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Č11 - SVK Teplice zám. za..." sheetId="2" r:id="rId2"/>
    <sheet name="Č12 - SVK  Teplice zám. z..." sheetId="3" r:id="rId3"/>
    <sheet name="Č13 - Nástupiště Teplice ..." sheetId="4" r:id="rId4"/>
    <sheet name="Č14 - Přejezd P2094 Řeten..." sheetId="5" r:id="rId5"/>
    <sheet name="Č15 - Výhybka č. 3 Teplic..." sheetId="6" r:id="rId6"/>
    <sheet name="Č21 - 1.TK Trmice - Řehlo..." sheetId="7" r:id="rId7"/>
    <sheet name="Č22 - 1.TK Úpořiny - Ohníč" sheetId="8" r:id="rId8"/>
    <sheet name="Č23 - Přejezd  P2076  km ..." sheetId="9" r:id="rId9"/>
    <sheet name="Č24 - Přejezd  P2078  km ..." sheetId="10" r:id="rId10"/>
    <sheet name="Č25_zm_1 - Přejezd  P2086..." sheetId="11" r:id="rId11"/>
    <sheet name="Č31 - Kaštice - Žatec záp..." sheetId="12" r:id="rId12"/>
    <sheet name="Č32 - Žabokliky - 1.SK" sheetId="13" r:id="rId13"/>
    <sheet name="Č41 - 2.SK Obrnice" sheetId="14" r:id="rId14"/>
    <sheet name="Č42 - Odstranění blátivýc..." sheetId="15" r:id="rId15"/>
    <sheet name="Č43 - 1.SK Postoloprty" sheetId="16" r:id="rId16"/>
    <sheet name="Č51 - elektroinstalace" sheetId="17" r:id="rId17"/>
    <sheet name="Č52 - zemní práce" sheetId="18" r:id="rId18"/>
    <sheet name="Č61 - Práce SZT při Výměn..." sheetId="19" r:id="rId19"/>
    <sheet name="Č71 - VRN" sheetId="20" r:id="rId20"/>
    <sheet name="Č91 -  NEOCEŇOVAT! Rekapi..." sheetId="21" r:id="rId21"/>
    <sheet name="Seznam figur" sheetId="22" r:id="rId22"/>
  </sheets>
  <definedNames>
    <definedName name="_xlnm.Print_Area" localSheetId="0">'Rekapitulace zakázky'!$D$4:$AO$36,'Rekapitulace zakázky'!$C$42:$AQ$83</definedName>
    <definedName name="_xlnm._FilterDatabase" localSheetId="1" hidden="1">'Č11 - SVK Teplice zám. za...'!$C$87:$K$236</definedName>
    <definedName name="_xlnm.Print_Area" localSheetId="1">'Č11 - SVK Teplice zám. za...'!$C$73:$K$236</definedName>
    <definedName name="_xlnm._FilterDatabase" localSheetId="2" hidden="1">'Č12 - SVK  Teplice zám. z...'!$C$87:$K$328</definedName>
    <definedName name="_xlnm.Print_Area" localSheetId="2">'Č12 - SVK  Teplice zám. z...'!$C$73:$K$328</definedName>
    <definedName name="_xlnm._FilterDatabase" localSheetId="3" hidden="1">'Č13 - Nástupiště Teplice ...'!$C$87:$K$197</definedName>
    <definedName name="_xlnm.Print_Area" localSheetId="3">'Č13 - Nástupiště Teplice ...'!$C$73:$K$197</definedName>
    <definedName name="_xlnm._FilterDatabase" localSheetId="4" hidden="1">'Č14 - Přejezd P2094 Řeten...'!$C$87:$K$146</definedName>
    <definedName name="_xlnm.Print_Area" localSheetId="4">'Č14 - Přejezd P2094 Řeten...'!$C$73:$K$146</definedName>
    <definedName name="_xlnm._FilterDatabase" localSheetId="5" hidden="1">'Č15 - Výhybka č. 3 Teplic...'!$C$87:$K$267</definedName>
    <definedName name="_xlnm.Print_Area" localSheetId="5">'Č15 - Výhybka č. 3 Teplic...'!$C$73:$K$267</definedName>
    <definedName name="_xlnm._FilterDatabase" localSheetId="6" hidden="1">'Č21 - 1.TK Trmice - Řehlo...'!$C$87:$K$215</definedName>
    <definedName name="_xlnm.Print_Area" localSheetId="6">'Č21 - 1.TK Trmice - Řehlo...'!$C$73:$K$215</definedName>
    <definedName name="_xlnm._FilterDatabase" localSheetId="7" hidden="1">'Č22 - 1.TK Úpořiny - Ohníč'!$C$86:$K$216</definedName>
    <definedName name="_xlnm.Print_Area" localSheetId="7">'Č22 - 1.TK Úpořiny - Ohníč'!$C$72:$K$216</definedName>
    <definedName name="_xlnm._FilterDatabase" localSheetId="8" hidden="1">'Č23 - Přejezd  P2076  km ...'!$C$86:$K$142</definedName>
    <definedName name="_xlnm.Print_Area" localSheetId="8">'Č23 - Přejezd  P2076  km ...'!$C$72:$K$142</definedName>
    <definedName name="_xlnm._FilterDatabase" localSheetId="9" hidden="1">'Č24 - Přejezd  P2078  km ...'!$C$86:$K$139</definedName>
    <definedName name="_xlnm.Print_Area" localSheetId="9">'Č24 - Přejezd  P2078  km ...'!$C$72:$K$139</definedName>
    <definedName name="_xlnm._FilterDatabase" localSheetId="10" hidden="1">'Č25_zm_1 - Přejezd  P2086...'!$C$86:$K$138</definedName>
    <definedName name="_xlnm.Print_Area" localSheetId="10">'Č25_zm_1 - Přejezd  P2086...'!$C$72:$K$138</definedName>
    <definedName name="_xlnm._FilterDatabase" localSheetId="11" hidden="1">'Č31 - Kaštice - Žatec záp...'!$C$88:$K$414</definedName>
    <definedName name="_xlnm.Print_Area" localSheetId="11">'Č31 - Kaštice - Žatec záp...'!$C$74:$K$414</definedName>
    <definedName name="_xlnm._FilterDatabase" localSheetId="12" hidden="1">'Č32 - Žabokliky - 1.SK'!$C$88:$K$316</definedName>
    <definedName name="_xlnm.Print_Area" localSheetId="12">'Č32 - Žabokliky - 1.SK'!$C$74:$K$316</definedName>
    <definedName name="_xlnm._FilterDatabase" localSheetId="13" hidden="1">'Č41 - 2.SK Obrnice'!$C$87:$K$197</definedName>
    <definedName name="_xlnm.Print_Area" localSheetId="13">'Č41 - 2.SK Obrnice'!$C$73:$K$197</definedName>
    <definedName name="_xlnm._FilterDatabase" localSheetId="14" hidden="1">'Č42 - Odstranění blátivýc...'!$C$87:$K$137</definedName>
    <definedName name="_xlnm.Print_Area" localSheetId="14">'Č42 - Odstranění blátivýc...'!$C$73:$K$137</definedName>
    <definedName name="_xlnm._FilterDatabase" localSheetId="15" hidden="1">'Č43 - 1.SK Postoloprty'!$C$86:$K$169</definedName>
    <definedName name="_xlnm.Print_Area" localSheetId="15">'Č43 - 1.SK Postoloprty'!$C$72:$K$169</definedName>
    <definedName name="_xlnm._FilterDatabase" localSheetId="16" hidden="1">'Č51 - elektroinstalace'!$C$85:$K$101</definedName>
    <definedName name="_xlnm.Print_Area" localSheetId="16">'Č51 - elektroinstalace'!$C$71:$K$101</definedName>
    <definedName name="_xlnm._FilterDatabase" localSheetId="17" hidden="1">'Č52 - zemní práce'!$C$89:$K$114</definedName>
    <definedName name="_xlnm.Print_Area" localSheetId="17">'Č52 - zemní práce'!$C$75:$K$114</definedName>
    <definedName name="_xlnm._FilterDatabase" localSheetId="18" hidden="1">'Č61 - Práce SZT při Výměn...'!$C$87:$K$112</definedName>
    <definedName name="_xlnm.Print_Area" localSheetId="18">'Č61 - Práce SZT při Výměn...'!$C$73:$K$112</definedName>
    <definedName name="_xlnm._FilterDatabase" localSheetId="19" hidden="1">'Č71 - VRN'!$C$85:$K$131</definedName>
    <definedName name="_xlnm.Print_Area" localSheetId="19">'Č71 - VRN'!$C$71:$K$131</definedName>
    <definedName name="_xlnm._FilterDatabase" localSheetId="20" hidden="1">'Č91 -  NEOCEŇOVAT! Rekapi...'!$C$84:$K$124</definedName>
    <definedName name="_xlnm.Print_Area" localSheetId="20">'Č91 -  NEOCEŇOVAT! Rekapi...'!$C$70:$K$124</definedName>
    <definedName name="_xlnm.Print_Area" localSheetId="21">'Seznam figur'!$C$4:$G$385</definedName>
    <definedName name="_xlnm.Print_Titles" localSheetId="0">'Rekapitulace zakázky'!$52:$52</definedName>
    <definedName name="_xlnm.Print_Titles" localSheetId="1">'Č11 - SVK Teplice zám. za...'!$87:$87</definedName>
    <definedName name="_xlnm.Print_Titles" localSheetId="2">'Č12 - SVK  Teplice zám. z...'!$87:$87</definedName>
    <definedName name="_xlnm.Print_Titles" localSheetId="3">'Č13 - Nástupiště Teplice ...'!$87:$87</definedName>
    <definedName name="_xlnm.Print_Titles" localSheetId="4">'Č14 - Přejezd P2094 Řeten...'!$87:$87</definedName>
    <definedName name="_xlnm.Print_Titles" localSheetId="5">'Č15 - Výhybka č. 3 Teplic...'!$87:$87</definedName>
    <definedName name="_xlnm.Print_Titles" localSheetId="6">'Č21 - 1.TK Trmice - Řehlo...'!$87:$87</definedName>
    <definedName name="_xlnm.Print_Titles" localSheetId="7">'Č22 - 1.TK Úpořiny - Ohníč'!$86:$86</definedName>
    <definedName name="_xlnm.Print_Titles" localSheetId="8">'Č23 - Přejezd  P2076  km ...'!$86:$86</definedName>
    <definedName name="_xlnm.Print_Titles" localSheetId="9">'Č24 - Přejezd  P2078  km ...'!$86:$86</definedName>
    <definedName name="_xlnm.Print_Titles" localSheetId="10">'Č25_zm_1 - Přejezd  P2086...'!$86:$86</definedName>
    <definedName name="_xlnm.Print_Titles" localSheetId="11">'Č31 - Kaštice - Žatec záp...'!$88:$88</definedName>
    <definedName name="_xlnm.Print_Titles" localSheetId="12">'Č32 - Žabokliky - 1.SK'!$88:$88</definedName>
    <definedName name="_xlnm.Print_Titles" localSheetId="13">'Č41 - 2.SK Obrnice'!$87:$87</definedName>
    <definedName name="_xlnm.Print_Titles" localSheetId="14">'Č42 - Odstranění blátivýc...'!$87:$87</definedName>
    <definedName name="_xlnm.Print_Titles" localSheetId="15">'Č43 - 1.SK Postoloprty'!$86:$86</definedName>
    <definedName name="_xlnm.Print_Titles" localSheetId="16">'Č51 - elektroinstalace'!$85:$85</definedName>
    <definedName name="_xlnm.Print_Titles" localSheetId="17">'Č52 - zemní práce'!$89:$89</definedName>
    <definedName name="_xlnm.Print_Titles" localSheetId="18">'Č61 - Práce SZT při Výměn...'!$87:$87</definedName>
    <definedName name="_xlnm.Print_Titles" localSheetId="19">'Č71 - VRN'!$85:$85</definedName>
    <definedName name="_xlnm.Print_Titles" localSheetId="20">'Č91 -  NEOCEŇOVAT! Rekapi...'!$84:$84</definedName>
    <definedName name="_xlnm.Print_Titles" localSheetId="21">'Seznam figur'!$9:$9</definedName>
  </definedNames>
  <calcPr fullCalcOnLoad="1"/>
</workbook>
</file>

<file path=xl/sharedStrings.xml><?xml version="1.0" encoding="utf-8"?>
<sst xmlns="http://schemas.openxmlformats.org/spreadsheetml/2006/main" count="22256" uniqueCount="2109">
  <si>
    <t>Export Komplet</t>
  </si>
  <si>
    <t>VZ</t>
  </si>
  <si>
    <t>2.0</t>
  </si>
  <si>
    <t>ZAMOK</t>
  </si>
  <si>
    <t>False</t>
  </si>
  <si>
    <t>{11c8d9fa-3504-4547-aa07-6d507c720808}</t>
  </si>
  <si>
    <t>0,01</t>
  </si>
  <si>
    <t>21</t>
  </si>
  <si>
    <t>15</t>
  </si>
  <si>
    <t>REKAPITULACE ZAKÁZKY</t>
  </si>
  <si>
    <t>v ---  níže se nacházejí doplnkové a pomocné údaje k sestavám  --- v</t>
  </si>
  <si>
    <t>Návod na vyplnění</t>
  </si>
  <si>
    <t>0,001</t>
  </si>
  <si>
    <t>Kód:</t>
  </si>
  <si>
    <t>65022007_zm_1</t>
  </si>
  <si>
    <t>Měnit lze pouze buňky se žlutým podbarvením!
1) v Rekapitulaci zakázky vyplňte údaje o Uchazeči (přenesou se do ostatních sestav i v jiných listech)
2) na vybraných listech vyplňte v sestavě Soupis prací ceny u položek</t>
  </si>
  <si>
    <t>Zakázka:</t>
  </si>
  <si>
    <t>Souvislá výměna kolejnic v obvodu Správy tratí Most pro r. 2022</t>
  </si>
  <si>
    <t>KSO:</t>
  </si>
  <si>
    <t>824 22</t>
  </si>
  <si>
    <t>CC-CZ:</t>
  </si>
  <si>
    <t>21212</t>
  </si>
  <si>
    <t>Místo:</t>
  </si>
  <si>
    <t>obvod správy tratí v Mostě</t>
  </si>
  <si>
    <t>Datum:</t>
  </si>
  <si>
    <t>15. 3. 2022</t>
  </si>
  <si>
    <t>CZ-CPV:</t>
  </si>
  <si>
    <t>50220000-3</t>
  </si>
  <si>
    <t>CZ-CPA:</t>
  </si>
  <si>
    <t>42.12.10</t>
  </si>
  <si>
    <t>Zadavatel:</t>
  </si>
  <si>
    <t>IČ:</t>
  </si>
  <si>
    <t>70994234</t>
  </si>
  <si>
    <t>SŽDC s.o., OŘ UNL, ST Most</t>
  </si>
  <si>
    <t>DIČ:</t>
  </si>
  <si>
    <t>CZ70994234</t>
  </si>
  <si>
    <t>Uchazeč:</t>
  </si>
  <si>
    <t>Vyplň údaj</t>
  </si>
  <si>
    <t>Projektant:</t>
  </si>
  <si>
    <t/>
  </si>
  <si>
    <t xml:space="preserve"> </t>
  </si>
  <si>
    <t>True</t>
  </si>
  <si>
    <t>Zpracovatel:</t>
  </si>
  <si>
    <t>Ing. Horák Jiří, horak@szdc.cz, +420 602155923</t>
  </si>
  <si>
    <t>Poznámka:</t>
  </si>
  <si>
    <t>Změna č,1 Oprava v Č25 materiálové položky Sada SKL30 - doplněno s antikorozní úpravou
***************************************************************************
Opraveno pro opakované výběrové řízení dne 28.2.2022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</si>
  <si>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</si>
  <si>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</si>
  <si>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</si>
  <si>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</si>
  <si>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</si>
  <si>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</si>
  <si>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</si>
  <si>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</si>
  <si>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</si>
  <si>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</si>
  <si>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</si>
  <si>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</si>
  <si>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</si>
  <si>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</si>
  <si>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</si>
  <si>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</si>
  <si>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</si>
  <si>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</si>
  <si>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</si>
  <si>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</si>
  <si>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</si>
  <si>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</si>
  <si>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</si>
  <si>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</si>
  <si>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</si>
  <si>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</si>
  <si>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</si>
  <si>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</si>
  <si>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</si>
  <si>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</si>
  <si>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</si>
  <si>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</si>
  <si>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</si>
  <si>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</si>
  <si>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</si>
  <si>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</si>
  <si>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</si>
  <si>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</si>
  <si>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O1</t>
  </si>
  <si>
    <t>TO Oldřichov</t>
  </si>
  <si>
    <t>STA</t>
  </si>
  <si>
    <t>1</t>
  </si>
  <si>
    <t>{95404822-25b0-4b54-b633-2ded6c4a2425}</t>
  </si>
  <si>
    <t>2</t>
  </si>
  <si>
    <t>/</t>
  </si>
  <si>
    <t>Č11</t>
  </si>
  <si>
    <t>SVK Teplice zám. zah. - Bystřany km 3,487 - 3,713</t>
  </si>
  <si>
    <t>Soupis</t>
  </si>
  <si>
    <t>{d474f5b0-2423-4391-be57-f4295b9e01b0}</t>
  </si>
  <si>
    <t>Č12</t>
  </si>
  <si>
    <t>SVK  Teplice zám. zah. - Řetenice km 1,770 - 3,085</t>
  </si>
  <si>
    <t>{2e0ddd08-2069-4c14-a389-87134180d791}</t>
  </si>
  <si>
    <t>Č13</t>
  </si>
  <si>
    <t>Nástupiště Teplice zám. zah.</t>
  </si>
  <si>
    <t>{e7763058-22e3-449b-b6ab-8314a7ee5836}</t>
  </si>
  <si>
    <t>Č14</t>
  </si>
  <si>
    <t>Přejezd P2094 Řetenice - Teplice zámecká zahrada</t>
  </si>
  <si>
    <t>{63cc4771-f360-414d-bcca-3f6408e4119d}</t>
  </si>
  <si>
    <t>Č15</t>
  </si>
  <si>
    <t>Výhybka č. 3 Teplice zámecká zahrada</t>
  </si>
  <si>
    <t>{ae19e295-23ac-4ea4-9243-2f3ad1e7628e}</t>
  </si>
  <si>
    <t>O2</t>
  </si>
  <si>
    <t>TO Bílina</t>
  </si>
  <si>
    <t>{7161e7e4-2846-475d-8183-0b9700bb55fe}</t>
  </si>
  <si>
    <t>Č21</t>
  </si>
  <si>
    <t>1.TK Trmice - Řehlovice</t>
  </si>
  <si>
    <t>{d4ecbfa9-eb0c-4b0a-bd58-70e25d2cc52f}</t>
  </si>
  <si>
    <t>Č22</t>
  </si>
  <si>
    <t>1.TK Úpořiny - Ohníč</t>
  </si>
  <si>
    <t>{3e9d6a3b-3e0f-4c06-85e9-4a90929c71c3}</t>
  </si>
  <si>
    <t>Č23</t>
  </si>
  <si>
    <t>Přejezd  P2076  km 0,839  Trmice - Řehlovice, 1.TK</t>
  </si>
  <si>
    <t>{e0b406a6-3d88-44c8-9345-824db316eafc}</t>
  </si>
  <si>
    <t>Č24</t>
  </si>
  <si>
    <t>Přejezd  P2078  km 2,478  Trmice - Řehlovice, 1.TK</t>
  </si>
  <si>
    <t>{af35e030-bb37-426a-a505-4830b980a9e5}</t>
  </si>
  <si>
    <t>Č25_zm_1</t>
  </si>
  <si>
    <t>Přejezd  P2086, km 15,200 Úpořiny - Ohníč, 1.TK</t>
  </si>
  <si>
    <t>{6110f262-f51b-4ae1-9be7-8c1e360ddd3a}</t>
  </si>
  <si>
    <t>O3</t>
  </si>
  <si>
    <t>TO Žatec</t>
  </si>
  <si>
    <t>{b6a0ece6-0f64-4020-acab-cea8eb6191f3}</t>
  </si>
  <si>
    <t>Č31</t>
  </si>
  <si>
    <t>Kaštice - Žatec západ - odstranění defektoskopických vad</t>
  </si>
  <si>
    <t>{422cfb14-ae19-4c3f-ab81-5c2454365db4}</t>
  </si>
  <si>
    <t>Č32</t>
  </si>
  <si>
    <t>Žabokliky - 1.SK</t>
  </si>
  <si>
    <t>{f75e0d52-b05d-422f-a605-cc6964a4a846}</t>
  </si>
  <si>
    <t>O4</t>
  </si>
  <si>
    <t>TO Obrnice</t>
  </si>
  <si>
    <t>{44139c69-c0dc-4519-962c-33db03193856}</t>
  </si>
  <si>
    <t>Č41</t>
  </si>
  <si>
    <t>2.SK Obrnice</t>
  </si>
  <si>
    <t>{5d3e90e4-acd8-4854-8051-7a443547a719}</t>
  </si>
  <si>
    <t>Č42</t>
  </si>
  <si>
    <t>Odstranění blátivých míst v 2.SK žst Obrnice, km 232,620 - 232,700 a úprava GPK</t>
  </si>
  <si>
    <t>{df89ce12-bf8c-4b90-869a-81c8c70fb5c5}</t>
  </si>
  <si>
    <t>Č43</t>
  </si>
  <si>
    <t>1.SK Postoloprty</t>
  </si>
  <si>
    <t>{baeb37b4-be33-477d-bfd0-12ccbe5b9fc0}</t>
  </si>
  <si>
    <t>O5</t>
  </si>
  <si>
    <t>Oprava osvětlení Teplice zámecká zahrada</t>
  </si>
  <si>
    <t>{e30a8e73-ab0a-42e9-8d26-4aa0408eee84}</t>
  </si>
  <si>
    <t>Č51</t>
  </si>
  <si>
    <t>elektroinstalace</t>
  </si>
  <si>
    <t>{5fbd39f3-5ddb-453c-83c3-42305b2eae7e}</t>
  </si>
  <si>
    <t>Č52</t>
  </si>
  <si>
    <t>zemní práce</t>
  </si>
  <si>
    <t>{f160b5c6-f54c-4e96-9425-3b5d60888260}</t>
  </si>
  <si>
    <t>O6</t>
  </si>
  <si>
    <t>Zabezpečovací zařízení</t>
  </si>
  <si>
    <t>{93319a11-ec9e-4463-8833-22cc23adb9f3}</t>
  </si>
  <si>
    <t>Č61</t>
  </si>
  <si>
    <t>Práce SZT při Výměně kolejnic v obvodu ST Most</t>
  </si>
  <si>
    <t>{80c5bfca-765c-4073-afc8-cdac2a077e7e}</t>
  </si>
  <si>
    <t>O7</t>
  </si>
  <si>
    <t>Vedlejší rozpočtové náklady</t>
  </si>
  <si>
    <t>{6ff2447b-119d-4e43-b67f-97db8cc0a9d1}</t>
  </si>
  <si>
    <t>824 8</t>
  </si>
  <si>
    <t>Č71</t>
  </si>
  <si>
    <t>VRN</t>
  </si>
  <si>
    <t>{4da3640b-882d-40e4-87c7-e400a7cef2d9}</t>
  </si>
  <si>
    <t>O9</t>
  </si>
  <si>
    <t xml:space="preserve"> NEOCEŇOVAT! Rekapitulace materiálu dodávaného zadavatelem</t>
  </si>
  <si>
    <t>{37abdeed-afdc-47b6-b684-d4ceff781db6}</t>
  </si>
  <si>
    <t>Č91</t>
  </si>
  <si>
    <t>{1200e16c-d1c2-4f03-a706-0f0e8a433a3f}</t>
  </si>
  <si>
    <t>BK_11</t>
  </si>
  <si>
    <t xml:space="preserve">Umožnění volné dilatace kolejnice bez demontáže nebo montáže upevňovadel s osazením a odstraněním </t>
  </si>
  <si>
    <t>m</t>
  </si>
  <si>
    <t>624</t>
  </si>
  <si>
    <t>KRYCÍ LIST SOUPISU PRACÍ</t>
  </si>
  <si>
    <t>Objekt:</t>
  </si>
  <si>
    <t>O1 - TO Oldřichov</t>
  </si>
  <si>
    <t>Soupis:</t>
  </si>
  <si>
    <t>Č11 - SVK Teplice zám. zah. - Bystřany km 3,487 - 3,713</t>
  </si>
  <si>
    <t>Ing. Střítezský</t>
  </si>
  <si>
    <t>Opraveno pro opakované výběrové řízení dne 28.2.2022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</si>
  <si>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</si>
  <si>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</si>
  <si>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</si>
  <si>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</si>
  <si>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</si>
  <si>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</si>
  <si>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</si>
  <si>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</si>
  <si>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</si>
  <si>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</si>
  <si>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</si>
  <si>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</si>
  <si>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</si>
  <si>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</si>
  <si>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</si>
  <si>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</si>
  <si>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</si>
  <si>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</si>
  <si>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</si>
  <si>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</si>
  <si>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</si>
  <si>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</si>
  <si>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</si>
  <si>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</si>
  <si>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</si>
  <si>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</si>
  <si>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5905105030</t>
  </si>
  <si>
    <t>Doplnění KL kamenivem souvisle strojně v koleji</t>
  </si>
  <si>
    <t>m3</t>
  </si>
  <si>
    <t>Sborník UOŽI 01 2021</t>
  </si>
  <si>
    <t>4</t>
  </si>
  <si>
    <t>-825050718</t>
  </si>
  <si>
    <t>PP</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</si>
  <si>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</si>
  <si>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VV</t>
  </si>
  <si>
    <t>30</t>
  </si>
  <si>
    <t>Součet</t>
  </si>
  <si>
    <t>5906015120</t>
  </si>
  <si>
    <t>Výměna pražce malou těžící mechanizací v KL otevřeném i zapuštěném pražec betonový příčný vystrojený</t>
  </si>
  <si>
    <t>kus</t>
  </si>
  <si>
    <t>1344497740</t>
  </si>
  <si>
    <t>Výměna pražce malou těžící mechanizací v KL otevřeném i zapuštěném pražec betonový příčný 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</si>
  <si>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km 3,487 - 3,713 vložit SB5 - vyjmout dřevo</t>
  </si>
  <si>
    <t>10</t>
  </si>
  <si>
    <t>3</t>
  </si>
  <si>
    <t>5906105010</t>
  </si>
  <si>
    <t>Demontáž pražce dřevěný</t>
  </si>
  <si>
    <t>658696614</t>
  </si>
  <si>
    <t>Demontáž pražce dřevěný. Poznámka: 1. V cenách jsou započteny náklady na manipulaci, demontáž, odstrojení do součástí a uložení pražců.</t>
  </si>
  <si>
    <t>10*2</t>
  </si>
  <si>
    <t>5907015035</t>
  </si>
  <si>
    <t>Ojedinělá výměna kolejnic stávající upevnění tv. S49 rozdělení "c"</t>
  </si>
  <si>
    <t>-879671397</t>
  </si>
  <si>
    <t>Ojedinělá výměna kolejnic stávající upevnění tv. S49 rozdělení "c".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</si>
  <si>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km 3,487 - 3,713</t>
  </si>
  <si>
    <t>5907040030</t>
  </si>
  <si>
    <t>Posun kolejnic před svařováním tv. S49</t>
  </si>
  <si>
    <t>165750763</t>
  </si>
  <si>
    <t>Posun kolejnic před svařováním tv. S49.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</si>
  <si>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226*2</t>
  </si>
  <si>
    <t>6</t>
  </si>
  <si>
    <t>5907050120</t>
  </si>
  <si>
    <t>Dělení kolejnic kyslíkem soustavy S49 nebo T</t>
  </si>
  <si>
    <t>1437749661</t>
  </si>
  <si>
    <t>Dělení kolejnic kyslíkem soustavy S49 nebo T. Poznámka: 1. V cenách jsou započteny náklady na manipulaci, podložení, označení a provedení řezu kolejnice.</t>
  </si>
  <si>
    <t>20*2</t>
  </si>
  <si>
    <t>7</t>
  </si>
  <si>
    <t>5908005430</t>
  </si>
  <si>
    <t>Oprava kolejnicového styku demontáž spojek tv. S49</t>
  </si>
  <si>
    <t>styk</t>
  </si>
  <si>
    <t>430481485</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</si>
  <si>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</si>
  <si>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20</t>
  </si>
  <si>
    <t>8</t>
  </si>
  <si>
    <t>5908050010</t>
  </si>
  <si>
    <t>Výměna upevnění podkladnicového komplety a pryžová podložka</t>
  </si>
  <si>
    <t>úl.pl.</t>
  </si>
  <si>
    <t>210667013</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</si>
  <si>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</si>
  <si>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výběh SB5+SB8 = SB5 = výběh 50 m SB5</t>
  </si>
  <si>
    <t>(55+334+74)*2</t>
  </si>
  <si>
    <t>9</t>
  </si>
  <si>
    <t>5908070010</t>
  </si>
  <si>
    <t>Souvislé dotahování upevňovadel v koleji bez protáčení závitů šrouby svěrkové rozdělení "c"</t>
  </si>
  <si>
    <t>km</t>
  </si>
  <si>
    <t>-277025932</t>
  </si>
  <si>
    <t>Souvislé dotahování upevňovadel v koleji bez protáčení závitů šrouby svěrkové rozdělení "c". Poznámka: 1. V cenách jsou započteny náklady na dotažení součástí doporučeným utahovacím momentem a ošetření součástí mazivem.</t>
  </si>
  <si>
    <t>" Po zřízení BK, pouze svařovaný pás" BK_11/2000</t>
  </si>
  <si>
    <t>5909032020</t>
  </si>
  <si>
    <t>Přesná úprava GPK koleje směrové a výškové uspořádání pražce betonové</t>
  </si>
  <si>
    <t>1587616776</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</si>
  <si>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</si>
  <si>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km 3,450 - 3,750</t>
  </si>
  <si>
    <t>0,300</t>
  </si>
  <si>
    <t>11</t>
  </si>
  <si>
    <t>5910020030</t>
  </si>
  <si>
    <t>Svařování kolejnic termitem plný předehřev standardní spára svar sériový tv. S49</t>
  </si>
  <si>
    <t>svar</t>
  </si>
  <si>
    <t>-178679223</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</si>
  <si>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</si>
  <si>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MS T</t>
  </si>
  <si>
    <t>12</t>
  </si>
  <si>
    <t>5910020130</t>
  </si>
  <si>
    <t>Svařování kolejnic termitem plný předehřev standardní spára svar jednotlivý tv. S49</t>
  </si>
  <si>
    <t>-2002750915</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</si>
  <si>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</si>
  <si>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ZS</t>
  </si>
  <si>
    <t>13</t>
  </si>
  <si>
    <t>5910035030</t>
  </si>
  <si>
    <t>Dosažení dovolené upínací teploty v BK prodloužením kolejnicového pásu v koleji tv. S49</t>
  </si>
  <si>
    <t>-1515593400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</si>
  <si>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</si>
  <si>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14</t>
  </si>
  <si>
    <t>5910040210</t>
  </si>
  <si>
    <t>Umožnění volné dilatace kolejnice bez demontáže nebo montáže upevňovadel s osazením a odstraněním kluzných podložek rozdělení pražců "c"</t>
  </si>
  <si>
    <t>-1717832545</t>
  </si>
  <si>
    <t>Umožnění volné dilatace kolejnice bez demontáže nebo montáže upevňovadel s osazením a odstraněním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</si>
  <si>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(36+226+50)*2</t>
  </si>
  <si>
    <t>5910063050</t>
  </si>
  <si>
    <t>Opravné souvislé broušení kolejnic R260 příčný a podélný profil oprava příčného a podélného profilu</t>
  </si>
  <si>
    <t>-1425368765</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</si>
  <si>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</si>
  <si>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300*2</t>
  </si>
  <si>
    <t>16</t>
  </si>
  <si>
    <t>5912065210</t>
  </si>
  <si>
    <t>Montáž zajišťovací značky včetně sloupku a základu konzolové</t>
  </si>
  <si>
    <t>-459931236</t>
  </si>
  <si>
    <t>Montáž zajišťovací značky včetně sloupku a základu konzolové. Poznámka: 1. V cenách jsou započteny náklady na montáž součástí značky včetně zemních prací a úpravy terénu. 2. V cenách nejsou obsaženy náklady na dodávku materiálu.</t>
  </si>
  <si>
    <t>300/50</t>
  </si>
  <si>
    <t>17</t>
  </si>
  <si>
    <t>5999005020</t>
  </si>
  <si>
    <t>Třídění pražců a kolejnicových podpor</t>
  </si>
  <si>
    <t>t</t>
  </si>
  <si>
    <t>637648847</t>
  </si>
  <si>
    <t>Třídění pražců a kolejnicových podpor. Poznámka: 1. V cenách jsou započteny náklady na manipulaci, vytřídění a uložení materiálu na úložiště nebo do skladu.</t>
  </si>
  <si>
    <t>přesun SB5 z Bystřan</t>
  </si>
  <si>
    <t>10*0,282</t>
  </si>
  <si>
    <t>18</t>
  </si>
  <si>
    <t>M</t>
  </si>
  <si>
    <t>5956213035</t>
  </si>
  <si>
    <t>NEOCEŇOVAT! Pražec betonový příčný vystrojený  užitý SB5</t>
  </si>
  <si>
    <t>935204937</t>
  </si>
  <si>
    <t>P</t>
  </si>
  <si>
    <t>Poznámka k položce:
NEOCEŇOVAT! Materiál dodá zadavatel ze svých zásob</t>
  </si>
  <si>
    <t>19</t>
  </si>
  <si>
    <t>5958158005</t>
  </si>
  <si>
    <t>Podložka pryžová pod patu kolejnice S49  183/126/6</t>
  </si>
  <si>
    <t>-628957540</t>
  </si>
  <si>
    <t>5958134040</t>
  </si>
  <si>
    <t>Součásti upevňovací kroužek pružný dvojitý Fe 6</t>
  </si>
  <si>
    <t>-1553781146</t>
  </si>
  <si>
    <t>(36+334+74)*4</t>
  </si>
  <si>
    <t>5958134041</t>
  </si>
  <si>
    <t>Součásti upevňovací šroub svěrkový T5</t>
  </si>
  <si>
    <t>-498081508</t>
  </si>
  <si>
    <t>22</t>
  </si>
  <si>
    <t>5958134140</t>
  </si>
  <si>
    <t>Součásti upevňovací vložka M</t>
  </si>
  <si>
    <t>45287664</t>
  </si>
  <si>
    <t>23</t>
  </si>
  <si>
    <t>5958134115</t>
  </si>
  <si>
    <t>Součásti upevňovací matice M24</t>
  </si>
  <si>
    <t>422376339</t>
  </si>
  <si>
    <t>24</t>
  </si>
  <si>
    <t>5955101005</t>
  </si>
  <si>
    <t>Kamenivo drcené štěrk frakce 31,5/63 třídy min. BII</t>
  </si>
  <si>
    <t>983663084</t>
  </si>
  <si>
    <t>30*1,7</t>
  </si>
  <si>
    <t>25</t>
  </si>
  <si>
    <t>5962119025</t>
  </si>
  <si>
    <t>Zajištění PPK betonový sloupek pro konzolovou značku</t>
  </si>
  <si>
    <t>1668876498</t>
  </si>
  <si>
    <t>Poznámka k položce:
Sloupek U-600 pro konzolovou zajišťovací značku ZZ1 včetně štítků</t>
  </si>
  <si>
    <t>OST</t>
  </si>
  <si>
    <t>Ostatní</t>
  </si>
  <si>
    <t>26</t>
  </si>
  <si>
    <t>9901000300</t>
  </si>
  <si>
    <t>Doprava obousměrná (např. dodávek z vlastních zásob zhotovitele nebo objednatele nebo výzisku) mechanizací o nosnosti do 3,5 t elektrosoučástek, montážního materiálu, kameniva, písku, dlažebních kostek, suti, atd. do 30 km</t>
  </si>
  <si>
    <t>512</t>
  </si>
  <si>
    <t>-1446246410</t>
  </si>
  <si>
    <t>Doprava obousměrná (např. dodávek z vlastních zásob zhotovitele nebo objednatele nebo výzisku) mechanizací o nosnosti do 3,5 t elektrosoučástek, montážního materiálu, kameniva, písku, dlažebních kostek, suti,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</si>
  <si>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pryžovek a PE na skládku odpadů</t>
  </si>
  <si>
    <t>27</t>
  </si>
  <si>
    <t>9901000400</t>
  </si>
  <si>
    <t>Doprava obousměrná (např. dodávek z vlastních zásob zhotovitele nebo objednatele nebo výzisku) mechanizací o nosnosti do 3,5 t elektrosoučástek, montážního materiálu, kameniva, písku, dlažebních kostek, suti, atd. do 40 km</t>
  </si>
  <si>
    <t>1176902365</t>
  </si>
  <si>
    <t>Doprava obousměrná (např. dodávek z vlastních zásob zhotovitele nebo objednatele nebo výzisku) mechanizací o nosnosti do 3,5 t elektrosoučástek, montážního materiálu, kameniva, písku, dlažebních kostek, suti,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</si>
  <si>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doprava drobného svrškového materiálu</t>
  </si>
  <si>
    <t>28</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</si>
  <si>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</si>
  <si>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</si>
  <si>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1832825028</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</si>
  <si>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</si>
  <si>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doprava 2 ks kolejnic á 10 m z úseku km 1,770 - 3,085</t>
  </si>
  <si>
    <t>20*0,049</t>
  </si>
  <si>
    <t>29</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</si>
  <si>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</si>
  <si>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</si>
  <si>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-155625658</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</si>
  <si>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</si>
  <si>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štěrku</t>
  </si>
  <si>
    <t>9902400700</t>
  </si>
  <si>
    <t>Doprava jednosměrná (např. nakupovaného materiálu) mechanizací o nosnosti přes 3,5 t objemnějšího kusového materiálu (prefabrikátů, stožárů, výhybek, rozvaděčů, vybouraných hmot atd.) do 100 km</t>
  </si>
  <si>
    <t>-2021995084</t>
  </si>
  <si>
    <t>Doprava jednosměrná (např. nakupovaného materiálu) mechanizací o nosnosti přes 3,5 t objemnějšího kusového materiálu (prefabrikátů, stožárů, výhybek, rozvaděčů, vybouraných hmot atd.) do 100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</si>
  <si>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doprava ZZ</t>
  </si>
  <si>
    <t>6*0,1735</t>
  </si>
  <si>
    <t>31</t>
  </si>
  <si>
    <t>9909000400</t>
  </si>
  <si>
    <t>Poplatek za likvidaci plastových součástí</t>
  </si>
  <si>
    <t>-1368516548</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</si>
  <si>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</si>
  <si>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pryžovky na skládku</t>
  </si>
  <si>
    <t>0,16</t>
  </si>
  <si>
    <t>BK_12</t>
  </si>
  <si>
    <t>Umožnění volné dilatace kolejnice bez demontáže nebo montáže upevňovadel s osazením a odstraněním kl</t>
  </si>
  <si>
    <t>2740</t>
  </si>
  <si>
    <t>SVK_12</t>
  </si>
  <si>
    <t>Souvislá výměna kolejnic současně s výměnou kompletů a pryžové podložky tv. S49 rozdělení "c"</t>
  </si>
  <si>
    <t>1304</t>
  </si>
  <si>
    <t>Č12 - SVK  Teplice zám. zah. - Řetenice km 1,770 - 3,085</t>
  </si>
  <si>
    <t>5901020010</t>
  </si>
  <si>
    <t>Nedestruktivní zkoušení ultrazvukem kolejnic základní</t>
  </si>
  <si>
    <t>857809074</t>
  </si>
  <si>
    <t>Nedestruktivní zkoušení ultrazvukem kolejnic základní. Poznámka: 1. V cenách jsou započteny náklady na nedestruktivní zkoušení včetně vizuální prohlídky vad, svarů a návarů a předání tištěných nebo elektronických výstupů.</t>
  </si>
  <si>
    <t>km 1,770 - 2,020</t>
  </si>
  <si>
    <t>0,250*2</t>
  </si>
  <si>
    <t>km 2,715 - 3,090</t>
  </si>
  <si>
    <t>0,375*2</t>
  </si>
  <si>
    <t>vložení za posun z km 2,020 - 2,715</t>
  </si>
  <si>
    <t>2*0,027</t>
  </si>
  <si>
    <t>5905035010</t>
  </si>
  <si>
    <t>Výměna KL malou těžící mechanizací mimo lavičku lože otevřené</t>
  </si>
  <si>
    <t>934492576</t>
  </si>
  <si>
    <t>Výměna KL malou těžící mechanizací mimo lavičku lože otevřené.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</si>
  <si>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km 1,980 = 24 MPP</t>
  </si>
  <si>
    <t>1,409 *24*0,675*0,5</t>
  </si>
  <si>
    <t>km 2,390 = 10 MPP</t>
  </si>
  <si>
    <t>1,409*10*0,675*0,5</t>
  </si>
  <si>
    <t>vyzískaný materiál zhotovitel zabuduje do konstrukce nástupiště</t>
  </si>
  <si>
    <t>-2144478315</t>
  </si>
  <si>
    <t>10*30</t>
  </si>
  <si>
    <t>5905115010</t>
  </si>
  <si>
    <t>Příplatek za úpravu nadvýšení KL v oblouku o malém poloměru</t>
  </si>
  <si>
    <t>2074292175</t>
  </si>
  <si>
    <t>Příplatek za úpravu nadvýšení KL v oblouku o malém poloměru. Poznámka: 1. V cenách jsou započteny náklady na úpravu nadvýšení KL ručně. 2. V cenách nejsou obsaženy náklady na doplnění a zřízení nadvýšení z vozů a na dodávku kameniva.</t>
  </si>
  <si>
    <t>km 1,846 - 1,973</t>
  </si>
  <si>
    <t>127</t>
  </si>
  <si>
    <t>km 2,839 - 2,878</t>
  </si>
  <si>
    <t>39</t>
  </si>
  <si>
    <t>km 3,010 - 3,085</t>
  </si>
  <si>
    <t>75</t>
  </si>
  <si>
    <t>-385320160</t>
  </si>
  <si>
    <t>km 1,770 -3,085 vložit SB5 - vyjmout dřevo</t>
  </si>
  <si>
    <t>34</t>
  </si>
  <si>
    <t>-1328266937</t>
  </si>
  <si>
    <t>34*2</t>
  </si>
  <si>
    <t>5907020410</t>
  </si>
  <si>
    <t>1878672232</t>
  </si>
  <si>
    <t>Souvislá výměna kolejnic současně s výměnou kompletů a pryžové podložky tv. S49 rozdělení "c".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</si>
  <si>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250*2</t>
  </si>
  <si>
    <t>375*2</t>
  </si>
  <si>
    <t>2*27</t>
  </si>
  <si>
    <t>-548465686</t>
  </si>
  <si>
    <t>km 2,020 - 2,715</t>
  </si>
  <si>
    <t>695*2</t>
  </si>
  <si>
    <t>-2007655166</t>
  </si>
  <si>
    <t>54*2</t>
  </si>
  <si>
    <t>1321243340</t>
  </si>
  <si>
    <t>km 1,770 -3,085</t>
  </si>
  <si>
    <t>96</t>
  </si>
  <si>
    <t>-765520284</t>
  </si>
  <si>
    <t>km 1,770 - 3,090</t>
  </si>
  <si>
    <t>"SB5" (26+765+422+11+140+259+34)*2</t>
  </si>
  <si>
    <t>"SB6" (61+52+60+8+38)*2</t>
  </si>
  <si>
    <t>-1807127588</t>
  </si>
  <si>
    <t>"Po zřízení BK, pouze svařovaný pás" BK_12/2000</t>
  </si>
  <si>
    <t>1233467008</t>
  </si>
  <si>
    <t>1,320</t>
  </si>
  <si>
    <t>5910010030</t>
  </si>
  <si>
    <t>Odtavovací stykové svařování kolejnic užitých ve stabilní svařovně vstupní délky do 10 m tv. S49</t>
  </si>
  <si>
    <t>568908099</t>
  </si>
  <si>
    <t>Odtavovací stykové svařování kolejnic užitých ve stabilní svařovně vstupní délky do 10 m tv. S49.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</si>
  <si>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-767527404</t>
  </si>
  <si>
    <t>MS S49</t>
  </si>
  <si>
    <t>"250*2/120" 4</t>
  </si>
  <si>
    <t>"2*27" 2</t>
  </si>
  <si>
    <t xml:space="preserve">posun 2,02 - 2,715 </t>
  </si>
  <si>
    <t>54</t>
  </si>
  <si>
    <t>"375*2/120" 6</t>
  </si>
  <si>
    <t>2141856097</t>
  </si>
  <si>
    <t>1354262891</t>
  </si>
  <si>
    <t>1555938913</t>
  </si>
  <si>
    <t>1320*2+2*50</t>
  </si>
  <si>
    <t>911333158</t>
  </si>
  <si>
    <t>1320*2</t>
  </si>
  <si>
    <t>5910136010</t>
  </si>
  <si>
    <t>Montáž pražcové kotvy v koleji</t>
  </si>
  <si>
    <t>-1084986943</t>
  </si>
  <si>
    <t>Montáž pražcové kotvy v koleji. Poznámka: 1. V cenách jsou započteny náklady na odstranění kameniva, montáž, ošetření součásti mazivem a úpravu kameniva. 2. V cenách nejsou obsaženy náklady na dodávku materiálu.</t>
  </si>
  <si>
    <t>km 2,839-2,878 R=295 m každý 3.pr</t>
  </si>
  <si>
    <t>3+19+3</t>
  </si>
  <si>
    <t>km 3,010-3,085 R=287 m každý 3.pr</t>
  </si>
  <si>
    <t>37</t>
  </si>
  <si>
    <t>10664188</t>
  </si>
  <si>
    <t>5913070010</t>
  </si>
  <si>
    <t>Demontáž betonové přejezdové konstrukce část vnější a vnitřní bez závěrných zídek</t>
  </si>
  <si>
    <t>1777729731</t>
  </si>
  <si>
    <t>Demontáž betonové přejezdové konstrukce část vnější a vnitřní bez závěrných zídek. Poznámka: 1. V cenách jsou započteny náklady na demontáž konstrukce a naložení na dopravní prostředek.</t>
  </si>
  <si>
    <t>SMT</t>
  </si>
  <si>
    <t>5913075010</t>
  </si>
  <si>
    <t>Montáž betonové přejezdové konstrukce část vnější a vnitřní bez závěrných zídek</t>
  </si>
  <si>
    <t>1586329246</t>
  </si>
  <si>
    <t>Montáž betonové přejezdové konstrukce část vnější a vnitřní bez závěrných zídek. Poznámka: 1. V cenách jsou započteny náklady na montáž konstrukce. 2. V cenách nejsou obsaženy náklady na dodávku materiálu.</t>
  </si>
  <si>
    <t>5913200020</t>
  </si>
  <si>
    <t>Demontáž dřevěné konstrukce přejezdu část vnitřní</t>
  </si>
  <si>
    <t>m2</t>
  </si>
  <si>
    <t>-1103743691</t>
  </si>
  <si>
    <t>Demontáž dřevěné konstrukce přejezdu část vnitřní. Poznámka: 1. V cenách jsou započteny náklady na demontáž a naložení na dopravní prostředek.</t>
  </si>
  <si>
    <t>zrušení přechodu</t>
  </si>
  <si>
    <t>1,7*1,4</t>
  </si>
  <si>
    <t>-765704553</t>
  </si>
  <si>
    <t>18*0,282</t>
  </si>
  <si>
    <t>přesun SB5 z Úpořin</t>
  </si>
  <si>
    <t>16*0,282</t>
  </si>
  <si>
    <t>5957201010</t>
  </si>
  <si>
    <t>NEOCEŇOVAT! Kolejnice užité tv. S49</t>
  </si>
  <si>
    <t>1227478918</t>
  </si>
  <si>
    <t>-575755986</t>
  </si>
  <si>
    <t>630032358</t>
  </si>
  <si>
    <t>504652024</t>
  </si>
  <si>
    <t>5958125010</t>
  </si>
  <si>
    <t>Komplety s antikorozní úpravou ŽS 4 (svěrka ŽS4, šroub RS 1, matice M24, podložka Fe6)</t>
  </si>
  <si>
    <t>-1642656159</t>
  </si>
  <si>
    <t>15*4</t>
  </si>
  <si>
    <t>-414204300</t>
  </si>
  <si>
    <t>32</t>
  </si>
  <si>
    <t>-1016547555</t>
  </si>
  <si>
    <t>33</t>
  </si>
  <si>
    <t>-35031962</t>
  </si>
  <si>
    <t>-1696090048</t>
  </si>
  <si>
    <t>10*30*1,7</t>
  </si>
  <si>
    <t>35</t>
  </si>
  <si>
    <t>-983296536</t>
  </si>
  <si>
    <t>36</t>
  </si>
  <si>
    <t>5960101015</t>
  </si>
  <si>
    <t>Pražcové kotvy TDHB pro pražec betonový SB 5</t>
  </si>
  <si>
    <t>-597408829</t>
  </si>
  <si>
    <t>zhotovitel dodá pouze třmeny a samojistící matice</t>
  </si>
  <si>
    <t>1036516854</t>
  </si>
  <si>
    <t>38</t>
  </si>
  <si>
    <t>-949639329</t>
  </si>
  <si>
    <t>-205659519</t>
  </si>
  <si>
    <t>doprava kolejnic z regenerace DS</t>
  </si>
  <si>
    <t>1304*0,049</t>
  </si>
  <si>
    <t>40</t>
  </si>
  <si>
    <t>184501000</t>
  </si>
  <si>
    <t>41</t>
  </si>
  <si>
    <t>-982990636</t>
  </si>
  <si>
    <t>26*0,1735</t>
  </si>
  <si>
    <t>42</t>
  </si>
  <si>
    <t>9902900200</t>
  </si>
  <si>
    <t>Naložení objemnějšího kusového materiálu, vybouraných hmot</t>
  </si>
  <si>
    <t>-1620682692</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</si>
  <si>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</si>
  <si>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43</t>
  </si>
  <si>
    <t>-911798169</t>
  </si>
  <si>
    <t>0,75</t>
  </si>
  <si>
    <t>Č13 - Nástupiště Teplice zám. zah.</t>
  </si>
  <si>
    <t>Ing. Střítezský Petr</t>
  </si>
  <si>
    <t>5905010010</t>
  </si>
  <si>
    <t>Odstranění nánosu nad horní plochou pražce</t>
  </si>
  <si>
    <t>-156177659</t>
  </si>
  <si>
    <t>Odstranění nánosu nad horní plochou pražce. Poznámka: 1. V cenách jsou započteny náklady na ruční odstranění plevelů a nánosu nad horní plochou pražce, úprava rozrušeného KL, ometení pražců a upevňovadel, rozprostření výzisku na terén nebo naložení na dopravní prostředek.</t>
  </si>
  <si>
    <t>km 2,725 - 2,800</t>
  </si>
  <si>
    <t>75*2,5</t>
  </si>
  <si>
    <t>5906140240</t>
  </si>
  <si>
    <t>Demontáž kolejového roštu koleje v ose koleje pražce betonové tv. T rozdělení "d"</t>
  </si>
  <si>
    <t>597382750</t>
  </si>
  <si>
    <t>Demontáž kolejového roštu koleje v ose koleje pražce betonové tv. T rozdělení "d". Poznámka: 1. V cenách jsou započteny náklady na případné odstranění kameniva, rozebrání roštu do součástí, manipulaci, naložení výzisku na dopravní prostředek a uložení na úložišti. 2. V cenách nejsou obsaženy náklady na dopravu a vytřídění.</t>
  </si>
  <si>
    <t>0,075</t>
  </si>
  <si>
    <t>5912045110</t>
  </si>
  <si>
    <t>Montáž návěstidla včetně sloupku a patky konce nástupiště</t>
  </si>
  <si>
    <t>Sborník UOŽI 01 2019</t>
  </si>
  <si>
    <t>-1587470029</t>
  </si>
  <si>
    <t>Montáž návěstidla včetně sloupku a patky konce nástupiště. Poznámka: 1. V cenách jsou započteny náklady na zemní práce, montáž patky, sloupku a návěstidla, úpravu a rozprostření zeminy na terén. 2. V cenách nejsou obsaženy náklady na dodávku materiálu.</t>
  </si>
  <si>
    <t>5913285025</t>
  </si>
  <si>
    <t>Montáž dílů komunikace z betonových dlaždic uložení v podsypu</t>
  </si>
  <si>
    <t>919529891</t>
  </si>
  <si>
    <t>Montáž dílů komunikace z betonových dlaždic uložení v podsypu. Poznámka: 1. V cenách jsou započteny náklady na osazení dlažby nebo obrubníku. 2. V cenách nejsou obsaženy náklady na dodávku materiálu.</t>
  </si>
  <si>
    <t>0,7*50</t>
  </si>
  <si>
    <t>2*11</t>
  </si>
  <si>
    <t>5913285210</t>
  </si>
  <si>
    <t>Montáž dílů komunikace obrubníku uložení v betonu</t>
  </si>
  <si>
    <t>-520866419</t>
  </si>
  <si>
    <t>Montáž dílů komunikace obrubníku uložení v betonu. Poznámka: 1. V cenách jsou započteny náklady na osazení dlažby nebo obrubníku. 2. V cenách nejsou obsaženy náklady na dodávku materiálu.</t>
  </si>
  <si>
    <t>11+11</t>
  </si>
  <si>
    <t>0,7+0,7+50</t>
  </si>
  <si>
    <t>5913440030</t>
  </si>
  <si>
    <t>Nátěr vizuálně kontrastního pruhu nástupiště šíře do 150 mm</t>
  </si>
  <si>
    <t>-1003927974</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</si>
  <si>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dodávku materiálu.</t>
  </si>
  <si>
    <t>5914120015</t>
  </si>
  <si>
    <t>Demontáž nástupiště úrovňového sypaného v šíři 1 m</t>
  </si>
  <si>
    <t>88802333</t>
  </si>
  <si>
    <t>Demontáž nástupiště úrovňového sypaného v šíři 1 m. Poznámka: 1. V cenách jsou započteny náklady na snesení dílů i zásypu a jejich uložení na plochu nebo naložení na dopravní prostředek a uložení na úložišti.</t>
  </si>
  <si>
    <t>5914130090</t>
  </si>
  <si>
    <t>Montáž nástupiště úrovňového Sudop KD (KS) 230</t>
  </si>
  <si>
    <t>1505433304</t>
  </si>
  <si>
    <t>Montáž nástupiště úrovňového Sudop KD (KS) 230. Poznámka: 1. V cenách jsou započteny náklady na úpravu terénu, montáž a zásyp podle vzorového listu. 2. V cenách nejsou obsaženy náklady na dodávku materiálu.</t>
  </si>
  <si>
    <t>VL Ž8.33-N str. 7</t>
  </si>
  <si>
    <t>550 na TK</t>
  </si>
  <si>
    <t>jako výplňovou desku použít stávající prefabrikáty</t>
  </si>
  <si>
    <t>50</t>
  </si>
  <si>
    <t>5962101045</t>
  </si>
  <si>
    <t>Návěstidlo konec nástupiště</t>
  </si>
  <si>
    <t>-2035722521</t>
  </si>
  <si>
    <t>5962113000</t>
  </si>
  <si>
    <t>Sloupek ocelový pozinkovaný 70 mm</t>
  </si>
  <si>
    <t>-827379094</t>
  </si>
  <si>
    <t>5962114000</t>
  </si>
  <si>
    <t>Výstroj sloupku objímka 50 až 100 mm kompletní</t>
  </si>
  <si>
    <t>-542769244</t>
  </si>
  <si>
    <t>5964159005</t>
  </si>
  <si>
    <t>Obrubník chodníkový</t>
  </si>
  <si>
    <t>-1054897953</t>
  </si>
  <si>
    <t>nástupiště</t>
  </si>
  <si>
    <t>52</t>
  </si>
  <si>
    <t>přístup</t>
  </si>
  <si>
    <t>5964151000</t>
  </si>
  <si>
    <t>Dlažba zámková hladká cihla</t>
  </si>
  <si>
    <t>184086886</t>
  </si>
  <si>
    <t>5964161000</t>
  </si>
  <si>
    <t>Beton lehce zhutnitelný C 12/15;X0 F5 2 080 2 517</t>
  </si>
  <si>
    <t>26022119</t>
  </si>
  <si>
    <t>pro obrubníky</t>
  </si>
  <si>
    <t>74*0,4*0,4</t>
  </si>
  <si>
    <t>pod U95</t>
  </si>
  <si>
    <t>51*0,05*0,3*0,3</t>
  </si>
  <si>
    <t>mezi Tischer a U95</t>
  </si>
  <si>
    <t>51*0,25*0,25*0,01</t>
  </si>
  <si>
    <t>pod desky</t>
  </si>
  <si>
    <t>51*0,25*0,01</t>
  </si>
  <si>
    <t>5964147075</t>
  </si>
  <si>
    <t>Nástupištní díly konzolová deska KS 230 V pravá</t>
  </si>
  <si>
    <t>249708149</t>
  </si>
  <si>
    <t>5964147080</t>
  </si>
  <si>
    <t>Nástupištní díly konzolová deska KS 230 V levá</t>
  </si>
  <si>
    <t>-413767106</t>
  </si>
  <si>
    <t>5964147060</t>
  </si>
  <si>
    <t>Nástupištní díly konzolová deska KS 230</t>
  </si>
  <si>
    <t>1797850802</t>
  </si>
  <si>
    <t>5964147010</t>
  </si>
  <si>
    <t>Nástupištní díly blok úložný U95</t>
  </si>
  <si>
    <t>-304708534</t>
  </si>
  <si>
    <t>5955101025</t>
  </si>
  <si>
    <t>Kamenivo drcené drť frakce 4/8</t>
  </si>
  <si>
    <t>83196444</t>
  </si>
  <si>
    <t>pod dlažbu</t>
  </si>
  <si>
    <t>((50*0,7*0,05)+(11*2*0,05))*1,5</t>
  </si>
  <si>
    <t>5955101035</t>
  </si>
  <si>
    <t>Kamenivo těžené 0/32</t>
  </si>
  <si>
    <t>648255448</t>
  </si>
  <si>
    <t>zásyp nástupiště</t>
  </si>
  <si>
    <t>50*3*0,5*1,7</t>
  </si>
  <si>
    <t>zásyp přístupové cesty</t>
  </si>
  <si>
    <t>2*11*0,5*0,5*1,7</t>
  </si>
  <si>
    <t>odečet výzisk z výhybky, blaťáků a přejezdu</t>
  </si>
  <si>
    <t>-51-4-10</t>
  </si>
  <si>
    <t>5915015010</t>
  </si>
  <si>
    <t>Svahování zemního tělesa železničního spodku v náspu</t>
  </si>
  <si>
    <t>-1954338220</t>
  </si>
  <si>
    <t>Svahování zemního tělesa železničního spodku v náspu. Poznámka: 1. V cenách jsou započteny náklady na svahování železničního tělesa a uložení výzisku na terén nebo naložení na dopravní prostředek.</t>
  </si>
  <si>
    <t>rozprostření ornice v okolí nástupiště a přístupové cesty</t>
  </si>
  <si>
    <t>materiál z nánosů pražce</t>
  </si>
  <si>
    <t>52*2</t>
  </si>
  <si>
    <t>11*2*1</t>
  </si>
  <si>
    <t>9901000200</t>
  </si>
  <si>
    <t>Doprava obousměrná (např. dodávek z vlastních zásob zhotovitele nebo objednatele nebo výzisku) mechanizací o nosnosti do 3,5 t elektrosoučástek, montážního materiálu, kameniva, písku, dlažebních kostek, suti, atd. do 20 km</t>
  </si>
  <si>
    <t>-683437053</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</si>
  <si>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</si>
  <si>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materiál na stavbu</t>
  </si>
  <si>
    <t>9902100300</t>
  </si>
  <si>
    <t>Doprava obousměrná (např. dodávek z vlastních zásob zhotovitele nebo objednatele nebo výzisku) mechanizací o nosnosti přes 3,5 t sypanin (kameniva, písku, suti, dlažebních kostek, atd.) do 30 km</t>
  </si>
  <si>
    <t>-843523767</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</si>
  <si>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</si>
  <si>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kamenivo</t>
  </si>
  <si>
    <t>"4/8" 4,275</t>
  </si>
  <si>
    <t>"0/32" 71,85</t>
  </si>
  <si>
    <t>-637343754</t>
  </si>
  <si>
    <t>bet. výrobky</t>
  </si>
  <si>
    <t>4,366+27,322+5+0,510+0,510+24,48+9,945</t>
  </si>
  <si>
    <t>Č14 - Přejezd P2094 Řetenice - Teplice zámecká zahrada</t>
  </si>
  <si>
    <t>5913060020</t>
  </si>
  <si>
    <t>Demontáž dílů betonové přejezdové konstrukce vnitřního panelu</t>
  </si>
  <si>
    <t>516544870</t>
  </si>
  <si>
    <t>Demontáž dílů betonové přejezdové konstrukce vnitřního panelu. Poznámka: 1. V cenách jsou započteny náklady na demontáž konstrukce a naložení na dopravní prostředek.</t>
  </si>
  <si>
    <t>5913065020</t>
  </si>
  <si>
    <t>Montáž dílů betonové přejezdové konstrukce v koleji vnitřního panelu</t>
  </si>
  <si>
    <t>-1416390397</t>
  </si>
  <si>
    <t>Montáž dílů betonové přejezdové konstrukce v koleji vnitřního panelu. Poznámka: 1. V cenách jsou započteny náklady na montáž dílů. 2. V cenách nejsou obsaženy náklady na dodávku materiálu.</t>
  </si>
  <si>
    <t>5913235020</t>
  </si>
  <si>
    <t>Dělení AB komunikace řezáním hloubky do 20 cm</t>
  </si>
  <si>
    <t>-1736355445</t>
  </si>
  <si>
    <t>Dělení AB komunikace řezáním hloubky do 20 cm. Poznámka: 1. V cenách jsou započteny náklady na provedení úkolu.</t>
  </si>
  <si>
    <t>5913240020</t>
  </si>
  <si>
    <t>Odstranění AB komunikace odtěžením nebo frézováním hloubky do 20 cm</t>
  </si>
  <si>
    <t>1044158995</t>
  </si>
  <si>
    <t>Odstranění AB komunikace odtěžením nebo frézováním hloubky do 20 cm. Poznámka: 1. V cenách jsou započteny náklady na odtěžení nebo frézování a naložení výzisku na dopravní prostředek.</t>
  </si>
  <si>
    <t>9*(2+1)</t>
  </si>
  <si>
    <t>5913250020</t>
  </si>
  <si>
    <t>Zřízení konstrukce vozovky asfaltobetonové dle vzorového listu Ž těžké - podkladní, ložní a obrusná vrstva tloušťky do 25 cm</t>
  </si>
  <si>
    <t>27781756</t>
  </si>
  <si>
    <t>Zřízení konstrukce vozovky asfaltobetonové dle vzorového listu Ž těžké - podkladní, ložní a obrusná vrstva tloušťky do 25 cm. Poznámka: 1. V cenách jsou započteny náklady na zřízení netuhé vozovky podle VL s živičným podkladem ze stmelených vrstev podle vzorového listu Ž. 2. V cenách nejsou obsaženy náklady na dodávku materiálu.</t>
  </si>
  <si>
    <t>5914035520</t>
  </si>
  <si>
    <t>Zřízení otevřených odvodňovacích zařízení silničního žlabu štěrbinový</t>
  </si>
  <si>
    <t>64863404</t>
  </si>
  <si>
    <t>Zřízení otevřených odvodňovacích zařízení silničního žlabu štěrbinový.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</si>
  <si>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5915010010</t>
  </si>
  <si>
    <t>Těžení zeminy nebo horniny železničního spodku v hornině třídy těžitelnosti I skupiny 1</t>
  </si>
  <si>
    <t>-1507812107</t>
  </si>
  <si>
    <t>Těžení zeminy nebo horniny železničního spodku v hornině třídy těžitelnosti I skupiny 1. Poznámka: 1. V cenách jsou započteny náklady na těžení a uložení výzisku na terén nebo naložení na dopravní prostředek a uložení na úložišti.</t>
  </si>
  <si>
    <t>výkop pro štěrbinu</t>
  </si>
  <si>
    <t>8*0,5*0,7</t>
  </si>
  <si>
    <t>vytěžený materiál zhotovitel uloží do konstrukce nástupiště</t>
  </si>
  <si>
    <t>5964127005</t>
  </si>
  <si>
    <t>Odvodňovací žlaby štěrbinové betonové masívní</t>
  </si>
  <si>
    <t>2120567101</t>
  </si>
  <si>
    <t>masivní štěrbinový žlab s přerušovanou štěrbinou dl. 4 m</t>
  </si>
  <si>
    <t>5963146010</t>
  </si>
  <si>
    <t>Asfaltový beton ACL 16S 50/70 hrubozrnný-ložní vrstva</t>
  </si>
  <si>
    <t>-620578553</t>
  </si>
  <si>
    <t>27*0,15*2,5</t>
  </si>
  <si>
    <t>5963146000</t>
  </si>
  <si>
    <t>Asfaltový beton ACO 11S 50/70 střednězrnný-obrusná vrstva</t>
  </si>
  <si>
    <t>-1861846251</t>
  </si>
  <si>
    <t>27*0,10*2,5</t>
  </si>
  <si>
    <t>5964161020</t>
  </si>
  <si>
    <t>Beton lehce zhutnitelný C 25/30;X0 F5 2 395 2 898</t>
  </si>
  <si>
    <t>1104267564</t>
  </si>
  <si>
    <t>8*0,5*0,2</t>
  </si>
  <si>
    <t>-430626557</t>
  </si>
  <si>
    <t>přeprava asfaltů</t>
  </si>
  <si>
    <t>přeprava betonu</t>
  </si>
  <si>
    <t>1,943</t>
  </si>
  <si>
    <t>asfalt na skládku</t>
  </si>
  <si>
    <t>16,875</t>
  </si>
  <si>
    <t>9909000600</t>
  </si>
  <si>
    <t>Poplatek za recyklaci odpadu (asfaltové směsi, kusový beton)</t>
  </si>
  <si>
    <t>1432483254</t>
  </si>
  <si>
    <t>Poplatek za recyklaci odpadu (asfaltové směsi, kusový beton)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</si>
  <si>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Č15 - Výhybka č. 3 Teplice zámecká zahrada</t>
  </si>
  <si>
    <t>5905050210</t>
  </si>
  <si>
    <t>Souvislá výměna KL se snesením KR výhybky pražce dřevěné</t>
  </si>
  <si>
    <t>-854937707</t>
  </si>
  <si>
    <t>Souvislá výměna KL se snesením KR výhybky pražce dřevěné.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</si>
  <si>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5905105040</t>
  </si>
  <si>
    <t>Doplnění KL kamenivem souvisle strojně ve výhybce</t>
  </si>
  <si>
    <t>-1534773841</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</si>
  <si>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</si>
  <si>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vyzískaná materiál zhotovitel uloží do konstrukce nástupiště</t>
  </si>
  <si>
    <t>5906015030</t>
  </si>
  <si>
    <t>Výměna pražce malou těžící mechanizací v KL otevřeném i zapuštěném pražec dřevěný výhybkový délky do 3 m</t>
  </si>
  <si>
    <t>1965007914</t>
  </si>
  <si>
    <t>Výměna pražce malou těžící mechanizací v KL otevřeném i zapuštěném pražec dřevěný výhybkový délky do 3 m.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</si>
  <si>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doplňkové pražce</t>
  </si>
  <si>
    <t>ZV</t>
  </si>
  <si>
    <t>KV</t>
  </si>
  <si>
    <t>5906015050</t>
  </si>
  <si>
    <t>Výměna pražce malou těžící mechanizací v KL otevřeném i zapuštěném pražec dřevěný výhybkový délky přes 4 do 5 m</t>
  </si>
  <si>
    <t>259229066</t>
  </si>
  <si>
    <t>Výměna pražce malou těžící mechanizací v KL otevřeném i zapuštěném pražec dřevěný výhybkový délky přes 4 do 5 m.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</si>
  <si>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5906080015</t>
  </si>
  <si>
    <t>Vystrojení pražce dřevěného s podkladnicovým upevněním čtyři vrtule</t>
  </si>
  <si>
    <t>1960069647</t>
  </si>
  <si>
    <t>Vystrojení pražce dřevěného s podkladnicovým upevněním čtyři vrtule. Poznámka: 1. V cenách jsou započteny náklady na montáž výstroje, potřebnou manipulaci a ošetření součástí mazivem. 2. V cenách nejsou obsaženy náklady na vrtání dřevěných pražců a dodávku materiálu.</t>
  </si>
  <si>
    <t>6*2</t>
  </si>
  <si>
    <t>14*4</t>
  </si>
  <si>
    <t>1835622796</t>
  </si>
  <si>
    <t>5910035130</t>
  </si>
  <si>
    <t>Dosažení dovolené upínací teploty v BK prodloužením kolejnicového pásu ve výhybce tv. S49</t>
  </si>
  <si>
    <t>2100670529</t>
  </si>
  <si>
    <t>Dosažení dovolené upínací teploty v BK prodloužením kolejnicového pásu ve výhybce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</si>
  <si>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5910050020</t>
  </si>
  <si>
    <t>Umožnění volné dilatace dílů výhybek demontáž upevňovadel výhybka II. generace</t>
  </si>
  <si>
    <t>681865284</t>
  </si>
  <si>
    <t>Umožnění volné dilatace dílů výhybek demontáž upevňovadel výhybka II. generace. Poznámka: 1. V cenách jsou započteny náklady na uvolnění dílů výhybky a jejich rovnoměrné prodloužení nebo zkrácení. 2. V cenách nejsou obsaženy náklady na demontáž spojek.</t>
  </si>
  <si>
    <t>93,98</t>
  </si>
  <si>
    <t>5910050120</t>
  </si>
  <si>
    <t>Umožnění volné dilatace dílů výhybek montáž upevňovadel výhybka II. generace</t>
  </si>
  <si>
    <t>-1701709606</t>
  </si>
  <si>
    <t>Umožnění volné dilatace dílů výhybek montáž upevňovadel výhybka II. generace. Poznámka: 1. V cenách jsou započteny náklady na uvolnění dílů výhybky a jejich rovnoměrné prodloužení nebo zkrácení. 2. V cenách nejsou obsaženy náklady na demontáž spojek.</t>
  </si>
  <si>
    <t>5911529030</t>
  </si>
  <si>
    <t>Montáž čelisťového závěru výhybky jednoduché bez žlabového pražce soustavy S49</t>
  </si>
  <si>
    <t>615274263</t>
  </si>
  <si>
    <t>Montáž čelisťového závěru výhybky jednoduché bez žlabového pražce soustavy S49. Poznámka: 1. V cenách jsou započteny náklady na montáž, přezkoušení chodu výhybky, provedení západkové zkoušky a ošetření kluzných částí závěru mazivem. 2. V cenách nejsou obsaženy náklady na dodávku materiálu.</t>
  </si>
  <si>
    <t>5911629040</t>
  </si>
  <si>
    <t>Montáž jednoduché výhybky na úložišti dřevěné pražce soustavy S49</t>
  </si>
  <si>
    <t>1746640726</t>
  </si>
  <si>
    <t>Montáž jednoduché výhybky na úložišti dřevěné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</si>
  <si>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J49 1:9-190 L</t>
  </si>
  <si>
    <t>43,75</t>
  </si>
  <si>
    <t>5911655050</t>
  </si>
  <si>
    <t>Demontáž jednoduché výhybky na úložišti dřevěné pražce soustavy T</t>
  </si>
  <si>
    <t>1949941671</t>
  </si>
  <si>
    <t>Demontáž jednoduché výhybky na úložišti dřevěné pražce soustavy T. Poznámka: 1. V cenách jsou započteny náklady na demontáž do součástí, manipulaci, naložení na dopravní prostředek a uložení vyzískaného materiálu na úložišti.</t>
  </si>
  <si>
    <t>5911671050</t>
  </si>
  <si>
    <t>Příplatek za demontáž v ose koleje výhybky jednoduché pražce dřevěné soustavy T</t>
  </si>
  <si>
    <t>268053996</t>
  </si>
  <si>
    <t>Příplatek za demontáž v ose koleje výhybky jednoduché pražce dřevěné soustavy T. Poznámka: 1. V cenách jsou započteny náklady za obtížnost demontáže v ose koleje.</t>
  </si>
  <si>
    <t>5999015020</t>
  </si>
  <si>
    <t>Vložení konstrukcí nebo dílů hmotnosti přes 10 do 20 t</t>
  </si>
  <si>
    <t>-1489264289</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</si>
  <si>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</si>
  <si>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13,943</t>
  </si>
  <si>
    <t>5956119010</t>
  </si>
  <si>
    <t>Pražec dřevěný výhybkový dub skupina 3 2400x260x160</t>
  </si>
  <si>
    <t>356890906</t>
  </si>
  <si>
    <t>KV přímá</t>
  </si>
  <si>
    <t>KV odbočka</t>
  </si>
  <si>
    <t>5961214015</t>
  </si>
  <si>
    <t>NEOCEŇOVAT! Výhybka jednoduchá užitá kompletní ocelové součásti J49 1:9-190 levá</t>
  </si>
  <si>
    <t>-924950249</t>
  </si>
  <si>
    <t>5956119015</t>
  </si>
  <si>
    <t>Pražec dřevěný výhybkový dub skupina 3 2500x260x160</t>
  </si>
  <si>
    <t>-53680324</t>
  </si>
  <si>
    <t>5956119020</t>
  </si>
  <si>
    <t>Pražec dřevěný výhybkový dub skupina 3 2600x260x160</t>
  </si>
  <si>
    <t>-945653366</t>
  </si>
  <si>
    <t>ZV pr. č. 03-08</t>
  </si>
  <si>
    <t xml:space="preserve">KV přímá </t>
  </si>
  <si>
    <t xml:space="preserve">KV odbočka </t>
  </si>
  <si>
    <t>5956119110</t>
  </si>
  <si>
    <t>Pražec dřevěný výhybkový dub skupina 3 4400x260x160</t>
  </si>
  <si>
    <t>2096628325</t>
  </si>
  <si>
    <t>KV spol. pr. č. 45</t>
  </si>
  <si>
    <t>5956119115</t>
  </si>
  <si>
    <t>Pražec dřevěný výhybkový dub skupina 3 4500x260x160</t>
  </si>
  <si>
    <t>-1314970011</t>
  </si>
  <si>
    <t>KV spol. pr. č. 46, 47</t>
  </si>
  <si>
    <t>5956119120</t>
  </si>
  <si>
    <t>Pražec dřevěný výhybkový dub skupina 3 4600x260x160</t>
  </si>
  <si>
    <t>899129372</t>
  </si>
  <si>
    <t>KV spol. pr. č. 48,  49</t>
  </si>
  <si>
    <t>5956119125</t>
  </si>
  <si>
    <t>Pražec dřevěný výhybkový dub skupina 3 4700x260x160</t>
  </si>
  <si>
    <t>-185281461</t>
  </si>
  <si>
    <t>KV spol. pr. č. 50</t>
  </si>
  <si>
    <t>5958140000</t>
  </si>
  <si>
    <t>Podkladnice žebrová tv. S4</t>
  </si>
  <si>
    <t>-1535778603</t>
  </si>
  <si>
    <t>5958140005</t>
  </si>
  <si>
    <t>Podkladnice žebrová tv. S4pl</t>
  </si>
  <si>
    <t>-1014739624</t>
  </si>
  <si>
    <t>KV spol.</t>
  </si>
  <si>
    <t>KV spol. podkladnice plochá č. 3</t>
  </si>
  <si>
    <t>KV spol. podkladnice přechodová č. 2 (1:40)</t>
  </si>
  <si>
    <t>KV spol. podkladnice přechodová č. 49 (1:80)</t>
  </si>
  <si>
    <t>ZV podkladnice přechodová č. 2 (1:40)</t>
  </si>
  <si>
    <t>ZV podkladnice přechodová č. 49 (1:80)</t>
  </si>
  <si>
    <t>5958134075</t>
  </si>
  <si>
    <t>Součásti upevňovací vrtule R1(145)</t>
  </si>
  <si>
    <t>2076361970</t>
  </si>
  <si>
    <t>KV příčné</t>
  </si>
  <si>
    <t>32*4</t>
  </si>
  <si>
    <t>KV spol,</t>
  </si>
  <si>
    <t>(24*4)-2</t>
  </si>
  <si>
    <t>12*4</t>
  </si>
  <si>
    <t>5958128010</t>
  </si>
  <si>
    <t>Komplety ŽS 4 (šroub RS 1, matice M 24, podložka Fe6, svěrka ŽS4)</t>
  </si>
  <si>
    <t>1049420605</t>
  </si>
  <si>
    <t>6*4</t>
  </si>
  <si>
    <t>14*8</t>
  </si>
  <si>
    <t>1270880647</t>
  </si>
  <si>
    <t>5384841</t>
  </si>
  <si>
    <t>9901000700</t>
  </si>
  <si>
    <t>Doprava obousměrná (např. dodávek z vlastních zásob zhotovitele nebo objednatele nebo výzisku) mechanizací o nosnosti do 3,5 t elektrosoučástek, montážního materiálu, kameniva, písku, dlažebních kostek, suti, atd. do 100 km</t>
  </si>
  <si>
    <t>670050235</t>
  </si>
  <si>
    <t>Doprava obousměrná (např. dodávek z vlastních zásob zhotovitele nebo objednatele nebo výzisku) mechanizací o nosnosti do 3,5 t elektrosoučástek, montážního materiálu, kameniva, písku, dlažebních kostek, suti,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</si>
  <si>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svrškového materiálu železo</t>
  </si>
  <si>
    <t>přeprava svrškového materiálu - pražce</t>
  </si>
  <si>
    <t>233853158</t>
  </si>
  <si>
    <t>doprava štěrku</t>
  </si>
  <si>
    <t>555045270</t>
  </si>
  <si>
    <t>výhybka z TO Most</t>
  </si>
  <si>
    <t>199240378</t>
  </si>
  <si>
    <t>BK_21</t>
  </si>
  <si>
    <t>Bezstyková kolej</t>
  </si>
  <si>
    <t>1243,2</t>
  </si>
  <si>
    <t>KolPřeprava21</t>
  </si>
  <si>
    <t>Přeprava kolejnic</t>
  </si>
  <si>
    <t>51,524</t>
  </si>
  <si>
    <t>Pasy21</t>
  </si>
  <si>
    <t>Souvislá výměna kolejnic</t>
  </si>
  <si>
    <t>1043,2</t>
  </si>
  <si>
    <t>Ukolejnění21</t>
  </si>
  <si>
    <t>Odpojení a připojení ukolejněné</t>
  </si>
  <si>
    <t>ks</t>
  </si>
  <si>
    <t>Pryzovky_R65_21</t>
  </si>
  <si>
    <t>Podložka pryžová pod patu kolejnice R65 183/151/6</t>
  </si>
  <si>
    <t>48</t>
  </si>
  <si>
    <t>GPK_21</t>
  </si>
  <si>
    <t>1,014</t>
  </si>
  <si>
    <t>Štěrk_BII_21</t>
  </si>
  <si>
    <t>O2 - TO Bílina</t>
  </si>
  <si>
    <t>LIS36_21</t>
  </si>
  <si>
    <t>Lepený izolovaný styk tv. S49 z kolejnic vyšší jakosti délky 3,60 m</t>
  </si>
  <si>
    <t>Pryzovky_S49_21</t>
  </si>
  <si>
    <t>3156</t>
  </si>
  <si>
    <t>Č21 - 1.TK Trmice - Řehlovice</t>
  </si>
  <si>
    <t>-597866830</t>
  </si>
  <si>
    <t>Štěrk_BII_21/1,715</t>
  </si>
  <si>
    <t>5905110010</t>
  </si>
  <si>
    <t>Snížení KL pod patou kolejnice v koleji</t>
  </si>
  <si>
    <t>-1927312388</t>
  </si>
  <si>
    <t>Snížení KL pod patou kolejnice v koleji. Poznámka: 1. V cenách jsou započteny náklady na snížení KL pod patou kolejnice ručně vidlemi. 2. V cenách nejsou obsaženy náklady na doplnění a dodávku kameniva.</t>
  </si>
  <si>
    <t>5907010080</t>
  </si>
  <si>
    <t>Výměna LISŮ tv. S49 rozdělení "d"</t>
  </si>
  <si>
    <t>1149307736</t>
  </si>
  <si>
    <t>Výměna LISŮ tv. S49 rozdělení "d".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</si>
  <si>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LIS36_21*3,6</t>
  </si>
  <si>
    <t>5907025490</t>
  </si>
  <si>
    <t>Výměna kolejnicových pásů současně s výměnou pryžové podložky tv. S49 rozdělení "d"</t>
  </si>
  <si>
    <t>-1950514068</t>
  </si>
  <si>
    <t>Výměna kolejnicových pásů současně s výměnou pryžové podložky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</si>
  <si>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 TK Řehlovice - Trmice, Pp km  "(0,686-0,700)*-1000 "                      přechodová kolejnice R65/49E1  14 m"</t>
  </si>
  <si>
    <t>"1. TK Řehlovice - Trmice, Pp km  "(0,686-1,326)*-1000 "     včetně přechodové kolejnice R65/49E1  14 m"</t>
  </si>
  <si>
    <t xml:space="preserve">"1. TK Řehlovice - Trmice, Lp+Pp km  "(2,375-2,575)*-1000*2 "    </t>
  </si>
  <si>
    <t>Mezisoučet</t>
  </si>
  <si>
    <t>LIS36_21*-3,6</t>
  </si>
  <si>
    <t>119346039</t>
  </si>
  <si>
    <t>"km 0,686 -1,400    "2174</t>
  </si>
  <si>
    <t>"km 2,325 - 2,625    "982</t>
  </si>
  <si>
    <t>5957137010</t>
  </si>
  <si>
    <t>1112280864</t>
  </si>
  <si>
    <t>"km 1,242, 49E1, R350HT, díry 4x o 23mm, R=275 m, vjezd. náv. 1RS                            "1</t>
  </si>
  <si>
    <t>"km 2,452, 49E1, R350HT, díry 4x o 23mm, R=500 m, LIS u nástupiště v km 2,452    "2</t>
  </si>
  <si>
    <t>2026928637</t>
  </si>
  <si>
    <t>"Štěrk BII ( předpoklad Měrunice )            "</t>
  </si>
  <si>
    <t>"km 0,686-1,400 "40</t>
  </si>
  <si>
    <t>"km 2,325-2,625 "10</t>
  </si>
  <si>
    <t>5957107015</t>
  </si>
  <si>
    <t>NEOCEŇOVAT! Kolejnicové pásy R350HT tv.49 E1 délky 120 metrů</t>
  </si>
  <si>
    <t>717349761</t>
  </si>
  <si>
    <t>"1.TK Trmice - Řehlovice        "Pasy21/120</t>
  </si>
  <si>
    <t>5958158020</t>
  </si>
  <si>
    <t>-1979619868</t>
  </si>
  <si>
    <t xml:space="preserve">14*1,64*2+2,080" </t>
  </si>
  <si>
    <t>-690444627</t>
  </si>
  <si>
    <t>374538264</t>
  </si>
  <si>
    <t>"P2076          "60</t>
  </si>
  <si>
    <t>"P2079          "60</t>
  </si>
  <si>
    <t>1060441732</t>
  </si>
  <si>
    <t>91298163</t>
  </si>
  <si>
    <t>"Rozřezání kolejnic při výměně a do šrotu na délku do 6 m             "  Pasy21/6+6,133 " řezů"</t>
  </si>
  <si>
    <t>5908070020</t>
  </si>
  <si>
    <t>Souvislé dotahování upevňovadel v koleji bez protáčení závitů šrouby svěrkové rozdělení "d"</t>
  </si>
  <si>
    <t>-2091852806</t>
  </si>
  <si>
    <t>Souvislé dotahování upevňovadel v koleji bez protáčení závitů šrouby svěrkové rozdělení "d". Poznámka: 1. V cenách jsou započteny náklady na dotažení součástí doporučeným utahovacím momentem a ošetření součástí mazivem.</t>
  </si>
  <si>
    <t>" Po zřízení BK, pouze svařovaný pás" BK_21/2000</t>
  </si>
  <si>
    <t>-304702130</t>
  </si>
  <si>
    <t>"do APK ; směr práce Ústí n. L. -&gt; Řehlovice. km " (2,325-2,625)*-1</t>
  </si>
  <si>
    <t>"do APK ; směr práce Ústí n. L. -&gt; Řehlovice. km " (0,686-1,400)*-1</t>
  </si>
  <si>
    <t>5909050020</t>
  </si>
  <si>
    <t>Stabilizace kolejového lože koleje stávajícího</t>
  </si>
  <si>
    <t>1518672262</t>
  </si>
  <si>
    <t>Stabilizace kolejového lože koleje stávajícího. Poznámka: 1. V cenách jsou započteny náklady na stabilizaci v režimu s řízeným (konstantním) poklesem včetně měření a předání tištěných výstupů.</t>
  </si>
  <si>
    <t>5910005120</t>
  </si>
  <si>
    <t>Odtavovací stykové svařování kolejnic nových ve stabilní svařovně vstupní délky přes 25 m tv. S49</t>
  </si>
  <si>
    <t>1757024888</t>
  </si>
  <si>
    <t>Odtavovací stykové svařování kolejnic nových ve stabilní svařovně vstupní délky přes 25 m tv. S49. Poznámka: 1. V cenách jsou započteny náklady na případné odříznutí otvorů pro spojkové šrouby (pokud jsou vrtané), broušení kontaktních ploch, vyrovnání a svaření kolejnic opracování a dorovnání svaru, dělení kol. pásu na požadovanou délku, obroušení pojížděných ploch, vizuální prohlídka a měření geometrie svaru, vedení výrobní dokumentace. 2. V cenách nejsou obsaženy náklady na kontrolu svaru ultrazvukem a dodávku kolejnic.</t>
  </si>
  <si>
    <t>5910020020</t>
  </si>
  <si>
    <t>Svařování kolejnic termitem plný předehřev standardní spára svar sériový tv. R65</t>
  </si>
  <si>
    <t>182341200</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</si>
  <si>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</si>
  <si>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 Přivaření přechodových kolejnic km 0,686           "1+1</t>
  </si>
  <si>
    <t>5910021120</t>
  </si>
  <si>
    <t>Svařování kolejnic termitem zkrácený předehřev standardní spára svar jednotlivý tv. S49</t>
  </si>
  <si>
    <t>-995826681</t>
  </si>
  <si>
    <t>Svařování kolejnic termitem zkrácený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</si>
  <si>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0+2+2 "   ks"</t>
  </si>
  <si>
    <t>1095605668</t>
  </si>
  <si>
    <t>1+2+1</t>
  </si>
  <si>
    <t>5910040220</t>
  </si>
  <si>
    <t>Umožnění volné dilatace kolejnice bez demontáže nebo montáže upevňovadel s osazením a odstraněním kluzných podložek rozdělení pražců "d"</t>
  </si>
  <si>
    <t>-1530098405</t>
  </si>
  <si>
    <t>Umožnění volné dilatace kolejnice bez demontáže nebo montáže upevňovadel s osazením a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</si>
  <si>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Pasy21+2*50*2</t>
  </si>
  <si>
    <t>7497351560</t>
  </si>
  <si>
    <t>Montáž přímého ukolejnění na elektrizovaných tratích nebo v kolejových obvodech</t>
  </si>
  <si>
    <t>-857076152</t>
  </si>
  <si>
    <t>BK_21/2/40+0,46 "( zaokrouhlení )"</t>
  </si>
  <si>
    <t>7497371630</t>
  </si>
  <si>
    <t>Demontáže zařízení trakčního vedení svodu propojení nebo ukolejnění na elektrizovaných tratích nebo v kolejových obvodech</t>
  </si>
  <si>
    <t>-227269880</t>
  </si>
  <si>
    <t>Demontáže zařízení trakčního vedení svodu propojení nebo ukolejnění na elektrizovaných tratích nebo v kolejových obvodech - demontáž stávajícího zařízení se všemi pomocnými doplňujícími úpravami</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</si>
  <si>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</si>
  <si>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</si>
  <si>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-405443467</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</si>
  <si>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</si>
  <si>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KolPřeprava21 "                     Svoz výzisku do nejbližší ŽST"</t>
  </si>
  <si>
    <t>9902100200</t>
  </si>
  <si>
    <t>Doprava obousměrná (např. dodávek z vlastních zásob zhotovitele nebo objednatele nebo výzisku) mechanizací o nosnosti přes 3,5 t sypanin (kameniva, písku, suti, dlažebních kostek, atd.) do 20 km</t>
  </si>
  <si>
    <t>-269263981</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</si>
  <si>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</si>
  <si>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-420313877</t>
  </si>
  <si>
    <t>"Odvoz starých pryžovek na skládku          "1</t>
  </si>
  <si>
    <t>-1756667875</t>
  </si>
  <si>
    <t>Poznámka k položce:
Doprava kolejnic ze svařovny nebo TO na místo vložení</t>
  </si>
  <si>
    <t>Pasy21*0,04939</t>
  </si>
  <si>
    <t>-621019653</t>
  </si>
  <si>
    <t>Poznámka k položce:
Složení z vozů po příjezdu ze železárny a naložení před dopravou na místo vložení</t>
  </si>
  <si>
    <t>KolPřeprava21*3   "         a) Složení kolejnic zadavatele z oběhových vozů,  b) naložení hotových pasů,  c) naložení vyzískaných kolejnic"</t>
  </si>
  <si>
    <t>1030805920</t>
  </si>
  <si>
    <t>Pryzovky_S49_21*0,00018</t>
  </si>
  <si>
    <t>Pryzovky_R65_21*0,00021</t>
  </si>
  <si>
    <t>LIS45_22</t>
  </si>
  <si>
    <t>Lepený izolovaný styk tv. S49 z kolejnic vyšší jakosti délky 4,50 m</t>
  </si>
  <si>
    <t>SSP_22</t>
  </si>
  <si>
    <t>Úprava kolejového lože souvisle strojně v koleji lože otevřené</t>
  </si>
  <si>
    <t>0,625</t>
  </si>
  <si>
    <t>Štěrk_BII_22</t>
  </si>
  <si>
    <t>100</t>
  </si>
  <si>
    <t>GPK_22</t>
  </si>
  <si>
    <t>2,169</t>
  </si>
  <si>
    <t>Pasy22</t>
  </si>
  <si>
    <t>2328,3</t>
  </si>
  <si>
    <t>Pryžovky_S49_22</t>
  </si>
  <si>
    <t>Pryžové položky</t>
  </si>
  <si>
    <t>2460</t>
  </si>
  <si>
    <t>LIS36_22</t>
  </si>
  <si>
    <t>BK_22</t>
  </si>
  <si>
    <t>2628,3</t>
  </si>
  <si>
    <t>Ukolejnění22</t>
  </si>
  <si>
    <t>Č22 - 1.TK Úpořiny - Ohníč</t>
  </si>
  <si>
    <t>KolPřeprava22</t>
  </si>
  <si>
    <t>114,995</t>
  </si>
  <si>
    <t>5 - Komunikace pozemní</t>
  </si>
  <si>
    <t>5905100010</t>
  </si>
  <si>
    <t>-1617454750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</si>
  <si>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</si>
  <si>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"navíc k podbíjení km " (15,975-16,600)*-1</t>
  </si>
  <si>
    <t>30324331</t>
  </si>
  <si>
    <t>Štěrk_BII_22/1,715</t>
  </si>
  <si>
    <t>-1845212541</t>
  </si>
  <si>
    <t>1909810508</t>
  </si>
  <si>
    <t>LIS36_22*3,6</t>
  </si>
  <si>
    <t>LIS45_22*4,5</t>
  </si>
  <si>
    <t>-1141607961</t>
  </si>
  <si>
    <t xml:space="preserve">"1.TK Úpořiny-Ohníč, Lp    km " (17,975-18,590)*-1000 </t>
  </si>
  <si>
    <t>"1.TK Úpořiny-Ohníč, Pp    km " (15,150-15,925)*-1000</t>
  </si>
  <si>
    <t>"1.TK Úpořiny-Ohníč, Lp+Pp km " (14,025-14,500)*-1000*2</t>
  </si>
  <si>
    <t>-LIS36_22*3,6</t>
  </si>
  <si>
    <t>-(LIS45_22-1)*4,5 " ( protože 1 LIS je v nevyměnovaném pase) "</t>
  </si>
  <si>
    <t>2018456852</t>
  </si>
  <si>
    <t>"km 17,925 - 18,594         "2460</t>
  </si>
  <si>
    <t>162212126</t>
  </si>
  <si>
    <t>"km 14,338 Lp+Pp, 49E1, R350HT, díry 4x o 23mm, R=254 m,  vjezd. náv. 1S                            "2</t>
  </si>
  <si>
    <t>5957137055</t>
  </si>
  <si>
    <t>1480355224</t>
  </si>
  <si>
    <t>"km 18,370 Lp+Pp , 49E1, R350HT, díry 4x o 23mm, R=248 m, vjezd. náv. 1L     "2</t>
  </si>
  <si>
    <t>1132289597</t>
  </si>
  <si>
    <t>"km 13,950-14,575 "25</t>
  </si>
  <si>
    <t>"km 15,100-15,975 "50</t>
  </si>
  <si>
    <t>"km 17,925-18,594 "25</t>
  </si>
  <si>
    <t>865833017</t>
  </si>
  <si>
    <t>"1.TK Úpořiny - Ohníč     "    Pasy22/120</t>
  </si>
  <si>
    <t>-1369457701</t>
  </si>
  <si>
    <t>395713697</t>
  </si>
  <si>
    <t>-204570212</t>
  </si>
  <si>
    <t>"Rozřezání kolejnic při výměně a do šrotu na délku do 6 m             "  Pasy22/6+6,950 " řezů"</t>
  </si>
  <si>
    <t>-1598455228</t>
  </si>
  <si>
    <t>" Po zřízení BK, pouze svařovaný pás" BK_22/2000</t>
  </si>
  <si>
    <t>-1476260885</t>
  </si>
  <si>
    <t>"do APK ; směr práce Ohníč -&gt; Úpořiny, km " (13,950-14,575)*-1</t>
  </si>
  <si>
    <t>"do APK ; směr práce Ohníč -&gt; Úpořiny, km " (15,100-15,975)*-1</t>
  </si>
  <si>
    <t>"do APK ; směr práce Ohníč -&gt; Úpořiny, km " (17,925-18,594)*-1</t>
  </si>
  <si>
    <t>-1631148780</t>
  </si>
  <si>
    <t>-1334817365</t>
  </si>
  <si>
    <t>1048479911</t>
  </si>
  <si>
    <t>Pasy22/240+4+0,299</t>
  </si>
  <si>
    <t>LIS45_22*2</t>
  </si>
  <si>
    <t>LIS36_22*2</t>
  </si>
  <si>
    <t>2008011692</t>
  </si>
  <si>
    <t>Pasy22/240+3+0,299-3</t>
  </si>
  <si>
    <t>LIS45_22-1</t>
  </si>
  <si>
    <t>-1582803727</t>
  </si>
  <si>
    <t>Pasy22+3*50*2</t>
  </si>
  <si>
    <t>-1995506548</t>
  </si>
  <si>
    <t>BK_22/2/40+0,146 "( zaokrouhlení )"</t>
  </si>
  <si>
    <t>-1448504563</t>
  </si>
  <si>
    <t>1346514229</t>
  </si>
  <si>
    <t>KolPřeprava22 "                     Svoz výzisku do nejbližší ŽST"</t>
  </si>
  <si>
    <t>271076808</t>
  </si>
  <si>
    <t>1013136506</t>
  </si>
  <si>
    <t>-1949152105</t>
  </si>
  <si>
    <t>Pasy22*0,04939</t>
  </si>
  <si>
    <t>1314979527</t>
  </si>
  <si>
    <t>KolPřeprava22*3   "         a) Složení kolejnic zadavatele z oběhových vozů,  b) naložení hotových pasů,  c) naložení vyzískaných kolejnic"</t>
  </si>
  <si>
    <t>1036875520</t>
  </si>
  <si>
    <t>Pryžovky_S49_22*0,00018</t>
  </si>
  <si>
    <t>ACL_23</t>
  </si>
  <si>
    <t>8,305</t>
  </si>
  <si>
    <t>ACO_23</t>
  </si>
  <si>
    <t>2,768</t>
  </si>
  <si>
    <t>ŽS4_antikoro_23</t>
  </si>
  <si>
    <t>76</t>
  </si>
  <si>
    <t>Přejezd_23</t>
  </si>
  <si>
    <t>Betonová přejezdová konstrukce-  vnitřní panely</t>
  </si>
  <si>
    <t>Č23 - Přejezd  P2076  km 0,839  Trmice - Řehlovice, 1.TK</t>
  </si>
  <si>
    <t>5908050007</t>
  </si>
  <si>
    <t>Výměna upevnění podkladnicového komplety</t>
  </si>
  <si>
    <t>1449583827</t>
  </si>
  <si>
    <t>Výměna upevnění podkladnicového komplety. Poznámka: 1. V cenách jsou započteny náklady na demontáž, výměnu a montáž, ošetření součástí mazivem a naložení výzisku na dopravní prostředek. 2. V cenách nejsou obsaženy náklady na vrtání pražce a dodávku materiálu.</t>
  </si>
  <si>
    <t>ŽS4_antikoro_23/4</t>
  </si>
  <si>
    <t>1103098059</t>
  </si>
  <si>
    <t>1251998677</t>
  </si>
  <si>
    <t>"P2076, km 0,839, účelová komunikace - ostatní, 7,2 m, konstrukce UNIS-1                            "7</t>
  </si>
  <si>
    <t>"Přejezdové panely UNIS-1 se vrátí do koleje"</t>
  </si>
  <si>
    <t>5913060030</t>
  </si>
  <si>
    <t>Demontáž dílů betonové přejezdové konstrukce náběhového klínu</t>
  </si>
  <si>
    <t>730795755</t>
  </si>
  <si>
    <t>Demontáž dílů betonové přejezdové konstrukce náběhového klínu. Poznámka: 1. V cenách jsou započteny náklady na demontáž konstrukce a naložení na dopravní prostředek.</t>
  </si>
  <si>
    <t>1299998526</t>
  </si>
  <si>
    <t>5913065030</t>
  </si>
  <si>
    <t>Montáž dílů betonové přejezdové konstrukce v koleji náběhového klínu</t>
  </si>
  <si>
    <t>1881466918</t>
  </si>
  <si>
    <t>Montáž dílů betonové přejezdové konstrukce v koleji náběhového klínu. Poznámka: 1. V cenách jsou započteny náklady na montáž dílů. 2. V cenách nejsou obsaženy náklady na dodávku materiálu.</t>
  </si>
  <si>
    <t>-104151550</t>
  </si>
  <si>
    <t>-655489959</t>
  </si>
  <si>
    <t>5913255040</t>
  </si>
  <si>
    <t>Zřízení konstrukce vozovky asfaltobetonové s podkladní, ložní a obrusnou vrstvou tlouštky do 20 cm. Poznámka: 1. V cenách jsou započteny náklady na zřízení vozovky s živičným na podkladu ze stmelených vrstev a na manipulaci. 2. V cenách nejsou obsaženy ná</t>
  </si>
  <si>
    <t>-433991995</t>
  </si>
  <si>
    <t>Zřízení konstrukce vozovky asfaltobetonové s podkladní, ložní a obrusnou vrstvou tlouštky do 20 cm. Poznámka: 1. V cenách jsou započteny náklady na zřízení vozovky s živičným na podkladu ze stmelených vrstev a na manipulaci. 2. V cenách nejsou obsaženy náklady na dodávku materiálu.</t>
  </si>
  <si>
    <t>-105929231</t>
  </si>
  <si>
    <t>933352751</t>
  </si>
  <si>
    <t>669800932</t>
  </si>
  <si>
    <t>"Výměna antikorových kompletů ŽS4 na19 pražců    "19*4</t>
  </si>
  <si>
    <t>-692251036</t>
  </si>
  <si>
    <t>" Na LP - pravý je započítán do výměny kolejnic v PP "19</t>
  </si>
  <si>
    <t>9902100100</t>
  </si>
  <si>
    <t>Doprava obousměrná (např. dodávek z vlastních zásob zhotovitele nebo objednatele nebo výzisku) mechanizací o nosnosti přes 3,5 t sypanin (kameniva, písku, suti, dlažebních kostek, atd.) do 10 km</t>
  </si>
  <si>
    <t>-316585101</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</si>
  <si>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</si>
  <si>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odvoz výzisku z výměny KL a čištění příkopu na skládku odpadů</t>
  </si>
  <si>
    <t>"Na skládku "ACL_23+ACO_23</t>
  </si>
  <si>
    <t>"Nová balená  "ACL_23+ACO_23</t>
  </si>
  <si>
    <t>9909000100</t>
  </si>
  <si>
    <t>Poplatek za uložení suti nebo hmot na oficiální skládku Poznámka: V cenách jsou započteny náklady na uložení stavebního odpadu na oficiální skládku.Je třeba zohlednit regionální rozdíly v cenách poplatků za uložení suti a odpadů. Tyto se mohou výrazně liš</t>
  </si>
  <si>
    <t>991457932</t>
  </si>
  <si>
    <t>Poplatek za uložení suti nebo hmot na oficiální skládku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</si>
  <si>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ACL_23+ACO_23</t>
  </si>
  <si>
    <t>ACL_24</t>
  </si>
  <si>
    <t>4,525</t>
  </si>
  <si>
    <t>ACO_24</t>
  </si>
  <si>
    <t>1,51</t>
  </si>
  <si>
    <t>ŽS4_antikoro_24</t>
  </si>
  <si>
    <t>60</t>
  </si>
  <si>
    <t>Přejezd_24</t>
  </si>
  <si>
    <t>Č24 - Přejezd  P2078  km 2,478  Trmice - Řehlovice, 1.TK</t>
  </si>
  <si>
    <t>1173013173</t>
  </si>
  <si>
    <t>" Poznámka - výměna pryžovek je v položce na vý,ěmu kolejnic "</t>
  </si>
  <si>
    <t>ŽS4_antikoro_24/2</t>
  </si>
  <si>
    <t>-519390076</t>
  </si>
  <si>
    <t>"P2078, km 2,478, místní komunikace - pěší a obytné zóny, 6,0 m, konstrukce UNIS-1                            "5</t>
  </si>
  <si>
    <t>-1085254726</t>
  </si>
  <si>
    <t>-1049766651</t>
  </si>
  <si>
    <t>-1255051926</t>
  </si>
  <si>
    <t>35732131</t>
  </si>
  <si>
    <t>-429115872</t>
  </si>
  <si>
    <t>2089794931</t>
  </si>
  <si>
    <t>-784285320</t>
  </si>
  <si>
    <t>1059761791</t>
  </si>
  <si>
    <t>1,510</t>
  </si>
  <si>
    <t>858913551</t>
  </si>
  <si>
    <t>"Výměna antikorových kompletů ŽS4 na 15 pražců    "15*4</t>
  </si>
  <si>
    <t>9902109100</t>
  </si>
  <si>
    <t>Doprava obousměrná (např. dodávek z vlastních zásob zhotovitele nebo objednatele nebo výzisku) mechanizací o nosnosti přes 3,5 t sypanin (kameniva, písku, suti, dlažebních kostek, atd.) příplatek za každý další 1 km</t>
  </si>
  <si>
    <t>978718736</t>
  </si>
  <si>
    <t>Doprava obousměrná (např. dodávek z vlastních zásob zhotovitele nebo objednatele nebo výzisku) mechanizací o nosnosti přes 3,5 t sypanin (kameniva, písku, suti, dlažebních kostek,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</si>
  <si>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"Na skládku "(ACL_24+ACO_24)*2</t>
  </si>
  <si>
    <t>-527696004</t>
  </si>
  <si>
    <t>"Na skládku "ACL_24+ACO_24</t>
  </si>
  <si>
    <t>"Nová balená  "ACL_24+ACO_24</t>
  </si>
  <si>
    <t>78855281</t>
  </si>
  <si>
    <t>ACL_24+ACO_24</t>
  </si>
  <si>
    <t>ACL_25</t>
  </si>
  <si>
    <t>7,16</t>
  </si>
  <si>
    <t>ACO_25</t>
  </si>
  <si>
    <t>2,388</t>
  </si>
  <si>
    <t>Skl30HH_25</t>
  </si>
  <si>
    <t>Komplety Sada Skl 30 HH na 1 pražec s antikoro úpravou  vrtule R1 a  svěrky Skl 30</t>
  </si>
  <si>
    <t>sada</t>
  </si>
  <si>
    <t>Přejezd_25</t>
  </si>
  <si>
    <t>Č25_zm_1 - Přejezd  P2086, km 15,200 Úpořiny - Ohníč, 1.TK</t>
  </si>
  <si>
    <t>Změna č,1 Oprava v Č25 materiálové položky Sada SKL30 - doplněno s antikorozní úpravou *************************************************************************** Opraveno pro opakované výběrové řízení dne 28.2.2022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</si>
  <si>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5908050070</t>
  </si>
  <si>
    <t>Výměna upevnění bezpokladnicového komplety, pryžová podložka a úhlové vodicí vložky nebo boční izolátory</t>
  </si>
  <si>
    <t>556847588</t>
  </si>
  <si>
    <t>Výměna upevnění bezpokladnicového komplety, pryžová podložka a úhlové vodicí vložky nebo boční izolátory. Poznámka: 1. V cenách jsou započteny náklady na demontáž, výměnu a montáž, ošetření součástí mazivem a naložení výzisku na dopravní prostředek. 2. V cenách nejsou obsaženy náklady na vrtání pražce a dodávku materiálu.</t>
  </si>
  <si>
    <t>Skl30HH_25*2</t>
  </si>
  <si>
    <t>894826345</t>
  </si>
  <si>
    <t>"P2086, km 15,200, 25328/III. - silnice III.třídy, 7,2 m, konstrukce UNIS-1                            "5</t>
  </si>
  <si>
    <t>-80746772</t>
  </si>
  <si>
    <t>506725036</t>
  </si>
  <si>
    <t>-620213188</t>
  </si>
  <si>
    <t>-1229768758</t>
  </si>
  <si>
    <t>-275496475</t>
  </si>
  <si>
    <t>-344421859</t>
  </si>
  <si>
    <t>1476818491</t>
  </si>
  <si>
    <t>7,160</t>
  </si>
  <si>
    <t>-2146882657</t>
  </si>
  <si>
    <t>5958128020R</t>
  </si>
  <si>
    <t>Komplety Sada Skl 30 s antikorozní úpravou (4x - svěrka Skl 30, 4x - úhlová vodící vložka Wfp 30 K - 12 HH, 2x - pryžová podložka Zw 148/175/7, 4x - vrtule R1, 4x - podložka Uls7, počíta se pro jeden pražec)</t>
  </si>
  <si>
    <t>1343867945</t>
  </si>
  <si>
    <t>Poznámka k položce:
Kovové díly s antikorozní úpravou - upevnění je určeno pod přejezdovou konstrukce</t>
  </si>
  <si>
    <t>"Výměna antikorových kompletů 12 ks pražců (zbytek W14 nahradit W30 HH)   "12</t>
  </si>
  <si>
    <t>-1244082751</t>
  </si>
  <si>
    <t>"Na skládku "ACL_25+ACO_25</t>
  </si>
  <si>
    <t>2143022709</t>
  </si>
  <si>
    <t>"Nová balená  "ACL_25+ACO_25</t>
  </si>
  <si>
    <t>1490839254</t>
  </si>
  <si>
    <t>ACL_25+ACO_25</t>
  </si>
  <si>
    <t>O3 - TO Žatec</t>
  </si>
  <si>
    <t>Č31 - Kaštice - Žatec západ - odstranění defektoskopických vad</t>
  </si>
  <si>
    <t>VRN - Vedlejší rozpočtové náklady</t>
  </si>
  <si>
    <t>5905020020</t>
  </si>
  <si>
    <t>Oprava stezky strojně s odstraněním drnu a nánosu přes 10 cm do 20 cm</t>
  </si>
  <si>
    <t>1280055605</t>
  </si>
  <si>
    <t>Poznámka k položce:
oprava stezky v místech výměny pražců a štěrkového lože shrnutím stávajícího materiálu v šířce 0,5 m oboustranně</t>
  </si>
  <si>
    <t>"km 187,201 - 187,250" 49*0,5*2</t>
  </si>
  <si>
    <t>"km 196,241 - 196,293" 52*0,5*2</t>
  </si>
  <si>
    <t>"km 196,200 - 196,241" 41*0,5*2</t>
  </si>
  <si>
    <t>-996572910</t>
  </si>
  <si>
    <t>Poznámka k položce:
výměna štěrkového lože do hloubky max.10 cm pod pražec
výzisk materiálu bude převezen na skládku
kubatura pražce včetně lavičky = 0,194 m3
celkem 68 pražců = 13,192 m3</t>
  </si>
  <si>
    <t>"km 196,200 - 196,241" (41*3,4*0,3) - 13,192</t>
  </si>
  <si>
    <t>5905035110</t>
  </si>
  <si>
    <t>Výměna KL malou těžící mechanizací včetně lavičky pod ložnou plochou pražce lože otevřené</t>
  </si>
  <si>
    <t>301908221</t>
  </si>
  <si>
    <t>Poznámka k položce:
výměna štěrkového lože v místech výměny pražců
kubatura pražce SB6 = 0,126 m3/ks</t>
  </si>
  <si>
    <t>"km 187,201 - 187,250" (49*3,4*0,3) - (81*0,126)</t>
  </si>
  <si>
    <t>"km 196,241 - 196,293" (52*3,4*0,3) - ( 80*0,126)</t>
  </si>
  <si>
    <t>1143401857</t>
  </si>
  <si>
    <t>Poznámka k položce:
doplnění v místech výměny pražců, štěrkového lože a úpravy GPK</t>
  </si>
  <si>
    <t>"doplnění v rámci úpravy GPK" 128,638</t>
  </si>
  <si>
    <t>5906035020</t>
  </si>
  <si>
    <t>Souvislá výměna pražců současně s výměnou nebo čištěním KL pražce dřevěné příčné vystrojené</t>
  </si>
  <si>
    <t>-774277764</t>
  </si>
  <si>
    <t>Poznámka k položce:
vyjmout dřevěné pražce a nově vložit užité betonové ze zásob ST Most
v km 187,201 - 187,250 vyjmout 82 ks dřevěných a nově vložit 81 ks betonových
pročištění štěrkového lože do hloubky max.10 cm pod pražec</t>
  </si>
  <si>
    <t>"km 187,201 - 187,250" 82</t>
  </si>
  <si>
    <t>"km 196,241 - 196,293" 80</t>
  </si>
  <si>
    <t>5906055020</t>
  </si>
  <si>
    <t>Příplatek za současnou výměnu pražce s podkladnicovým upevněním a kompletů a pryžových podložek</t>
  </si>
  <si>
    <t>-1661590041</t>
  </si>
  <si>
    <t>Poznámka k položce:
měněné pražce
v km 187,201 - 187,250 vyjmout 82 ks dřevěných a nově vložit 81 ks betonových</t>
  </si>
  <si>
    <t>"km 187,201 - 187,250" 81</t>
  </si>
  <si>
    <t>-1759351723</t>
  </si>
  <si>
    <t>Poznámka k položce:
vyjmuté pražce</t>
  </si>
  <si>
    <t>5907015040</t>
  </si>
  <si>
    <t>Ojedinělá výměna kolejnic stávající upevnění tv. S49 rozdělení "d"</t>
  </si>
  <si>
    <t>-2046734430</t>
  </si>
  <si>
    <t>Poznámka k položce:
užité kolejnice S49 ze zásob ST Most</t>
  </si>
  <si>
    <t>"km 188,381 - 188,384 Pp" 3</t>
  </si>
  <si>
    <t>"km 188,701 - 188,704 Pp" 3</t>
  </si>
  <si>
    <t>"km 190,897 - 190,927 Pp" 30</t>
  </si>
  <si>
    <t>"km 191,348 - 191,366 Pp" 18</t>
  </si>
  <si>
    <t>5907015045</t>
  </si>
  <si>
    <t>Ojedinělá výměna kolejnic stávající upevnění tv. S49 rozdělení "u"</t>
  </si>
  <si>
    <t>1385809137</t>
  </si>
  <si>
    <t>Ojedinělá výměna kolejnic stávající upevnění tv. S49 rozdělení "u".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</si>
  <si>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úsek Žabokliky - Žatec západ
km 197,190 Lp, 197,672 Pp, 200,579 Pp, 201,505 Pp
užité kolejnice ze zásob ST Most na místo stavby dodá a
po výměně z místa stavby na složiště odveze zhotovitel</t>
  </si>
  <si>
    <t>"km 197,190 - 197,193 Lp" 3</t>
  </si>
  <si>
    <t>"km 197,672 - 197,675 Pp" 3</t>
  </si>
  <si>
    <t>"km 200,579 - 200,587 Pp" 8</t>
  </si>
  <si>
    <t>"km 201,505 - 201,508 Pp" 3</t>
  </si>
  <si>
    <t>5907015415</t>
  </si>
  <si>
    <t>Ojedinělá výměna kolejnic současně s výměnou kompletů a pryžové podložky tv. S49 rozdělení "d"</t>
  </si>
  <si>
    <t>-1144236412</t>
  </si>
  <si>
    <t>"km 187,623 - 187,626 Pp" 3</t>
  </si>
  <si>
    <t>"km 188,241 - 188,244 Lp" 3</t>
  </si>
  <si>
    <t>"km 190,850 - 190,876 Lp" 26</t>
  </si>
  <si>
    <t>"km 190,980 - 191,002 Pp" 22</t>
  </si>
  <si>
    <t>"km 191,050 - 191,126 Lp" 76</t>
  </si>
  <si>
    <t>"km 191,173 - 191,201 Pp" 28</t>
  </si>
  <si>
    <t>"km 191,175 - 191,202 Lp" 27</t>
  </si>
  <si>
    <t>"km 191,224 - 191,250 Lp" 26</t>
  </si>
  <si>
    <t>"km 191,224 - 191,250 Pp" 26</t>
  </si>
  <si>
    <t>"km 191,366 - 191,385 Pp" 19</t>
  </si>
  <si>
    <t>"km 193,313 - 193,322 Lp" 9</t>
  </si>
  <si>
    <t>"km 193,544 - 193,571 Pp" 27</t>
  </si>
  <si>
    <t>"km 193,702 - 193,729 Lp" 27</t>
  </si>
  <si>
    <t>"km 193,780 - 193,806 Lp" 26</t>
  </si>
  <si>
    <t>"km 193,944 - 193,974 Lp" 30</t>
  </si>
  <si>
    <t>"km 193,944 - 193,974 Pp" 30</t>
  </si>
  <si>
    <t>"km 194,042 - 194,068 Lp" 26</t>
  </si>
  <si>
    <t>-1483880582</t>
  </si>
  <si>
    <t>Poznámka k položce:
dělení kolejnic pro výměnu a rozřez vyměněných kolejnic na max.délku 6 m</t>
  </si>
  <si>
    <t>221071550</t>
  </si>
  <si>
    <t>"km 187,250 - 188,468 Lp" 1989</t>
  </si>
  <si>
    <t>"km 187,250 - 187,465 Pp" 352</t>
  </si>
  <si>
    <t>"km 187,592 - 187,766 Pp" 280</t>
  </si>
  <si>
    <t>"km 187,892 - 188,092 Pp" 328</t>
  </si>
  <si>
    <t>"km 188,520 - 188,657 Pp" 225</t>
  </si>
  <si>
    <t>"km 188,567 - 188,810 Lp" 398</t>
  </si>
  <si>
    <t>"km 190,575 - 190,747 Pp" 282</t>
  </si>
  <si>
    <t>"km 190,575 - 190,850 Lp" 451</t>
  </si>
  <si>
    <t>"km 190,876 - 191,050 Lp" 285</t>
  </si>
  <si>
    <t>"km 190,925 - 190,980 Pp" 91</t>
  </si>
  <si>
    <t>"km 191,002 - 191,042 Pp" 66</t>
  </si>
  <si>
    <t>"km 191,126 - 191,175 Lp" 82</t>
  </si>
  <si>
    <t>"km 191,201 - 191,224 Pp" 39</t>
  </si>
  <si>
    <t>"km 191,202 - 191,224 Lp" 38</t>
  </si>
  <si>
    <t>"km 191,250 - 191,348 Pp" 160</t>
  </si>
  <si>
    <t>"km 191,250 - 191,367 Lp" 192</t>
  </si>
  <si>
    <t>"km 192,949 - 193,313 Lp" 596</t>
  </si>
  <si>
    <t>"km 192,949 - 193,544 Pp" 974</t>
  </si>
  <si>
    <t>"km 193,322 - 193,702 Lp" 622</t>
  </si>
  <si>
    <t>"km 193,571 - 193,944 Pp" 612</t>
  </si>
  <si>
    <t>"km 193,729 - 193,780 Lp" 84</t>
  </si>
  <si>
    <t>"km 193,806 - 193,944 Lp" 226</t>
  </si>
  <si>
    <t>"km 193,974 - 194,042 Lp" 112</t>
  </si>
  <si>
    <t>"km 193,974 - 194,118 Pp" 236</t>
  </si>
  <si>
    <t>"km 194,068 - 194,118 Lp" 82</t>
  </si>
  <si>
    <t>5909031020</t>
  </si>
  <si>
    <t>Úprava GPK koleje směrové a výškové uspořádání pražce betonové</t>
  </si>
  <si>
    <t>-132732386</t>
  </si>
  <si>
    <t>Poznámka k položce:
úprava GPK v místech výměny pražců, štěrkového lože ( 2x průjezd ) a jednotlivých závad mimo opravované úseky
ASP bude využita i pro práce v 1.SK Žabokliky</t>
  </si>
  <si>
    <t>"km 187,201 - 187,250" 49/1000*2</t>
  </si>
  <si>
    <t>"km 196,241 - 196,293" 52/1000*2</t>
  </si>
  <si>
    <t>"km 196,200 - 196,241" 41/1000*2</t>
  </si>
  <si>
    <t>"napojení na stávající stav a odstranění závad" 1200/1000</t>
  </si>
  <si>
    <t>5909050010</t>
  </si>
  <si>
    <t>Stabilizace kolejového lože koleje nově zřízeného nebo čistého</t>
  </si>
  <si>
    <t>186794275</t>
  </si>
  <si>
    <t>Poznámka k položce:
stabilizace v rámci úpravy GPK</t>
  </si>
  <si>
    <t>"km 187,201 - 187,250" 49/1000</t>
  </si>
  <si>
    <t>"km 196,241 - 196,293" 52/1000</t>
  </si>
  <si>
    <t>"km 196,200 - 196,241" 41/1000</t>
  </si>
  <si>
    <t>348788551</t>
  </si>
  <si>
    <t>-118629035</t>
  </si>
  <si>
    <t>Poznámka k položce:
montážní svary</t>
  </si>
  <si>
    <t>"km 187,623 Pp" 1</t>
  </si>
  <si>
    <t>"km 188,241 Lp" 1</t>
  </si>
  <si>
    <t>"km 188,381 Pp" 1</t>
  </si>
  <si>
    <t>"km 188,701 Pp" 1</t>
  </si>
  <si>
    <t>"km 190,850 a 190,870 Lp" 2</t>
  </si>
  <si>
    <t>"km 190,897 a 190,917 Pp" 2</t>
  </si>
  <si>
    <t>"km 190,980 a 191,002 Pp" 2</t>
  </si>
  <si>
    <t>"km 191,050 , 191,070 , 191,090 , 191,110 Lp" 4</t>
  </si>
  <si>
    <t>"km 191,175 , 191,195 , 191,202 Lp" 3</t>
  </si>
  <si>
    <t>"km 191,173 a 191,193 Pp" 2</t>
  </si>
  <si>
    <t>"km 191,224 , 191,244 , 191,250 Lp" 3</t>
  </si>
  <si>
    <t>"km 191,224 a 191,244 Pp" 2</t>
  </si>
  <si>
    <t>"km 191,348 , 191,368 , 191,385 Pp" 3</t>
  </si>
  <si>
    <t>"km 193,313 Lp" 1</t>
  </si>
  <si>
    <t>"km 193,544 a 193,564 Pp" 2</t>
  </si>
  <si>
    <t>"km 193,702, 193,722 , 193,729 Lp" 3</t>
  </si>
  <si>
    <t>"km 193,800 a 193,806 Lp" 2</t>
  </si>
  <si>
    <t>"km 193,944 , 193,964 , 193,974 Lp" 3</t>
  </si>
  <si>
    <t>"km 193,944 a 193,964 Pp" 2</t>
  </si>
  <si>
    <t>"km 194,062 a 194,068 Lp" 2</t>
  </si>
  <si>
    <t>"km 197,190 Lp" 1</t>
  </si>
  <si>
    <t>"km 197,672 Pp" 1</t>
  </si>
  <si>
    <t>"km 200,579 Pp" 1</t>
  </si>
  <si>
    <t>"km 201,505 Pp" 1</t>
  </si>
  <si>
    <t>-1117875724</t>
  </si>
  <si>
    <t>Poznámka k položce:
závěrné svary</t>
  </si>
  <si>
    <t>"km 187,626 Pp" 1</t>
  </si>
  <si>
    <t>"km 188,244 Lp" 1</t>
  </si>
  <si>
    <t>"km 188,384 Pp" 1</t>
  </si>
  <si>
    <t>"km 188,704 Pp" 1</t>
  </si>
  <si>
    <t>"km 190,876 Lp" 1</t>
  </si>
  <si>
    <t>"km 190,927 Pp" 1</t>
  </si>
  <si>
    <t>"km 191,126 Lp" 1</t>
  </si>
  <si>
    <t>"km 191,201 Pp" 1</t>
  </si>
  <si>
    <t>"km 191,250 Pp" 1</t>
  </si>
  <si>
    <t>"km 193,322 Lp" 1</t>
  </si>
  <si>
    <t>"km 193,571 Pp" 1</t>
  </si>
  <si>
    <t>"km 193,780 Lp" 1</t>
  </si>
  <si>
    <t>"km 193,974 Pp" 1</t>
  </si>
  <si>
    <t>"km 194,042 Lp" 1</t>
  </si>
  <si>
    <t>"km 197,193 Lp" 1</t>
  </si>
  <si>
    <t>"km 197,675 Pp" 1</t>
  </si>
  <si>
    <t>"km 200,587 Pp"1</t>
  </si>
  <si>
    <t>"km 201,508 Pp" 1</t>
  </si>
  <si>
    <t>58022939</t>
  </si>
  <si>
    <t>Poznámka k položce:
napínání závěrných svarů</t>
  </si>
  <si>
    <t>-1109238378</t>
  </si>
  <si>
    <t>Poznámka k položce:
úprava UT BK</t>
  </si>
  <si>
    <t>"km 187,573 - 187,676 Pp" 103</t>
  </si>
  <si>
    <t>"km 188,191 - 188,294 Lp" 103</t>
  </si>
  <si>
    <t>"km 190,800 - 190,926 Lp" 126</t>
  </si>
  <si>
    <t>"km 190,847 - 191,052 Pp" 205</t>
  </si>
  <si>
    <t>"km 191,000 - 191,300 Lp" 300</t>
  </si>
  <si>
    <t>"km 191,123 - 191,435 Pp" 312</t>
  </si>
  <si>
    <t>"km 193,263 - 193,372 Lp" 109</t>
  </si>
  <si>
    <t>"km 193,652 - 194,118 Lp" 466</t>
  </si>
  <si>
    <t>"km 193,894 - 194,024 Pp" 130</t>
  </si>
  <si>
    <t>5910040320</t>
  </si>
  <si>
    <t>Umožnění volné dilatace kolejnice demontáž upevňovadel s osazením kluzných podložek rozdělení pražců "d"</t>
  </si>
  <si>
    <t>1472140643</t>
  </si>
  <si>
    <t>"km 188,331 - 188,434 Pp" 103</t>
  </si>
  <si>
    <t>"km 188,651 - 188,754 Pp" 103</t>
  </si>
  <si>
    <t>5910040330</t>
  </si>
  <si>
    <t>Umožnění volné dilatace kolejnice demontáž upevňovadel s osazením kluzných podložek rozdělení pražců "u"</t>
  </si>
  <si>
    <t>70009714</t>
  </si>
  <si>
    <t>Umožnění volné dilatace kolejnice demontáž upevňovadel s osazením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</si>
  <si>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"km 197,140 - 197,243 Lp" 103</t>
  </si>
  <si>
    <t>"km 197,622 - 197,725 Pp" 103</t>
  </si>
  <si>
    <t>"km 200,529 - 200,637 Pp" 108</t>
  </si>
  <si>
    <t>"km 201,455 - 201,558 Pp" 103</t>
  </si>
  <si>
    <t>5910040420</t>
  </si>
  <si>
    <t>Umožnění volné dilatace kolejnice montáž upevňovadel s odstraněním kluzných podložek rozdělení pražců "d"</t>
  </si>
  <si>
    <t>-1483361523</t>
  </si>
  <si>
    <t>5910040430</t>
  </si>
  <si>
    <t>Umožnění volné dilatace kolejnice montáž upevňovadel s odstraněním kluzných podložek rozdělení pražců "u"</t>
  </si>
  <si>
    <t>1882602488</t>
  </si>
  <si>
    <t>Umožnění volné dilatace kolejnice montáž upevňovadel s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</si>
  <si>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9901000500</t>
  </si>
  <si>
    <t>Doprava obousměrná (např. dodávek z vlastních zásob zhotovitele nebo objednatele nebo výzisku) mechanizací o nosnosti do 3,5 t elektrosoučástek, montážního materiálu, kameniva, písku, dlažebních kostek, suti, atd. do 60 km</t>
  </si>
  <si>
    <t>-1823454723</t>
  </si>
  <si>
    <t>Poznámka k položce:
převoz pryžových a PE podložek na skládku</t>
  </si>
  <si>
    <t>-550851811</t>
  </si>
  <si>
    <t>Poznámka k položce:
převoz vyměněných kompletů ŽS3 a pryžových podložek z místa stavby do žst.Žabokliky</t>
  </si>
  <si>
    <t>"komplet ŽS3" 19662*1,18/1000</t>
  </si>
  <si>
    <t>"podložka pryžová" 9831*0,163/1000</t>
  </si>
  <si>
    <t>-564578766</t>
  </si>
  <si>
    <t>"komplety měněné samostatně - 8802 úl.ploch" 8802*2</t>
  </si>
  <si>
    <t>"komplety v rámci výměny kolejnic - 707 pražců jednostranně" 707*2</t>
  </si>
  <si>
    <t>"komplety na nově vkládané pražce - 161 ks pražců" 161*4</t>
  </si>
  <si>
    <t>2038557842</t>
  </si>
  <si>
    <t>5956213040</t>
  </si>
  <si>
    <t>NEOCEŇOVAT! Pražec betonový příčný vystrojený  užitý SB6</t>
  </si>
  <si>
    <t>-1391554155</t>
  </si>
  <si>
    <t>462776030</t>
  </si>
  <si>
    <t>"pryžové podložky měněné samostatně - 8802 úl.ploch" 8802</t>
  </si>
  <si>
    <t>"pryžové podložky v rámci výměny kolejnic - 707 pražců jednostranně" 707</t>
  </si>
  <si>
    <t>"pryžové podložky na nově vkládané pražce - 161 ks pražců" 161*2</t>
  </si>
  <si>
    <t>1085577246</t>
  </si>
  <si>
    <t>"štěrk doplnění" 240*1,65</t>
  </si>
  <si>
    <t>9902100500</t>
  </si>
  <si>
    <t>Doprava obousměrná (např. dodávek z vlastních zásob zhotovitele nebo objednatele nebo výzisku) mechanizací o nosnosti přes 3,5 t sypanin (kameniva, písku, suti, dlažebních kostek, atd.) do 60 km</t>
  </si>
  <si>
    <t>-1523952166</t>
  </si>
  <si>
    <t>Poznámka k položce:
doprava výzisku štěrkového lože na skládku</t>
  </si>
  <si>
    <t>"km 187,201 - 187,250" ((49*3,4*0,3) - (81*0,126))*1,8</t>
  </si>
  <si>
    <t>"km 196,241 - 196,293" ((52*3,4*0,3) - ( 80*0,126))*1,8</t>
  </si>
  <si>
    <t>"km 196,200 - 196,241" ((41*3,4*0,3) - 13,192)*1,8</t>
  </si>
  <si>
    <t>-1488882373</t>
  </si>
  <si>
    <t>Poznámka k položce:
svoz vyměněných kolejnic a dřevěných pražců z místa stavby na mezideponii v žst.Žabokliky</t>
  </si>
  <si>
    <t>"kolejnice S49 - vyměněné" 502*49,39/1000</t>
  </si>
  <si>
    <t>"dřevěné pražce - vyměněné" 162*0,109*760/1000</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</si>
  <si>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</si>
  <si>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</si>
  <si>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-971316312</t>
  </si>
  <si>
    <t>Poznámka k položce:
doprava kolejnic S49 a pražců SB6 ze složiště v žst.Lenešice na místo stavby</t>
  </si>
  <si>
    <t>"kolejnice S49" 502*49,39/1000</t>
  </si>
  <si>
    <t>"pražce SB6/S49" 161*294/1000</t>
  </si>
  <si>
    <t>9902900100</t>
  </si>
  <si>
    <t>Naložení sypanin, drobného kusového materiálu, suti</t>
  </si>
  <si>
    <t>-248590224</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</si>
  <si>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</si>
  <si>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položce:
naložení vyměněných kompletů ŽS3 a pryžových podložek</t>
  </si>
  <si>
    <t>-1671498044</t>
  </si>
  <si>
    <t>Poznámka k položce:
naložení užitých kolejnic S49 a pražců SB6/S49 ze zásob ST Most na složišti v žst.Lenešice
naložení vyměněných kolejnic a pražců v místě stavby</t>
  </si>
  <si>
    <t>"kolejnice S49 užité - pro výměnu" 502*49,39/1000</t>
  </si>
  <si>
    <t>"pražce SB6/S49 - pro výměnu" 161*294/1000</t>
  </si>
  <si>
    <t>9909000110</t>
  </si>
  <si>
    <t>Poplatek za uložení výzisku ze štěrkového lože nekontaminovaného</t>
  </si>
  <si>
    <t>1967139745</t>
  </si>
  <si>
    <t>Poznámka k položce:
skládkovné - štěrkové lože</t>
  </si>
  <si>
    <t>1104803897</t>
  </si>
  <si>
    <t>Poznámka k položce:
pryžové a PE podložky</t>
  </si>
  <si>
    <t>"pryžové podložky" 9831*0,163/1000</t>
  </si>
  <si>
    <t>"PE podložky - 162 pražců" 162*0,09*2/1000</t>
  </si>
  <si>
    <t>R65_32</t>
  </si>
  <si>
    <t>Kolejnice R65 užité</t>
  </si>
  <si>
    <t>Č32 - Žabokliky - 1.SK</t>
  </si>
  <si>
    <t>5905020010</t>
  </si>
  <si>
    <t>Oprava stezky strojně s odstraněním drnu a nánosu do 10 cm</t>
  </si>
  <si>
    <t>-1399739986</t>
  </si>
  <si>
    <t>Oprava stezky strojně s odstraněním drnu a nánosu do 10 cm. Poznámka: 1. V cenách jsou započteny náklady na odtěžení nánosu stezky a rozprostření výzisku na terén nebo naložení na dopravní prostředek a úprava povrchu stezky.</t>
  </si>
  <si>
    <t>Poznámka k položce:
oprava stezky v místech výměny pražců v šíři 0,5 m</t>
  </si>
  <si>
    <t>"stezka podél měněných pražců" 93*0,61*0,5*2</t>
  </si>
  <si>
    <t>5905080120</t>
  </si>
  <si>
    <t>Ojedinělé čištění KL včetně lavičky (pod ložnou plochou pražce) lože zapuštěné</t>
  </si>
  <si>
    <t>-1699473424</t>
  </si>
  <si>
    <t>Ojedinělé čištění KL včetně lavičky (pod ložnou plochou pražce) lože zapuštěné. Poznámka: 1. V cenách jsou započteny náklady na odstranění buřiny, rozkopání a pročištění KL ručně, přehození čistého kameniva a výzisku jeho rozprostření na terén nebo jeho naložení na dopravní prostředek, úpravu KL do profilu a případné snížení KL pod patou kolejnice.U čištění KL v celém profilu jsou v ceně započteny náklady na případné uvolnění, posun a dotažení pražce. 2. V cenách nejsou obsaženy náklady na podbití pražce, dodávku a doplnění kameniva.</t>
  </si>
  <si>
    <t>Poznámka k položce:
pročištění štěrkového lože pouze v místech výměny pražců do hloubky max.10 cm pod pražec
výziskem po pročištění štěrkového lože bude ve stanici upravena plocha po zrušených kolejích</t>
  </si>
  <si>
    <t>"měněné příčné" 64*0,61*3,4</t>
  </si>
  <si>
    <t>"měněné výhybkové - středová část" 32,698</t>
  </si>
  <si>
    <t>"měněné výhybkové - srdcovková část" 39,65</t>
  </si>
  <si>
    <t>320143446</t>
  </si>
  <si>
    <t>Poznámka k položce:
doplnění po pročištění ŠL</t>
  </si>
  <si>
    <t>905484956</t>
  </si>
  <si>
    <t>1249065749</t>
  </si>
  <si>
    <t>Souvislá výměna pražců současně s výměnou nebo čištěním KL pražce dřevěné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</si>
  <si>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dřevěné pražce navazujících na společné za KV3 - celkem 27 ks ( vložit užité pražce SB6/S49 )
dřevěné pražce v 1.SK km 196,515 - celkem 6 ks ( vložit užité pražce SB6/R65 )
užité betonové pražce ze zásob ST Most</t>
  </si>
  <si>
    <t>"dřevěné za KV3" 27</t>
  </si>
  <si>
    <t>"dřevěné v km 196,515" 6</t>
  </si>
  <si>
    <t>5906035030</t>
  </si>
  <si>
    <t>Souvislá výměna pražců současně s výměnou nebo čištěním KL pražce dřevěné výhybkové délky do 3 m</t>
  </si>
  <si>
    <t>-922180701</t>
  </si>
  <si>
    <t>Souvislá výměna pražců současně s výměnou nebo čištěním KL pražce dřevěné výhybkové délky do 3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</si>
  <si>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v.č.12
pražec č.11, 16, 17, 18, 19, 20, 21, 22, 23, 24, 25, 26</t>
  </si>
  <si>
    <t>5906035040</t>
  </si>
  <si>
    <t>Souvislá výměna pražců současně s výměnou nebo čištěním KL pražce dřevěné výhybkové délky přes 3 do 4 m</t>
  </si>
  <si>
    <t>-922253217</t>
  </si>
  <si>
    <t>Souvislá výměna pražců současně s výměnou nebo čištěním KL pražce dřevěné výhybkové délky přes 3 do 4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</si>
  <si>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v.č.12
pražec č.1, 32, 34, 35, 41, 42, 43, 44, 45, 46, 47, 48, 49, 50</t>
  </si>
  <si>
    <t>5906035050</t>
  </si>
  <si>
    <t>Souvislá výměna pražců současně s výměnou nebo čištěním KL pražce dřevěné výhybkové délky přes 4 do 5 m</t>
  </si>
  <si>
    <t>1177065349</t>
  </si>
  <si>
    <t>Souvislá výměna pražců současně s výměnou nebo čištěním KL pražce dřevěné výhybkové délky přes 4 do 5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</si>
  <si>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v.č.12
pražec č.51, 52, 53</t>
  </si>
  <si>
    <t>-1127761817</t>
  </si>
  <si>
    <t>Poznámka k položce:
v.č.12 - pod vrtule v měněných pražcích</t>
  </si>
  <si>
    <t>-94500005</t>
  </si>
  <si>
    <t>Poznámka k položce:
v.č.12 - měněné pražce</t>
  </si>
  <si>
    <t>5958134080</t>
  </si>
  <si>
    <t>Součásti upevňovací vrtule R2 (160)</t>
  </si>
  <si>
    <t>-1108314398</t>
  </si>
  <si>
    <t>5906035120</t>
  </si>
  <si>
    <t>Souvislá výměna pražců současně s výměnou nebo čištěním KL pražce betonové příčné vystrojené</t>
  </si>
  <si>
    <t>-1976750287</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</si>
  <si>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</si>
  <si>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pražce SB5 navazující na měněné dřevěné za v.č.3 - celkem 17 ks ( vložit užité pražce SB6/S49 )
pražec SB6 u přechodového svaru S49/R65 - 1 ks ( vložit užitý pražec SB6/S49 )
pražce SB5 za KV12 směr 1.SK - celkem 13 ks ( vložit užité pražce SB6/S49 )
užité betonové pražce ze zásob ST Most</t>
  </si>
  <si>
    <t>"SB6 u přechodového svaru" 1</t>
  </si>
  <si>
    <t>SB6_32</t>
  </si>
  <si>
    <t>"SB5 za KV3" 17</t>
  </si>
  <si>
    <t>"SB5 za KV 12" 13</t>
  </si>
  <si>
    <t>SB5_32</t>
  </si>
  <si>
    <t>5906052010</t>
  </si>
  <si>
    <t>Příplatek za výměnu pražce současně s podkladnicemi</t>
  </si>
  <si>
    <t>-651681699</t>
  </si>
  <si>
    <t>Příplatek za výměnu pražce současně s podkladnicemi. Poznámka: 1. V cenách jsou započteny náklady na výměnu pražce včetně upevňovadel.</t>
  </si>
  <si>
    <t>Poznámka k položce:
v.č.12
pražec č.45 až 52
pod srdcovku budou vloženy žebrové podkladnice včetně potřebných součástí upevnění ze zásob TO Žatec</t>
  </si>
  <si>
    <t>299161330</t>
  </si>
  <si>
    <t>Příplatek za současnou výměnu pražce s podkladnicovým upevněním a kompletů a pryžových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</si>
  <si>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Poznámka k položce:
nově vkládané pražce za KV3 a v 1.SK km 196,515</t>
  </si>
  <si>
    <t>"pražce za KV3 směr 1.SK" 45</t>
  </si>
  <si>
    <t>"pražce v 1.SK km 196,515" 6</t>
  </si>
  <si>
    <t>5906055030</t>
  </si>
  <si>
    <t>Příplatek za současnou výměnu pražce s podkladnicovým upevněním a kompletů, pryžových a polyetylenových podložek</t>
  </si>
  <si>
    <t>1111074937</t>
  </si>
  <si>
    <t>Příplatek za současnou výměnu pražce s podkladnicovým upevněním a kompletů, pryžových a polyetylenových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</si>
  <si>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Poznámka k položce:
v.č.12
pražec č.1, 11, 16, 17, 18, 19, 20, 21, 22, 23, 24, 25, 26, 32, 34, 35, 41, 42, 43, 44, 45, 46, 47, 48, 49, 50, 51, 52, 53</t>
  </si>
  <si>
    <t>136656239</t>
  </si>
  <si>
    <t>Poznámka k položce:
vyjmuté pražce- celkem 33 ks
likvidace pražců bude provedena v rámci ST Most
zdemontované drobné součásti upevnění zhotovitel předá TO Žatec
pryžové a PE podložky zhotovitel převeze na skládku</t>
  </si>
  <si>
    <t>5906105020</t>
  </si>
  <si>
    <t>Demontáž pražce betonový</t>
  </si>
  <si>
    <t>689610125</t>
  </si>
  <si>
    <t>Demontáž pražce betonový. Poznámka: 1. V cenách jsou započteny náklady na manipulaci, demontáž, odstrojení do součástí a uložení pražců.</t>
  </si>
  <si>
    <t>Poznámka k položce:
vyjmuté pražce - celkem 31 ks
likvidace pražců bude provedena v rámci ST Most
zdemontované drobné součásti upevnění zhotovitel předá TO Žatec
pryžové a PE podložky zhotovitel převeze na skládku</t>
  </si>
  <si>
    <t>-654054426</t>
  </si>
  <si>
    <t>"štěrk doplnění" 30*1,65</t>
  </si>
  <si>
    <t>5956119025</t>
  </si>
  <si>
    <t>Pražec dřevěný výhybkový dub skupina 3 2700x260x160</t>
  </si>
  <si>
    <t>1930552023</t>
  </si>
  <si>
    <t>Poznámka k položce:
v.č.12
pražec č.11, 16</t>
  </si>
  <si>
    <t>5956119030</t>
  </si>
  <si>
    <t>Pražec dřevěný výhybkový dub skupina 3 2800x260x160</t>
  </si>
  <si>
    <t>397936623</t>
  </si>
  <si>
    <t>Poznámka k položce:
v.č.12
pražec č.17, 18, 19, 20, 21</t>
  </si>
  <si>
    <t>5956119035</t>
  </si>
  <si>
    <t>Pražec dřevěný výhybkový dub skupina 3 2900x260x160</t>
  </si>
  <si>
    <t>2059041305</t>
  </si>
  <si>
    <t>Poznámka k položce:
v.č.12
pražec č.22, 23, 24, 25</t>
  </si>
  <si>
    <t>5956119040</t>
  </si>
  <si>
    <t>Pražec dřevěný výhybkový dub skupina 3 3000x260x160</t>
  </si>
  <si>
    <t>-1799879819</t>
  </si>
  <si>
    <t>Poznámka k položce:
v.č.12
pražec č.26</t>
  </si>
  <si>
    <t>5956119050</t>
  </si>
  <si>
    <t>Pražec dřevěný výhybkový dub skupina 3 3200x260x160</t>
  </si>
  <si>
    <t>1795591811</t>
  </si>
  <si>
    <t>Poznámka k položce:
v.č.12
pražec č.32</t>
  </si>
  <si>
    <t>5956119055</t>
  </si>
  <si>
    <t>Pražec dřevěný výhybkový dub skupina 3 3300x260x160</t>
  </si>
  <si>
    <t>-1377888512</t>
  </si>
  <si>
    <t>Poznámka k položce:
v.č.12
pražec č.34, 35</t>
  </si>
  <si>
    <t>5956119065</t>
  </si>
  <si>
    <t>Pražec dřevěný výhybkový dub skupina 3 3500x260x160</t>
  </si>
  <si>
    <t>-1984260661</t>
  </si>
  <si>
    <t>Poznámka k položce:
v.č.12
pražec č.41, 42</t>
  </si>
  <si>
    <t>5956119070</t>
  </si>
  <si>
    <t>Pražec dřevěný výhybkový dub skupina 3 3600x260x160</t>
  </si>
  <si>
    <t>1958487023</t>
  </si>
  <si>
    <t>Poznámka k položce:
v.č.12
pražec č.43</t>
  </si>
  <si>
    <t>5956119075</t>
  </si>
  <si>
    <t>Pražec dřevěný výhybkový dub skupina 3 3700x260x160</t>
  </si>
  <si>
    <t>2105587074</t>
  </si>
  <si>
    <t>Poznámka k položce:
v.č.12
pražec č.44, 45</t>
  </si>
  <si>
    <t>5956119080</t>
  </si>
  <si>
    <t>Pražec dřevěný výhybkový dub skupina 3 3800x260x160</t>
  </si>
  <si>
    <t>-852051609</t>
  </si>
  <si>
    <t>Poznámka k položce:
v.č.12
pražec č.46, 47</t>
  </si>
  <si>
    <t>5956119085</t>
  </si>
  <si>
    <t>Pražec dřevěný výhybkový dub skupina 3 3900x260x160</t>
  </si>
  <si>
    <t>-693432947</t>
  </si>
  <si>
    <t>Poznámka k položce:
v.č.12
pražec č.48</t>
  </si>
  <si>
    <t>5956119090</t>
  </si>
  <si>
    <t>Pražec dřevěný výhybkový dub skupina 3 4000x260x160</t>
  </si>
  <si>
    <t>-1360354518</t>
  </si>
  <si>
    <t>Poznámka k položce:
v.č.12
pražec č.1, 49, 50</t>
  </si>
  <si>
    <t>5956119095</t>
  </si>
  <si>
    <t>Pražec dřevěný výhybkový dub skupina 3 4100x260x160</t>
  </si>
  <si>
    <t>-48911370</t>
  </si>
  <si>
    <t>Poznámka k položce:
v.č.12
pražec č.51, 52</t>
  </si>
  <si>
    <t>5956119100</t>
  </si>
  <si>
    <t>Pražec dřevěný výhybkový dub skupina 3 4200x260x160</t>
  </si>
  <si>
    <t>1202404443</t>
  </si>
  <si>
    <t>Poznámka k položce:
v.č.12
pražec č.53</t>
  </si>
  <si>
    <t>-1502949907</t>
  </si>
  <si>
    <t>Poznámka k položce:
pro stávající a měněné pražce v 1.SK a měněné pražce ve v.č.12</t>
  </si>
  <si>
    <t>-1660831640</t>
  </si>
  <si>
    <t>1416093776</t>
  </si>
  <si>
    <t>Poznámka k položce:
pro stávající pražce v 1.SK</t>
  </si>
  <si>
    <t>5958158070</t>
  </si>
  <si>
    <t>Podložka polyetylenová pod podkladnici 380/160/2 (S4, R4)</t>
  </si>
  <si>
    <t>819813514</t>
  </si>
  <si>
    <t>Poznámka k položce:
nově vkládané pražce do v.č.12</t>
  </si>
  <si>
    <t>5958173000</t>
  </si>
  <si>
    <t>Polyetylenové pásy v kotoučích</t>
  </si>
  <si>
    <t>-1915058529</t>
  </si>
  <si>
    <t>5957201005</t>
  </si>
  <si>
    <t>NEOCEŇOVAT! Kolejnice užité tv. R65</t>
  </si>
  <si>
    <t>-1307864237</t>
  </si>
  <si>
    <t>-746091172</t>
  </si>
  <si>
    <t>5907015395</t>
  </si>
  <si>
    <t>Ojedinělá výměna kolejnic současně s výměnou kompletů a pryžové podložky tv. R65 rozdělení "d"</t>
  </si>
  <si>
    <t>-1745398555</t>
  </si>
  <si>
    <t>Ojedinělá výměna kolejnic současně s výměnou kompletů a pryžové podložky tv. R65 rozdělení "d".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</si>
  <si>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defektoskopické vady, užitou kolejnici R65 na místo stavby dodá a po výměně z místa stavby odveze TO Žatec</t>
  </si>
  <si>
    <t>"km 196,670 - 196,689 Lp" 19</t>
  </si>
  <si>
    <t>5907050110</t>
  </si>
  <si>
    <t>Dělení kolejnic kyslíkem soustavy UIC60 nebo R65</t>
  </si>
  <si>
    <t>1696806862</t>
  </si>
  <si>
    <t>Dělení kolejnic kyslíkem soustavy UIC60 nebo R65. Poznámka: 1. V cenách jsou započteny náklady na manipulaci, podložení, označení a provedení řezu kolejnice.</t>
  </si>
  <si>
    <t>Poznámka k položce:
km 196,670 - 196,689 Lp
úprava délky nově vkládané kolejnice a rozřez vyměněné na max.délku 6 m</t>
  </si>
  <si>
    <t>"úprava délky - vkládaná kolejnice" 4</t>
  </si>
  <si>
    <t>"rozřez vyjmuté kolejnice" 3</t>
  </si>
  <si>
    <t>1141291014</t>
  </si>
  <si>
    <t>Poznámka k položce:
1.SK - stávající pražce
úsek R65 - celkem 764 ks pražců,v místě výměny kolejnice odečet 31 ks pražců jednostranně
úsek S49 - celkem 7 ks pražců</t>
  </si>
  <si>
    <t>"R65 stávající" 764*2 - 31</t>
  </si>
  <si>
    <t>"S49 stávající" 7*2</t>
  </si>
  <si>
    <t>491753525</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</si>
  <si>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</si>
  <si>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položce:
úprava po výměně pražců
ASP bude využita i v úseku Kaštice - Žabokliky</t>
  </si>
  <si>
    <t>44</t>
  </si>
  <si>
    <t>5909041010</t>
  </si>
  <si>
    <t>Úprava GPK výhybky směrové a výškové uspořádání pražce dřevěné nebo ocelové</t>
  </si>
  <si>
    <t>2018672424</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</si>
  <si>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</si>
  <si>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položce:
úprava GPK ve výhybkách 
v.č.3 - napojení srdcovkové části výhybky na nově měněné pražce
v.č.12 - po výměně části pražců včetně napojení na stávající stav</t>
  </si>
  <si>
    <t>"v.č.3 - pouze část" 30</t>
  </si>
  <si>
    <t>"v.č.12 - celá" 49,85</t>
  </si>
  <si>
    <t>45</t>
  </si>
  <si>
    <t>5910020120</t>
  </si>
  <si>
    <t>Svařování kolejnic termitem plný předehřev standardní spára svar jednotlivý tv. R65</t>
  </si>
  <si>
    <t>1465286098</t>
  </si>
  <si>
    <t>Svařování kolejnic termitem plný předehřev standardní spára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</si>
  <si>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položce:
vložka</t>
  </si>
  <si>
    <t>"km 196,689 Lp" 1</t>
  </si>
  <si>
    <t>"km 196,670 Lp" 1</t>
  </si>
  <si>
    <t>46</t>
  </si>
  <si>
    <t>5910035020</t>
  </si>
  <si>
    <t>Dosažení dovolené upínací teploty v BK prodloužením kolejnicového pásu v koleji tv. R65</t>
  </si>
  <si>
    <t>556067756</t>
  </si>
  <si>
    <t>Dosažení dovolené upínací teploty v BK prodloužením kolejnicového pásu v koleji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</si>
  <si>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Poznámka k položce:
napínání závěrného svaru</t>
  </si>
  <si>
    <t>47</t>
  </si>
  <si>
    <t>1272135768</t>
  </si>
  <si>
    <t>Poznámka k položce:
km 196,670 - 196,689 Lp
úprava UT BK na +23°C  včetně napojení na stávající stav</t>
  </si>
  <si>
    <t>"km 196,670 - 196,689 Lp" 50+19+50</t>
  </si>
  <si>
    <t>5911313020</t>
  </si>
  <si>
    <t>Seřízení hákového závěru výhybky jednoduché jednozávěrové soustavy S49</t>
  </si>
  <si>
    <t>-1452911165</t>
  </si>
  <si>
    <t>Seřízení hákového závěru výhybky jednoduché jednozávěrové soustavy S49.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</si>
  <si>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Poznámka k položce:
v.č.12 - po výměně stojanového pražce</t>
  </si>
  <si>
    <t>49</t>
  </si>
  <si>
    <t>5911317020</t>
  </si>
  <si>
    <t>Seřízení stavěcího zařízení hákového závěru výhybky jednoduché výměníku soustavy S49</t>
  </si>
  <si>
    <t>1083081030</t>
  </si>
  <si>
    <t>Seřízení stavěcího zařízení hákového závěru výhybky jednoduché výměníku soustavy S49. Poznámka: 1. V cenách jsou započteny náklady na demontáž a montáž, seřízení, překování, převrtání, případné posunutí pražců, osazení a montáž stavěcího zařízení, výměníku včetně výhybkového návěstidla, seřízení a přezkoušení chodu závěru, provedení západkové zkoušky a ošetření součástí mazivem.</t>
  </si>
  <si>
    <t>5915020010</t>
  </si>
  <si>
    <t>Povrchová úprava plochy železničního spodku</t>
  </si>
  <si>
    <t>1196612640</t>
  </si>
  <si>
    <t>Povrchová úprava plochy železničního spodku. Poznámka: 1. V cenách jsou započteny náklady na urovnání a úpravu ploch nebo skládek výzisku kameniva a zeminy s jejich případnou rekultivací.</t>
  </si>
  <si>
    <t>Poznámka k položce:
urovnání plochy po zrušených kolejích - úprava z výzisku ŠL, 
předpokládané množství výzisku 8 m3, tloušťka vrstvy 10 cm</t>
  </si>
  <si>
    <t>51</t>
  </si>
  <si>
    <t>-1712055419</t>
  </si>
  <si>
    <t>Doprava obousměrná (např. dodávek z vlastních zásob zhotovitele nebo objednatele nebo výzisku) mechanizací o nosnosti do 3,5 t elektrosoučástek, montážního materiálu, kameniva, písku, dlažebních kostek, suti,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</si>
  <si>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plastových a pryžových podložek na skládku            "1</t>
  </si>
  <si>
    <t>9902300100</t>
  </si>
  <si>
    <t>Doprava jednosměrná (např. nakupovaného materiálu) mechanizací o nosnosti přes 3,5 t sypanin (kameniva, písku, suti, dlažebních kostek, atd.) do 10 km</t>
  </si>
  <si>
    <t>-1907583681</t>
  </si>
  <si>
    <t>Doprava jednosměrná (např. nakupovaného materiálu) mechanizací o nosnosti přes 3,5 t sypanin (kameniva, písku, suti, dlažebních kostek, atd.) do 10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</si>
  <si>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převoz výzisku po pročištění ŠL pro úpravu plochy po zrušených kolejích ve stanici</t>
  </si>
  <si>
    <t>"výzisk po pročištění ŠL ( 8 m3 ), 1,8 t/m3" 8*1,8</t>
  </si>
  <si>
    <t>53</t>
  </si>
  <si>
    <t>9902400100</t>
  </si>
  <si>
    <t>Doprava jednosměrná (např. nakupovaného materiálu) mechanizací o nosnosti přes 3,5 t objemnějšího kusového materiálu (prefabrikátů, stožárů, výhybek, rozvaděčů, vybouraných hmot atd.) do 10 km</t>
  </si>
  <si>
    <t>-1025107118</t>
  </si>
  <si>
    <t>Doprava jednosměrná (např. nakupovaného materiálu) mechanizací o nosnosti přes 3,5 t objemnějšího kusového materiálu (prefabrikátů, stožárů, výhybek, rozvaděčů, vybouraných hmot atd.) do 10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</si>
  <si>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převoz vyjmutých pražců z místa stavby na složiště</t>
  </si>
  <si>
    <t>"SB5 vyjmuté" 30*0,285</t>
  </si>
  <si>
    <t>"SB6 vyjmuté" 1*0,294</t>
  </si>
  <si>
    <t xml:space="preserve">"dřevěné vyjmuté odveze ze Žaboklik k likvidaci jiný dodavatel" </t>
  </si>
  <si>
    <t>9902400400</t>
  </si>
  <si>
    <t>Doprava jednosměrná (např. nakupovaného materiálu) mechanizací o nosnosti přes 3,5 t objemnějšího kusového materiálu (prefabrikátů, stožárů, výhybek, rozvaděčů, vybouraných hmot atd.) do 40 km</t>
  </si>
  <si>
    <t>-1154922379</t>
  </si>
  <si>
    <t>Doprava jednosměrná (např. nakupovaného materiálu) mechanizací o nosnosti přes 3,5 t objemnějšího kusového materiálu (prefabrikátů, stožárů, výhybek, rozvaděčů, vybouraných hmot atd.) do 40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</si>
  <si>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převoz užitých pražců SB6 ze složiště v žst.Lenešice na místo stavby</t>
  </si>
  <si>
    <t>"SB6 užité" 64*0,294</t>
  </si>
  <si>
    <t>55</t>
  </si>
  <si>
    <t>-1061083415</t>
  </si>
  <si>
    <t>Poznámka k položce:
naložení pražců SB6 na složišti v žst.Lenešice
naložení vyjmutých dřevěných a betonových pražců</t>
  </si>
  <si>
    <t>56</t>
  </si>
  <si>
    <t>-1251453069</t>
  </si>
  <si>
    <t>Poznámka k položce:
skládkovné za pryžové a PE podložky</t>
  </si>
  <si>
    <t>"pryžovky S49" 176*0,163/1000</t>
  </si>
  <si>
    <t>"pryžovky R65" 1540*0,193/1000</t>
  </si>
  <si>
    <t>"PE podložky" 202*0,09/1000</t>
  </si>
  <si>
    <t>KolPasy41</t>
  </si>
  <si>
    <t>Kolejnicové pasy</t>
  </si>
  <si>
    <t>253</t>
  </si>
  <si>
    <t>KolPřeprava41</t>
  </si>
  <si>
    <t>Přeprava kolejnic z Duchcova</t>
  </si>
  <si>
    <t>12,496</t>
  </si>
  <si>
    <t>Pryžovky41</t>
  </si>
  <si>
    <t>Pryžovky</t>
  </si>
  <si>
    <t>1000</t>
  </si>
  <si>
    <t>BK41</t>
  </si>
  <si>
    <t>606</t>
  </si>
  <si>
    <t>S49_užité_41</t>
  </si>
  <si>
    <t>Kolejnice užité tv. S49</t>
  </si>
  <si>
    <t>Přechod_dřevěný_41</t>
  </si>
  <si>
    <t>Dřevěné konstrukce přechodu část vnitřní</t>
  </si>
  <si>
    <t>4,5</t>
  </si>
  <si>
    <t>O4 - TO Obrnice</t>
  </si>
  <si>
    <t>Č41 - 2.SK Obrnice</t>
  </si>
  <si>
    <t>1609276650</t>
  </si>
  <si>
    <t>Ojedinělá výměna kolejnic stávající upevnění tv. S49 rozdělení "d".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</si>
  <si>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"2.SK Obrnice,def.vada km 232,794 - 232,803  "9</t>
  </si>
  <si>
    <t>"2.SK Obrnice, def.vady 23,675 - 23,705, vložka 12 m + posun kolejnice "12</t>
  </si>
  <si>
    <t>" kolejnice na vložku dodá TO Obrnice       "</t>
  </si>
  <si>
    <t>5907025415</t>
  </si>
  <si>
    <t>Výměna kolejnicových pásů současně s výměnou kompletů a pryžové podložky tv. S49 rozdělení "d"</t>
  </si>
  <si>
    <t>-1763354209</t>
  </si>
  <si>
    <t>Výměna kolejnicových pásů současně s výměnou kompletů a pryžové podložky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</si>
  <si>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"2.SK žst Obrnice, 49E1, R350HT, Pp km " (232,595-232,848)*-1000</t>
  </si>
  <si>
    <t>-1050956058</t>
  </si>
  <si>
    <t>"Rozřezání kolejnic při výměně a do šrotu na délku do 6 m             "KolPasy41/6+5,833 " řezů"</t>
  </si>
  <si>
    <t>5908052010</t>
  </si>
  <si>
    <t>Výměna podložky pryžové pod patu kolejnice</t>
  </si>
  <si>
    <t>177679180</t>
  </si>
  <si>
    <t>Výměna podložky pryžové pod patu kolejnice. Poznámka: 1. V cenách jsou započteny náklady na demontáž upevňovadel, výměnu součásti, montáž upevňovadel a ošetření součástí mazivem. 2. V cenách nejsou obsaženy náklady na dodávku materiálu.</t>
  </si>
  <si>
    <t>" Levý pás bez výměny kolejnic "500</t>
  </si>
  <si>
    <t>5908053270</t>
  </si>
  <si>
    <t>Výměna drobného kolejiva vložka "M"</t>
  </si>
  <si>
    <t>925621243</t>
  </si>
  <si>
    <t>Výměna drobného kolejiva vložka "M". Poznámka: 1. V cenách jsou započteny náklady na demontáž upevňovadel, výměnu součásti, montáž upevňovadel a ošetření součástí mazivem. 2. V cenách nejsou obsaženy náklady na dodávku materiálu.</t>
  </si>
  <si>
    <t>" Levý pás bez výměny kolejnic "1000</t>
  </si>
  <si>
    <t>-523896545</t>
  </si>
  <si>
    <t>" Po zřízení BK, pouze svařované pásy "  BK41/2000</t>
  </si>
  <si>
    <t>-933469514</t>
  </si>
  <si>
    <t>491375716</t>
  </si>
  <si>
    <t>"PP -kolejnice R350 HT              " 3</t>
  </si>
  <si>
    <t>"Lp- kolejnice R260 stávající    " 3</t>
  </si>
  <si>
    <t>1143138212</t>
  </si>
  <si>
    <t>2+2</t>
  </si>
  <si>
    <t>-1445392598</t>
  </si>
  <si>
    <t>"V obou kolejnicích se upraví Lp+Pp, km "(232,545-232,848)*-1000*2</t>
  </si>
  <si>
    <t>5913200120</t>
  </si>
  <si>
    <t>Demontáž dřevěné konstrukce přechodu část vnitřní</t>
  </si>
  <si>
    <t>-447664072</t>
  </si>
  <si>
    <t>Demontáž dřevěné konstrukce přechodu část vnitřní. Poznámka: 1. V cenách jsou započteny náklady na demontáž a naložení na dopravní prostředek.</t>
  </si>
  <si>
    <t>" 2 ks přechodů z užitých pražců - materiál se znovu použije " 2*1,5*1,5</t>
  </si>
  <si>
    <t>5913205120</t>
  </si>
  <si>
    <t>Montáž dřevěné konstrukce přechodu část vnitřní</t>
  </si>
  <si>
    <t>-1985739405</t>
  </si>
  <si>
    <t>Montáž dřevěné konstrukce přechodu část vnitřní. Poznámka: 1. V cenách jsou započteny náklady na montáž a manipulaci. 2. V cenách nejsou obsaženy náklady na dodávku materiálu.</t>
  </si>
  <si>
    <t>" Pozn.: Pod dobu provádění prací zajistí dodavatel bezpečný přechod cestujících přes opravovanou kolej"</t>
  </si>
  <si>
    <t>-303109046</t>
  </si>
  <si>
    <t>" Pryžovky se mění  v rozsahu výměny kolejnic a úpravy UT na pražcích SB5 "2*500</t>
  </si>
  <si>
    <t>5957107005</t>
  </si>
  <si>
    <t>NEOCEŇOVAT! Kolejnicové pásy R350HT tv. 60 E2 délky 120 metrů</t>
  </si>
  <si>
    <t>-1021849402</t>
  </si>
  <si>
    <t>KolPasy41/120</t>
  </si>
  <si>
    <t>5958116000</t>
  </si>
  <si>
    <t>Matice M24</t>
  </si>
  <si>
    <t>1306387061</t>
  </si>
  <si>
    <t>1225831490</t>
  </si>
  <si>
    <t>-77932534</t>
  </si>
  <si>
    <t>5958237000</t>
  </si>
  <si>
    <t>NEOCEŇOVAT! Šroub svěrkový užitý T5</t>
  </si>
  <si>
    <t>-1164141611</t>
  </si>
  <si>
    <t>Poznámka k položce:
NEOCEŇOVAT! Dodá TO Obrnice</t>
  </si>
  <si>
    <t>1175178909</t>
  </si>
  <si>
    <t>5958231045</t>
  </si>
  <si>
    <t>NEOCEŇOVAT! Svěrka užitá T5</t>
  </si>
  <si>
    <t>-1222086267</t>
  </si>
  <si>
    <t>5958231050</t>
  </si>
  <si>
    <t>NEOCEŇOVAT! Svěrka užitá T6</t>
  </si>
  <si>
    <t>931246892</t>
  </si>
  <si>
    <t>1743460352</t>
  </si>
  <si>
    <t>1227813252</t>
  </si>
  <si>
    <t>" U odj. návěstidla  "1</t>
  </si>
  <si>
    <t>-1552351268</t>
  </si>
  <si>
    <t>Poznámka k položce:
Odvoz starých pryžovek na skládku</t>
  </si>
  <si>
    <t>"Pryžovky na skládku"1</t>
  </si>
  <si>
    <t>1645527531</t>
  </si>
  <si>
    <t>Poznámka k položce:
Doprava kolejnic a vložek ze svařovny nebo z TO</t>
  </si>
  <si>
    <t>KolPasy41*0,04939</t>
  </si>
  <si>
    <t>481122705</t>
  </si>
  <si>
    <t>KolPřeprava41*3   "         a) Složení kolejnic zadavatele z oběhových vozů,  b) naložení hotových pasů,  c) naložení vyzískaných kolejnic"</t>
  </si>
  <si>
    <t>-1671947327</t>
  </si>
  <si>
    <t>Pryžovky41*0,00018</t>
  </si>
  <si>
    <t>Výměna_KL_42</t>
  </si>
  <si>
    <t>Výměna KL malou těžící mechanizací mimo lavičku lože zapuštěné</t>
  </si>
  <si>
    <t>65,49</t>
  </si>
  <si>
    <t>Štěrk_42</t>
  </si>
  <si>
    <t>150</t>
  </si>
  <si>
    <t>GPK_42</t>
  </si>
  <si>
    <t>0,448</t>
  </si>
  <si>
    <t>Č42 - Odstranění blátivých míst v 2.SK žst Obrnice, km 232,620 - 232,700 a úprava GPK</t>
  </si>
  <si>
    <t>5905035020</t>
  </si>
  <si>
    <t>-83805655</t>
  </si>
  <si>
    <t>Výměna KL malou těžící mechanizací mimo lavičku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</si>
  <si>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"výměna do hloubky max.10 cm pod pražec, 150 MPP cca km 232,620 - km 232,700"</t>
  </si>
  <si>
    <t>"výzisk štěrkového lože bude uložen na mezideponii v koleji 1a"</t>
  </si>
  <si>
    <t>"150 MPP x 0,61 m = 92 m délka celkem                 "92*3,4*0,3</t>
  </si>
  <si>
    <t>"odečet kubatury pražců a pražcových laviček     " -150*0,189</t>
  </si>
  <si>
    <t>-1347857902</t>
  </si>
  <si>
    <t>-2120021072</t>
  </si>
  <si>
    <t>Štěrk_42/1,715</t>
  </si>
  <si>
    <t>833840400</t>
  </si>
  <si>
    <t>1890850007</t>
  </si>
  <si>
    <t>Poznámka k položce:
Podbití zajistí zadavatel v rámci stavby Oprava geometrických parametrů koleje 2022</t>
  </si>
  <si>
    <t>"km  "(232,400 - 232,848)*-1</t>
  </si>
  <si>
    <t>"S kontrolou GPK podle stávajících zajišťovacích značek"</t>
  </si>
  <si>
    <t>-1117937363</t>
  </si>
  <si>
    <t>-352459753</t>
  </si>
  <si>
    <t>Výměna_KL_42*1,715   "( předpoklad Měrunice )"+ 2,685</t>
  </si>
  <si>
    <t>"Doplnění po GPK  "35</t>
  </si>
  <si>
    <t>-1320627478</t>
  </si>
  <si>
    <t>"odvoz výzisku KL   na skládku "Výměna_KL_42*1,8</t>
  </si>
  <si>
    <t>74667743</t>
  </si>
  <si>
    <t>"naložení z mezideponie u koleje 1a        "Výměna_KL_42*1,8</t>
  </si>
  <si>
    <t>9909000700</t>
  </si>
  <si>
    <t>Poplatek za recyklaci kameniva</t>
  </si>
  <si>
    <t>674547284</t>
  </si>
  <si>
    <t>Poplatek za recyklaci kameniva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</si>
  <si>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"uložení výzisku KL   na skládku "Výměna_KL_42*1,8</t>
  </si>
  <si>
    <t>KolPasy43</t>
  </si>
  <si>
    <t>190</t>
  </si>
  <si>
    <t>BK43</t>
  </si>
  <si>
    <t>580</t>
  </si>
  <si>
    <t>KolPřeprava43</t>
  </si>
  <si>
    <t>Doprava kolejnic z Duchcova</t>
  </si>
  <si>
    <t>9,384</t>
  </si>
  <si>
    <t>Č43 - 1.SK Postoloprty</t>
  </si>
  <si>
    <t>5907025497</t>
  </si>
  <si>
    <t>Výměna kolejnicových pásů současně s výměnou pryžové podložky tv. S49 rozdělení "e"</t>
  </si>
  <si>
    <t>1564324599</t>
  </si>
  <si>
    <t>Výměna kolejnicových pásů současně s výměnou pryžové podložky tv. S49 rozdělení "e".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</si>
  <si>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"1.SK Postoloprty, P.P., km "(214,680-214,870)*-1000</t>
  </si>
  <si>
    <t>Dělení kolejnic kyslíkem tv. S49. Poznámka: 1. V cenách jsou započteny náklady na manipulaci podložení, označení a provedení řezu kolejnice.</t>
  </si>
  <si>
    <t>280748522</t>
  </si>
  <si>
    <t>"Rozřezání kolejnic při výměně a do šrotu na délku do 6 m             "KolPasy43/6+1,333 " řezů"</t>
  </si>
  <si>
    <t>-1255646521</t>
  </si>
  <si>
    <t>" Levý pás bez výměny kolejnic "450</t>
  </si>
  <si>
    <t>1103150906</t>
  </si>
  <si>
    <t>" Levý pás bez výměny kolejnic "450*2</t>
  </si>
  <si>
    <t>1015598406</t>
  </si>
  <si>
    <t>Pryžovky43</t>
  </si>
  <si>
    <t>" Pryžovky se mění  v rozsahu výměny kolejnic a úpravy UT na pražcích SB5 "2*450</t>
  </si>
  <si>
    <t>-1275736860</t>
  </si>
  <si>
    <t>KolPasy43/120</t>
  </si>
  <si>
    <t>574592706</t>
  </si>
  <si>
    <t>-112648104</t>
  </si>
  <si>
    <t>-1440516428</t>
  </si>
  <si>
    <t>-148730597</t>
  </si>
  <si>
    <t>1254442298</t>
  </si>
  <si>
    <t>1912426531</t>
  </si>
  <si>
    <t>-462459289</t>
  </si>
  <si>
    <t>BK43/2000</t>
  </si>
  <si>
    <t>Odtavovací stykové svařování kolejnic nových ve stabilní svařovně vstupní délky přes 25 m tv. S49. Poznámka: 1. V cenách jsou započteny náklady na případné odříznutí otvorů pro spojkové šrouby (pokud jsou vrtané), broušení kontaktních ploch, vyrovnání a s</t>
  </si>
  <si>
    <t>-207534654</t>
  </si>
  <si>
    <t>Svařování kolejnic termitem zkrácený předehřev standardní spára svar jednotlivý tv. S49. Poznámka: 1. V cenách jsou započteny náklady na vybrání kameniva z mezipražcového prostoru, demontáž upevňovadel, směrové a výškové vyrovnání kolejnic, provedení svar</t>
  </si>
  <si>
    <t>-121900190</t>
  </si>
  <si>
    <t>" kolejnice R350 HT           " 2</t>
  </si>
  <si>
    <t>"kolejnice R260                  " 1</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</si>
  <si>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t>
  </si>
  <si>
    <t>-1651886936</t>
  </si>
  <si>
    <t>5910040240</t>
  </si>
  <si>
    <t xml:space="preserve">Umožnění volné dilatace kolejnice bez demontáže nebo montáže upevňovadel s osazením a odstraněním kluzných podložek rozdělení pražců "e". Poznámka: 1. V cenách jsou započteny náklady na uvolnění, demontáž a rovnoměrné prodloužení nebo zkrácení kolejnice, </t>
  </si>
  <si>
    <t>-36932861</t>
  </si>
  <si>
    <t>Umožnění volné dilatace kolejnice bez demontáže nebo montáže upevňovadel s osazením a odstraněním kluzných podložek rozdělení pražců "e". Poznámka: 1. V cenách jsou započteny náklady na uvolnění, demontáž a rovnoměrné prodloužení nebo zkrácení kolejnice, vyznačení značek a vedení dokumentace. 2. V cenách nejsou obsaženy náklady na demontáž kolejnicových spojek.</t>
  </si>
  <si>
    <t>"V obou kolejnicích se upraví ÚT  "KolPasy43*2+4*50</t>
  </si>
  <si>
    <t>-884095766</t>
  </si>
  <si>
    <t>-1362162094</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</si>
  <si>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</si>
  <si>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KolPasy43*0,04939</t>
  </si>
  <si>
    <t>Naložení objemnějšího kusového materiálu, vybouraných hmot Poznámka: Ceny jsou určeny pro nakládání materiálu v případech, kdy není naložení součástí dodávky materiálu nebo není uvedeno v popisu cen a pro nakládání z meziskládky. Ceny se použijí i pro nak</t>
  </si>
  <si>
    <t>-892066380</t>
  </si>
  <si>
    <t>Naložení objemnějšího kusového materiálu, vybouraných hmot Poznámka: Ceny jsou určeny pro nakládání materiálu v případech, kdy není naložení součástí dodávky materiálu nebo není uvedeno v popisu cen a pro nakládání z meziskládky. Ceny se použijí i pro nakládání materiálu z vlastních zásob objednatele.</t>
  </si>
  <si>
    <t>KolPřeprava43*3   "   a) Složení kolejnic zadavatele z oběhových vozů,  b) naložení hotových pasů,  c) naložení vyzískaných kolejnic"</t>
  </si>
  <si>
    <t>Poplatek za likvidaci plastových součástí Poznámka: V cenách jsou započteny náklady na uložení stavebního odpadu na oficiální skládku.Je třeba zohlednit regionální rozdíly v cenách poplatků za uložení suti a odpadů. Tyto se mohou výrazně lišit s ohledem n</t>
  </si>
  <si>
    <t>1922572732</t>
  </si>
  <si>
    <t>Poplatek za likvidaci plastových součástí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</si>
  <si>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311,6*0,00018</t>
  </si>
  <si>
    <t>O5 - Oprava osvětlení Teplice zámecká zahrada</t>
  </si>
  <si>
    <t>Č51 - elektroinstalace</t>
  </si>
  <si>
    <t>7493171010</t>
  </si>
  <si>
    <t>Demontáž osvětlovacích stožárů výšky do 6 m</t>
  </si>
  <si>
    <t>-54955739</t>
  </si>
  <si>
    <t>Demontáž osvětlovacích stožárů výšky do 6 m - včetně veškeré elektrovýzbroje (svítidla, kabely, rozvodnice)</t>
  </si>
  <si>
    <t>7493151030</t>
  </si>
  <si>
    <t>Montáž osvětlovacích stožárů včetně výstroje pevných sadových výšky do 6 m</t>
  </si>
  <si>
    <t>376572798</t>
  </si>
  <si>
    <t>Montáž osvětlovacích stožárů včetně výstroje pevných sadových výšky do 6 m - včetně připojovací svorkovnice, kabelového vedení ke svítidlům a veškerého příslušenství. Neobsahuje základovou konstrukci a montáž svítidla</t>
  </si>
  <si>
    <t>7492756040</t>
  </si>
  <si>
    <t>Pomocné práce pro montáž kabelů zatažení kabelů do chráničky do 4 kg/m</t>
  </si>
  <si>
    <t>725132556</t>
  </si>
  <si>
    <t>7492751022</t>
  </si>
  <si>
    <t>Montáž ukončení kabelů nn v rozvaděči nebo na přístroji izolovaných s označením 2 - 5-ti žílových do 25 mm2</t>
  </si>
  <si>
    <t>1828382744</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</si>
  <si>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</si>
  <si>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7492502020</t>
  </si>
  <si>
    <t>Kabely, vodiče, šňůry Cu - nn Kabel silový 4 a 5-žílový Cu, plastová izolace CYKY 5J4 (5Cx4)</t>
  </si>
  <si>
    <t>128</t>
  </si>
  <si>
    <t>610721666</t>
  </si>
  <si>
    <t>7491100120</t>
  </si>
  <si>
    <t>Trubková vedení Ohebné elektroinstalační trubky KOPOFLEX  50 rudá</t>
  </si>
  <si>
    <t>1399329219</t>
  </si>
  <si>
    <t>7498150510</t>
  </si>
  <si>
    <t>Vyhotovení výchozí revizní zprávy pro opravné práce pro objem investičních nákladů do 100 000 Kč</t>
  </si>
  <si>
    <t>1246696742</t>
  </si>
  <si>
    <t>Vyhotovení výchozí revizní zprávy pro opravné práce pro objem investičních nákladů do 100 000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</si>
  <si>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Č52 - zemní práce</t>
  </si>
  <si>
    <t xml:space="preserve">    1 - Zemní práce</t>
  </si>
  <si>
    <t xml:space="preserve">    2 - Zakládání</t>
  </si>
  <si>
    <t>M - Práce a dodávky M</t>
  </si>
  <si>
    <t xml:space="preserve">    46-M - Zemní práce při extr.mont.pracích</t>
  </si>
  <si>
    <t>Zemní práce</t>
  </si>
  <si>
    <t>122211101</t>
  </si>
  <si>
    <t>Odkopávky a prokopávky v hornině třídy těžitelnosti I, skupiny 3 ručně</t>
  </si>
  <si>
    <t>CS ÚRS 2022 01</t>
  </si>
  <si>
    <t>2009713328</t>
  </si>
  <si>
    <t>Odkopávky a prokopávky ručně zapažené i nezapažené v hornině třídy těžitelnosti I skupiny 3</t>
  </si>
  <si>
    <t>Online PSC</t>
  </si>
  <si>
    <t>https://podminky.urs.cz/item/CS_URS_2022_01/122211101</t>
  </si>
  <si>
    <t>131213712</t>
  </si>
  <si>
    <t>Hloubení zapažených jam v nesoudržných horninách třídy těžitelnosti I skupiny 3 ručně</t>
  </si>
  <si>
    <t>-1912503401</t>
  </si>
  <si>
    <t>Hloubení zapažených jam ručně s urovnáním dna do předepsaného profilu a spádu v hornině třídy těžitelnosti I skupiny 3 nesoudržných</t>
  </si>
  <si>
    <t>https://podminky.urs.cz/item/CS_URS_2022_01/131213712</t>
  </si>
  <si>
    <t>174104111</t>
  </si>
  <si>
    <t>Zásyp sypaninou za portály tunelů zhutněný</t>
  </si>
  <si>
    <t>664989888</t>
  </si>
  <si>
    <t>Zásyp sypaninou z jakékoliv horniny za portály tunelů s uložením sypaniny ve vrstvách se zhutněním</t>
  </si>
  <si>
    <t>https://podminky.urs.cz/item/CS_URS_2022_01/174104111</t>
  </si>
  <si>
    <t>129911121</t>
  </si>
  <si>
    <t>Bourání zdiva z betonu prostého neprokládaného v odkopávkách nebo prokopávkách ručně</t>
  </si>
  <si>
    <t>-740507092</t>
  </si>
  <si>
    <t>Bourání konstrukcí v odkopávkách a prokopávkách ručně s přemístěním suti na hromady na vzdálenost do 20 m nebo s naložením na dopravní prostředek z betonu prostého neprokládaného</t>
  </si>
  <si>
    <t>https://podminky.urs.cz/item/CS_URS_2022_01/129911121</t>
  </si>
  <si>
    <t>Poznámka k položce:
odbourání základu stožárků</t>
  </si>
  <si>
    <t>Zakládání</t>
  </si>
  <si>
    <t>275321411</t>
  </si>
  <si>
    <t>Základové patky ze ŽB bez zvýšených nároků na prostředí tř. C 20/25</t>
  </si>
  <si>
    <t>-1126544610</t>
  </si>
  <si>
    <t>Základy z betonu železového (bez výztuže) patky z betonu bez zvláštních nároků na prostředí tř. C 20/25</t>
  </si>
  <si>
    <t>https://podminky.urs.cz/item/CS_URS_2022_01/275321411</t>
  </si>
  <si>
    <t>Práce a dodávky M</t>
  </si>
  <si>
    <t>46-M</t>
  </si>
  <si>
    <t>Zemní práce při extr.mont.pracích</t>
  </si>
  <si>
    <t>460520173</t>
  </si>
  <si>
    <t>Montáž trubek ochranných plastových uložených volně do rýhy ohebných přes 50 do 90 mm</t>
  </si>
  <si>
    <t>64</t>
  </si>
  <si>
    <t>-1489130678</t>
  </si>
  <si>
    <t>Montáž trubek ochranných uložených volně do rýhy plastových ohebných, vnitřního průměru přes 50 do 90 mm</t>
  </si>
  <si>
    <t>https://podminky.urs.cz/item/CS_URS_2022_01/460520173</t>
  </si>
  <si>
    <t>O6 - Zabezpečovací zařízení</t>
  </si>
  <si>
    <t>Č61 - Práce SZT při Výměně kolejnic v obvodu ST Most</t>
  </si>
  <si>
    <t>HSV - HSV</t>
  </si>
  <si>
    <t xml:space="preserve">    01 - Řetenice - Úpořiny</t>
  </si>
  <si>
    <t xml:space="preserve">    02 - Úpořiny - Ohníč 1TK</t>
  </si>
  <si>
    <t>01</t>
  </si>
  <si>
    <t>Řetenice - Úpořiny</t>
  </si>
  <si>
    <t>7592005050</t>
  </si>
  <si>
    <t>Montáž počítacího bodu (senzoru) RSR 180</t>
  </si>
  <si>
    <t>1417909891</t>
  </si>
  <si>
    <t>Montáž počítacího bodu (senzoru) RSR 180 - uložení a připevnění na určené místo, seřízení polohy, přezkoušení</t>
  </si>
  <si>
    <t>Poznámka k položce:
Zpětná montáž senzorů  RUPB3 v km 2,300 a RUPB4 v km 3,061.</t>
  </si>
  <si>
    <t>7592007050</t>
  </si>
  <si>
    <t>Demontáž počítacího bodu (senzoru) RSR 180</t>
  </si>
  <si>
    <t>-1562844639</t>
  </si>
  <si>
    <t>Poznámka k položce:
Demontáž senzorů RUPB3 km 2,300 a RUPB4 v km 3,061.</t>
  </si>
  <si>
    <t>02</t>
  </si>
  <si>
    <t>Úpořiny - Ohníč 1TK</t>
  </si>
  <si>
    <t>-639990017</t>
  </si>
  <si>
    <t>Poznámka k položce:
Zpětná montáž kolových senzorů 1UOPB1 v km 14,338; 1UOPB2 v km 15,190; 1UOPB3 v km 15,210.</t>
  </si>
  <si>
    <t>7594105072</t>
  </si>
  <si>
    <t>Montáž lanového propojení tlumivek na betonové pražce 3,7 nebo 4,2 m</t>
  </si>
  <si>
    <t>312366993</t>
  </si>
  <si>
    <t>Montáž lanového propojení tlumivek na betonové pražce 3,7 nebo 4,2 m - propojení stykového transformátoru s kolejnicí nebo s dalším stykovým transformátorem lanovým propojením; usazení pražců nebo trámků mezi koleje nebo podél koleje; připevnění lana k pražcům nebo montážním trámkům</t>
  </si>
  <si>
    <t>Poznámka k položce:
Zpětné připojení lan stykového transformátoru vj.n.S</t>
  </si>
  <si>
    <t>7594105312</t>
  </si>
  <si>
    <t>Montáž lanového propojení kolejnicového na dřevěné pražce do 3,3 m</t>
  </si>
  <si>
    <t>1602186129</t>
  </si>
  <si>
    <t>Montáž lanového propojení kolejnicového na dřevěné pražce do 3,3 m - příčné nebo podélné propojení kolejnic přímých kolejí a na výhybkách; usazení pražců mezi souběžnými kolejemi nebo podél koleje; připevnění lanového propojení na pražce nebo montážní trámky</t>
  </si>
  <si>
    <t>Poznámka k položce:
Zpětná montáž propojovacího mezikolejnicového propojení  6x</t>
  </si>
  <si>
    <t>7594107070</t>
  </si>
  <si>
    <t>Demontáž lanového propojení tlumivek z betonových pražců</t>
  </si>
  <si>
    <t>347560652</t>
  </si>
  <si>
    <t>Poznámka k položce:
Odpojení lan stykového transformátoru vj.n.S</t>
  </si>
  <si>
    <t>7594107330</t>
  </si>
  <si>
    <t>Demontáž kolejnicového lanového propojení z betonových pražců</t>
  </si>
  <si>
    <t>726414388</t>
  </si>
  <si>
    <t>Poznámka k položce:
Demontáž propojovacího mezikolejnicového propojení  6x</t>
  </si>
  <si>
    <t>O7 - Vedlejší rozpočtové náklady</t>
  </si>
  <si>
    <t>Č71 - VRN</t>
  </si>
  <si>
    <t>011101001</t>
  </si>
  <si>
    <t>Finanční náklady pojistné</t>
  </si>
  <si>
    <t>%</t>
  </si>
  <si>
    <t>1060252158</t>
  </si>
  <si>
    <t>021201001</t>
  </si>
  <si>
    <t>Průzkumné práce pro opravy Průzkum výskytu škodlivin kontaminace kameniva ropnými látkami</t>
  </si>
  <si>
    <t>-522158371</t>
  </si>
  <si>
    <t>Poznámka k položce:
TK Řetenice - Teplice zámecká zahrada, 2.SK Obrnice, 1.SK Žabokliky</t>
  </si>
  <si>
    <t>022101011</t>
  </si>
  <si>
    <t>Geodetické práce Geodetické práce v průběhu opravy</t>
  </si>
  <si>
    <t>-674776724</t>
  </si>
  <si>
    <t>022101021</t>
  </si>
  <si>
    <t>Geodetické práce Geodetické práce po ukončení opravy</t>
  </si>
  <si>
    <t>-1647325617</t>
  </si>
  <si>
    <t>022121001</t>
  </si>
  <si>
    <t>Geodetické práce Diagnostika technické infrastruktury Vytýčení trasy inženýrských sítí</t>
  </si>
  <si>
    <t>1428240013</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</si>
  <si>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</si>
  <si>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024101401.1</t>
  </si>
  <si>
    <t>Inženýrská činnost koordinační a kompletační činnost</t>
  </si>
  <si>
    <t>-1644315794</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</si>
  <si>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</si>
  <si>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</si>
  <si>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-1435479401</t>
  </si>
  <si>
    <t>033111001</t>
  </si>
  <si>
    <t>Provozní vlivy Výluka silničního provozu se zajištěním objížďky</t>
  </si>
  <si>
    <t>Kč</t>
  </si>
  <si>
    <t>-311364577</t>
  </si>
  <si>
    <t>Poznámka k položce:
P2094, P2076, P2078, P2084</t>
  </si>
  <si>
    <t>"P2094, km 1,957 Řetenice - Teplice zámecká zahrada       "1</t>
  </si>
  <si>
    <t>"P2076  km 0,839  Trmice - Řehlovice, 1.TK                              "1</t>
  </si>
  <si>
    <t>"P2078  km 2,478  Trmice - Řehlovice, 1.TK                              "1</t>
  </si>
  <si>
    <t>"P2086, km 15,200 Úpořiny - Ohníč, 1.TK                                   "1</t>
  </si>
  <si>
    <t>022101001</t>
  </si>
  <si>
    <t>Geodetické práce Geodetické práce před opravou</t>
  </si>
  <si>
    <t>-1627187349</t>
  </si>
  <si>
    <t>023121001</t>
  </si>
  <si>
    <t>Projektové práce Projektová dokumentace - přípravné práce Zjednodušený projekt opravy koleje</t>
  </si>
  <si>
    <t>-986579735</t>
  </si>
  <si>
    <t>Projektové práce Projektová dokumentace - přípravné práce Zjednodušený projekt opravy koleje - V ceně jsou započteny náklady na vyhotovení projektové dokumentace podle požadavku objednatele v rozsahu pro ohlášení : 1) Technická zpráva; 2) Situace; 3) Podélný profil; 4) Vytyčovací výkres; 5) Seznam souřadnic vytyčovacích bodů.</t>
  </si>
  <si>
    <t>Poznámka k položce:
Poznámka k položce: jednoduchá projektová dokumetnace; účelelm jest zvýšení nivelety koleje v místě přejezdu. Zlepšení podélného sklonu silniční komunikace.</t>
  </si>
  <si>
    <t>"km    "(1,771 - 3,090)*-1</t>
  </si>
  <si>
    <t>033131001</t>
  </si>
  <si>
    <t>Provozní vlivy Organizační zajištění prací při zřizování a udržování BK kolejí a výhybek</t>
  </si>
  <si>
    <t>2028879942</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</si>
  <si>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</si>
  <si>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"TK Řetenice - Teplice zámecká zahrada, km         "1420</t>
  </si>
  <si>
    <t>"ŽST  Teplice zámecká zahrada, v.č. 3                        " 43,75</t>
  </si>
  <si>
    <t>"1.TK Trmice - Řehlovice                                                 "1243,2</t>
  </si>
  <si>
    <t>"1.TK Úpořiny - Řehlovice                                               "2628,3</t>
  </si>
  <si>
    <t>"2.SK Obrnice                                                                      "606</t>
  </si>
  <si>
    <t>"1.SK Postoloprty                                                              "580</t>
  </si>
  <si>
    <t>"1.TK Kaštice - Žabokliky (mimo) - Žatec západ     "2477</t>
  </si>
  <si>
    <t>"1.SK Žabokliky                                                                   "119</t>
  </si>
  <si>
    <t>O9 -  NEOCEŇOVAT! Rekapitulace materiálu dodávaného zadavatelem</t>
  </si>
  <si>
    <t>Č91 -  NEOCEŇOVAT! Rekapitulace materiálu dodávaného zadavatelem</t>
  </si>
  <si>
    <t>Kolejnicové pásy R350HT tv.49 E1 délky 120 metrů</t>
  </si>
  <si>
    <t>443736755</t>
  </si>
  <si>
    <t>Pražec betonový příčný vystrojený  užitý SB5</t>
  </si>
  <si>
    <t>1605328289</t>
  </si>
  <si>
    <t>"SVK Teplice zám. zah. - Řetenice km 1,770 - 3,085           "34</t>
  </si>
  <si>
    <t>"SVK Teplice zám. zah. - Bystřany km 3,487 - 3,713            "10</t>
  </si>
  <si>
    <t>Pražec betonový příčný vystrojený  užitý SB6</t>
  </si>
  <si>
    <t>851131975</t>
  </si>
  <si>
    <t>Poznámka k položce:
Žabokliky, 1.SK ( z Lenešic )</t>
  </si>
  <si>
    <t>Žabokliky, 1.SK</t>
  </si>
  <si>
    <t>" s  podkladnicemi S4       "37</t>
  </si>
  <si>
    <t>" s  podkladnicemi R4       "27</t>
  </si>
  <si>
    <t>Kaštice - Žabokliky(mimo) - Žatec západ</t>
  </si>
  <si>
    <t>" s  podkladnicemi S4       "162</t>
  </si>
  <si>
    <t>Kolejnice užité tv. R65</t>
  </si>
  <si>
    <t>1181134210</t>
  </si>
  <si>
    <t>Poznámka k položce:
Žabokliky, 1.SK ( ze Žatce )</t>
  </si>
  <si>
    <t>762475082</t>
  </si>
  <si>
    <t>"Teplice zám. zah. - Řetenice km 1,770 - 3,085                  "1304</t>
  </si>
  <si>
    <t>"Kaštice - Žabokliky(mimo) - Žatec západ                             "502</t>
  </si>
  <si>
    <t xml:space="preserve">"Obrnice, 1.SK km 232,695, Lp                                                      "12 </t>
  </si>
  <si>
    <t>"Obrnice, 1.SK km 232,794 , Lp                                                       "9</t>
  </si>
  <si>
    <t>Výhybka jednoduchá užitá kompletní ocelové součásti J49 1:9-190 levá</t>
  </si>
  <si>
    <t>-1954928717</t>
  </si>
  <si>
    <t>" Výhybka č. 3 Teplice zámecká zahrada   "1</t>
  </si>
  <si>
    <t>Šroub svěrkový užitý T5</t>
  </si>
  <si>
    <t>1250072827</t>
  </si>
  <si>
    <t>Svěrka užitá T5</t>
  </si>
  <si>
    <t>507782217</t>
  </si>
  <si>
    <t>Svěrka užitá T6</t>
  </si>
  <si>
    <t>814071306</t>
  </si>
  <si>
    <t>SEZNAM FIGUR</t>
  </si>
  <si>
    <t>Výměra</t>
  </si>
  <si>
    <t xml:space="preserve"> O1/ Č11</t>
  </si>
  <si>
    <t>Použití figury:</t>
  </si>
  <si>
    <t xml:space="preserve"> O1/ Č12</t>
  </si>
  <si>
    <t xml:space="preserve"> O2/ Č21</t>
  </si>
  <si>
    <t xml:space="preserve"> O2/ Č22</t>
  </si>
  <si>
    <t xml:space="preserve"> O2/ Č23</t>
  </si>
  <si>
    <t xml:space="preserve"> O2/ Č24</t>
  </si>
  <si>
    <t xml:space="preserve"> O2/ Č25_zm_1</t>
  </si>
  <si>
    <t xml:space="preserve"> O3/ Č32</t>
  </si>
  <si>
    <t xml:space="preserve"> O4/ Č41</t>
  </si>
  <si>
    <t xml:space="preserve"> O4/ Č42</t>
  </si>
  <si>
    <t xml:space="preserve"> O4/ Č43</t>
  </si>
  <si>
    <t xml:space="preserve"> O9/ Č91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</si>
</sst>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sz val="7"/>
      <color rgb="FF979797"/>
      <name val="Arial CE"/>
      <family val="2"/>
    </font>
    <font>
      <i/>
      <u val="single"/>
      <sz val="7"/>
      <color rgb="FF979797"/>
      <name val="Calibri"/>
      <family val="2"/>
      <scheme val="minor"/>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32"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9" fillId="0" borderId="19" xfId="0" applyFont="1" applyBorder="1" applyAlignment="1" applyProtection="1">
      <alignment/>
      <protection/>
    </xf>
    <xf numFmtId="0" fontId="9" fillId="0" borderId="20" xfId="0" applyFont="1" applyBorder="1" applyAlignment="1" applyProtection="1">
      <alignment/>
      <protection/>
    </xf>
    <xf numFmtId="166" fontId="9" fillId="0" borderId="20" xfId="0" applyNumberFormat="1" applyFont="1" applyBorder="1" applyAlignment="1" applyProtection="1">
      <alignment/>
      <protection/>
    </xf>
    <xf numFmtId="166" fontId="9" fillId="0" borderId="21"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2" fillId="0" borderId="0" xfId="0" applyFont="1" applyAlignment="1" applyProtection="1">
      <alignment horizontal="left" vertical="center"/>
      <protection/>
    </xf>
    <xf numFmtId="0" fontId="43" fillId="0" borderId="0" xfId="2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4" fillId="0" borderId="16" xfId="0" applyFont="1" applyBorder="1" applyAlignment="1">
      <alignment horizontal="left" vertical="center" wrapText="1"/>
    </xf>
    <xf numFmtId="0" fontId="44" fillId="0" borderId="22" xfId="0" applyFont="1" applyBorder="1" applyAlignment="1">
      <alignment horizontal="left" vertical="center" wrapText="1"/>
    </xf>
    <xf numFmtId="0" fontId="44" fillId="0" borderId="22" xfId="0" applyFont="1" applyBorder="1" applyAlignment="1">
      <alignment horizontal="left" vertical="center"/>
    </xf>
    <xf numFmtId="167" fontId="44"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hyperlink" Target="'&#268;91%20-%20%20NEOCE&#327;OVAT!%20Rekapi...'!C2"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2_01/122211101" TargetMode="External" /><Relationship Id="rId2" Type="http://schemas.openxmlformats.org/officeDocument/2006/relationships/hyperlink" Target="https://podminky.urs.cz/item/CS_URS_2022_01/131213712" TargetMode="External" /><Relationship Id="rId3" Type="http://schemas.openxmlformats.org/officeDocument/2006/relationships/hyperlink" Target="https://podminky.urs.cz/item/CS_URS_2022_01/174104111" TargetMode="External" /><Relationship Id="rId4" Type="http://schemas.openxmlformats.org/officeDocument/2006/relationships/hyperlink" Target="https://podminky.urs.cz/item/CS_URS_2022_01/129911121" TargetMode="External" /><Relationship Id="rId5" Type="http://schemas.openxmlformats.org/officeDocument/2006/relationships/hyperlink" Target="https://podminky.urs.cz/item/CS_URS_2022_01/275321411" TargetMode="External" /><Relationship Id="rId6" Type="http://schemas.openxmlformats.org/officeDocument/2006/relationships/hyperlink" Target="https://podminky.urs.cz/item/CS_URS_2022_01/460520173" TargetMode="External" /><Relationship Id="rId7"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35</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37</v>
      </c>
      <c r="AO13" s="23"/>
      <c r="AP13" s="23"/>
      <c r="AQ13" s="23"/>
      <c r="AR13" s="21"/>
      <c r="BE13" s="32"/>
      <c r="BS13" s="18" t="s">
        <v>6</v>
      </c>
    </row>
    <row r="14" spans="2:71" ht="12">
      <c r="B14" s="22"/>
      <c r="C14" s="23"/>
      <c r="D14" s="23"/>
      <c r="E14" s="36" t="s">
        <v>37</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37</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39</v>
      </c>
      <c r="AO16" s="23"/>
      <c r="AP16" s="23"/>
      <c r="AQ16" s="23"/>
      <c r="AR16" s="21"/>
      <c r="BE16" s="32"/>
      <c r="BS16" s="18" t="s">
        <v>4</v>
      </c>
    </row>
    <row r="17" spans="2:71" s="1" customFormat="1" ht="18.45"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39</v>
      </c>
      <c r="AO17" s="23"/>
      <c r="AP17" s="23"/>
      <c r="AQ17" s="23"/>
      <c r="AR17" s="21"/>
      <c r="BE17" s="32"/>
      <c r="BS17" s="18" t="s">
        <v>41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39</v>
      </c>
      <c r="AO19" s="23"/>
      <c r="AP19" s="23"/>
      <c r="AQ19" s="23"/>
      <c r="AR19" s="21"/>
      <c r="BE19" s="32"/>
      <c r="BS19" s="18" t="s">
        <v>6</v>
      </c>
    </row>
    <row r="20" spans="2:71" s="1" customFormat="1" ht="18.45" customHeight="1">
      <c r="B20" s="22"/>
      <c r="C20" s="23"/>
      <c r="D20" s="23"/>
      <c r="E20" s="28" t="s">
        <v>43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39</v>
      </c>
      <c r="AO20" s="23"/>
      <c r="AP20" s="23"/>
      <c r="AQ20" s="23"/>
      <c r="AR20" s="21"/>
      <c r="BE20" s="32"/>
      <c r="BS20" s="18" t="s">
        <v>41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95.25" customHeight="1">
      <c r="B23" s="22"/>
      <c r="C23" s="23"/>
      <c r="D23" s="23"/>
      <c r="E23" s="38" t="s">
        <v>45</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46</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47</v>
      </c>
      <c r="M28" s="47"/>
      <c r="N28" s="47"/>
      <c r="O28" s="47"/>
      <c r="P28" s="47"/>
      <c r="Q28" s="42"/>
      <c r="R28" s="42"/>
      <c r="S28" s="42"/>
      <c r="T28" s="42"/>
      <c r="U28" s="42"/>
      <c r="V28" s="42"/>
      <c r="W28" s="47" t="s">
        <v>48</v>
      </c>
      <c r="X28" s="47"/>
      <c r="Y28" s="47"/>
      <c r="Z28" s="47"/>
      <c r="AA28" s="47"/>
      <c r="AB28" s="47"/>
      <c r="AC28" s="47"/>
      <c r="AD28" s="47"/>
      <c r="AE28" s="47"/>
      <c r="AF28" s="42"/>
      <c r="AG28" s="42"/>
      <c r="AH28" s="42"/>
      <c r="AI28" s="42"/>
      <c r="AJ28" s="42"/>
      <c r="AK28" s="47" t="s">
        <v>49</v>
      </c>
      <c r="AL28" s="47"/>
      <c r="AM28" s="47"/>
      <c r="AN28" s="47"/>
      <c r="AO28" s="47"/>
      <c r="AP28" s="42"/>
      <c r="AQ28" s="42"/>
      <c r="AR28" s="46"/>
      <c r="BE28" s="32"/>
    </row>
    <row r="29" spans="1:57" s="3" customFormat="1" ht="14.4" customHeight="1">
      <c r="A29" s="3"/>
      <c r="B29" s="48"/>
      <c r="C29" s="49"/>
      <c r="D29" s="33" t="s">
        <v>50</v>
      </c>
      <c r="E29" s="49"/>
      <c r="F29" s="33" t="s">
        <v>51</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3" t="s">
        <v>52</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3" t="s">
        <v>53</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54</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55</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56</v>
      </c>
      <c r="E35" s="56"/>
      <c r="F35" s="56"/>
      <c r="G35" s="56"/>
      <c r="H35" s="56"/>
      <c r="I35" s="56"/>
      <c r="J35" s="56"/>
      <c r="K35" s="56"/>
      <c r="L35" s="56"/>
      <c r="M35" s="56"/>
      <c r="N35" s="56"/>
      <c r="O35" s="56"/>
      <c r="P35" s="56"/>
      <c r="Q35" s="56"/>
      <c r="R35" s="56"/>
      <c r="S35" s="56"/>
      <c r="T35" s="57" t="s">
        <v>57</v>
      </c>
      <c r="U35" s="56"/>
      <c r="V35" s="56"/>
      <c r="W35" s="56"/>
      <c r="X35" s="58" t="s">
        <v>58</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59</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13</v>
      </c>
      <c r="D44" s="66"/>
      <c r="E44" s="66"/>
      <c r="F44" s="66"/>
      <c r="G44" s="66"/>
      <c r="H44" s="66"/>
      <c r="I44" s="66"/>
      <c r="J44" s="66"/>
      <c r="K44" s="66"/>
      <c r="L44" s="66" t="str">
        <f>K5</f>
        <v>65022007_zm_1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Souvislá výměna kolejnic v obvodu Správy tratí Most pro r. 2022</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3" t="str">
        <f>IF(K8="","",K8)</f>
        <v>obvod správy tratí v Mostě</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IF(AN8="","",AN8)</f>
        <v>15. 3. 2022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3" t="s">
        <v>30</v>
      </c>
      <c r="D49" s="42"/>
      <c r="E49" s="42"/>
      <c r="F49" s="42"/>
      <c r="G49" s="42"/>
      <c r="H49" s="42"/>
      <c r="I49" s="42"/>
      <c r="J49" s="42"/>
      <c r="K49" s="42"/>
      <c r="L49" s="66" t="str">
        <f>IF(E11="","",E11)</f>
        <v>SŽDC s.o., OŘ UNL, ST Most</v>
      </c>
      <c r="M49" s="42"/>
      <c r="N49" s="42"/>
      <c r="O49" s="42"/>
      <c r="P49" s="42"/>
      <c r="Q49" s="42"/>
      <c r="R49" s="42"/>
      <c r="S49" s="42"/>
      <c r="T49" s="42"/>
      <c r="U49" s="42"/>
      <c r="V49" s="42"/>
      <c r="W49" s="42"/>
      <c r="X49" s="42"/>
      <c r="Y49" s="42"/>
      <c r="Z49" s="42"/>
      <c r="AA49" s="42"/>
      <c r="AB49" s="42"/>
      <c r="AC49" s="42"/>
      <c r="AD49" s="42"/>
      <c r="AE49" s="42"/>
      <c r="AF49" s="42"/>
      <c r="AG49" s="42"/>
      <c r="AH49" s="42"/>
      <c r="AI49" s="33" t="s">
        <v>38</v>
      </c>
      <c r="AJ49" s="42"/>
      <c r="AK49" s="42"/>
      <c r="AL49" s="42"/>
      <c r="AM49" s="75" t="str">
        <f>IF(E17="","",E17)</f>
        <v xml:space="preserve"> </v>
      </c>
      <c r="AN49" s="66"/>
      <c r="AO49" s="66"/>
      <c r="AP49" s="66"/>
      <c r="AQ49" s="42"/>
      <c r="AR49" s="46"/>
      <c r="AS49" s="76" t="s">
        <v>60</v>
      </c>
      <c r="AT49" s="77"/>
      <c r="AU49" s="78"/>
      <c r="AV49" s="78"/>
      <c r="AW49" s="78"/>
      <c r="AX49" s="78"/>
      <c r="AY49" s="78"/>
      <c r="AZ49" s="78"/>
      <c r="BA49" s="78"/>
      <c r="BB49" s="78"/>
      <c r="BC49" s="78"/>
      <c r="BD49" s="79"/>
      <c r="BE49" s="40"/>
    </row>
    <row r="50" spans="1:57" s="2" customFormat="1" ht="40.05" customHeight="1">
      <c r="A50" s="40"/>
      <c r="B50" s="41"/>
      <c r="C50" s="33" t="s">
        <v>36</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42</v>
      </c>
      <c r="AJ50" s="42"/>
      <c r="AK50" s="42"/>
      <c r="AL50" s="42"/>
      <c r="AM50" s="75" t="str">
        <f>IF(E20="","",E20)</f>
        <v>Ing. Horák Jiří, horak@szdc.cz, +420 602155923</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61</v>
      </c>
      <c r="D52" s="89"/>
      <c r="E52" s="89"/>
      <c r="F52" s="89"/>
      <c r="G52" s="89"/>
      <c r="H52" s="90"/>
      <c r="I52" s="91" t="s">
        <v>62</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63</v>
      </c>
      <c r="AH52" s="89"/>
      <c r="AI52" s="89"/>
      <c r="AJ52" s="89"/>
      <c r="AK52" s="89"/>
      <c r="AL52" s="89"/>
      <c r="AM52" s="89"/>
      <c r="AN52" s="91" t="s">
        <v>64</v>
      </c>
      <c r="AO52" s="89"/>
      <c r="AP52" s="89"/>
      <c r="AQ52" s="93" t="s">
        <v>65</v>
      </c>
      <c r="AR52" s="46"/>
      <c r="AS52" s="94" t="s">
        <v>66</v>
      </c>
      <c r="AT52" s="95" t="s">
        <v>67</v>
      </c>
      <c r="AU52" s="95" t="s">
        <v>68</v>
      </c>
      <c r="AV52" s="95" t="s">
        <v>69</v>
      </c>
      <c r="AW52" s="95" t="s">
        <v>70</v>
      </c>
      <c r="AX52" s="95" t="s">
        <v>71</v>
      </c>
      <c r="AY52" s="95" t="s">
        <v>72</v>
      </c>
      <c r="AZ52" s="95" t="s">
        <v>73</v>
      </c>
      <c r="BA52" s="95" t="s">
        <v>74</v>
      </c>
      <c r="BB52" s="95" t="s">
        <v>75</v>
      </c>
      <c r="BC52" s="95" t="s">
        <v>76</v>
      </c>
      <c r="BD52" s="96" t="s">
        <v>77</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78</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ROUND(AG55+AG61+AG67+AG70+AG74+AG77+AG79+AG81,2)</f>
        <v>0</v>
      </c>
      <c r="AH54" s="103"/>
      <c r="AI54" s="103"/>
      <c r="AJ54" s="103"/>
      <c r="AK54" s="103"/>
      <c r="AL54" s="103"/>
      <c r="AM54" s="103"/>
      <c r="AN54" s="104">
        <f>SUM(AG54,AT54)</f>
        <v>0</v>
      </c>
      <c r="AO54" s="104"/>
      <c r="AP54" s="104"/>
      <c r="AQ54" s="105" t="s">
        <v>39</v>
      </c>
      <c r="AR54" s="106"/>
      <c r="AS54" s="107">
        <f>ROUND(AS55+AS61+AS67+AS70+AS74+AS77+AS79+AS81,2)</f>
        <v>0</v>
      </c>
      <c r="AT54" s="108">
        <f>ROUND(SUM(AV54:AW54),2)</f>
        <v>0</v>
      </c>
      <c r="AU54" s="109">
        <f>ROUND(AU55+AU61+AU67+AU70+AU74+AU77+AU79+AU81,5)</f>
        <v>0</v>
      </c>
      <c r="AV54" s="108">
        <f>ROUND(AZ54*L29,2)</f>
        <v>0</v>
      </c>
      <c r="AW54" s="108">
        <f>ROUND(BA54*L30,2)</f>
        <v>0</v>
      </c>
      <c r="AX54" s="108">
        <f>ROUND(BB54*L29,2)</f>
        <v>0</v>
      </c>
      <c r="AY54" s="108">
        <f>ROUND(BC54*L30,2)</f>
        <v>0</v>
      </c>
      <c r="AZ54" s="108">
        <f>ROUND(AZ55+AZ61+AZ67+AZ70+AZ74+AZ77+AZ79+AZ81,2)</f>
        <v>0</v>
      </c>
      <c r="BA54" s="108">
        <f>ROUND(BA55+BA61+BA67+BA70+BA74+BA77+BA79+BA81,2)</f>
        <v>0</v>
      </c>
      <c r="BB54" s="108">
        <f>ROUND(BB55+BB61+BB67+BB70+BB74+BB77+BB79+BB81,2)</f>
        <v>0</v>
      </c>
      <c r="BC54" s="108">
        <f>ROUND(BC55+BC61+BC67+BC70+BC74+BC77+BC79+BC81,2)</f>
        <v>0</v>
      </c>
      <c r="BD54" s="110">
        <f>ROUND(BD55+BD61+BD67+BD70+BD74+BD77+BD79+BD81,2)</f>
        <v>0</v>
      </c>
      <c r="BE54" s="6"/>
      <c r="BS54" s="111" t="s">
        <v>79</v>
      </c>
      <c r="BT54" s="111" t="s">
        <v>80</v>
      </c>
      <c r="BU54" s="112" t="s">
        <v>81</v>
      </c>
      <c r="BV54" s="111" t="s">
        <v>82</v>
      </c>
      <c r="BW54" s="111" t="s">
        <v>5</v>
      </c>
      <c r="BX54" s="111" t="s">
        <v>83</v>
      </c>
      <c r="CL54" s="111" t="s">
        <v>19</v>
      </c>
    </row>
    <row r="55" spans="1:91" s="7" customFormat="1" ht="16.5" customHeight="1">
      <c r="A55" s="7"/>
      <c r="B55" s="113"/>
      <c r="C55" s="114"/>
      <c r="D55" s="115" t="s">
        <v>84</v>
      </c>
      <c r="E55" s="115"/>
      <c r="F55" s="115"/>
      <c r="G55" s="115"/>
      <c r="H55" s="115"/>
      <c r="I55" s="116"/>
      <c r="J55" s="115" t="s">
        <v>85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ROUND(SUM(AG56:AG60),2)</f>
        <v>0</v>
      </c>
      <c r="AH55" s="116"/>
      <c r="AI55" s="116"/>
      <c r="AJ55" s="116"/>
      <c r="AK55" s="116"/>
      <c r="AL55" s="116"/>
      <c r="AM55" s="116"/>
      <c r="AN55" s="118">
        <f>SUM(AG55,AT55)</f>
        <v>0</v>
      </c>
      <c r="AO55" s="116"/>
      <c r="AP55" s="116"/>
      <c r="AQ55" s="119" t="s">
        <v>86</v>
      </c>
      <c r="AR55" s="120"/>
      <c r="AS55" s="121">
        <f>ROUND(SUM(AS56:AS60),2)</f>
        <v>0</v>
      </c>
      <c r="AT55" s="122">
        <f>ROUND(SUM(AV55:AW55),2)</f>
        <v>0</v>
      </c>
      <c r="AU55" s="123">
        <f>ROUND(SUM(AU56:AU60),5)</f>
        <v>0</v>
      </c>
      <c r="AV55" s="122">
        <f>ROUND(AZ55*L29,2)</f>
        <v>0</v>
      </c>
      <c r="AW55" s="122">
        <f>ROUND(BA55*L30,2)</f>
        <v>0</v>
      </c>
      <c r="AX55" s="122">
        <f>ROUND(BB55*L29,2)</f>
        <v>0</v>
      </c>
      <c r="AY55" s="122">
        <f>ROUND(BC55*L30,2)</f>
        <v>0</v>
      </c>
      <c r="AZ55" s="122">
        <f>ROUND(SUM(AZ56:AZ60),2)</f>
        <v>0</v>
      </c>
      <c r="BA55" s="122">
        <f>ROUND(SUM(BA56:BA60),2)</f>
        <v>0</v>
      </c>
      <c r="BB55" s="122">
        <f>ROUND(SUM(BB56:BB60),2)</f>
        <v>0</v>
      </c>
      <c r="BC55" s="122">
        <f>ROUND(SUM(BC56:BC60),2)</f>
        <v>0</v>
      </c>
      <c r="BD55" s="124">
        <f>ROUND(SUM(BD56:BD60),2)</f>
        <v>0</v>
      </c>
      <c r="BE55" s="7"/>
      <c r="BS55" s="125" t="s">
        <v>79</v>
      </c>
      <c r="BT55" s="125" t="s">
        <v>87</v>
      </c>
      <c r="BU55" s="125" t="s">
        <v>81</v>
      </c>
      <c r="BV55" s="125" t="s">
        <v>82</v>
      </c>
      <c r="BW55" s="125" t="s">
        <v>88</v>
      </c>
      <c r="BX55" s="125" t="s">
        <v>5</v>
      </c>
      <c r="CL55" s="125" t="s">
        <v>39</v>
      </c>
      <c r="CM55" s="125" t="s">
        <v>89</v>
      </c>
    </row>
    <row r="56" spans="1:90" s="4" customFormat="1" ht="23.25" customHeight="1">
      <c r="A56" s="126" t="s">
        <v>90</v>
      </c>
      <c r="B56" s="65"/>
      <c r="C56" s="127"/>
      <c r="D56" s="127"/>
      <c r="E56" s="128" t="s">
        <v>91</v>
      </c>
      <c r="F56" s="128"/>
      <c r="G56" s="128"/>
      <c r="H56" s="128"/>
      <c r="I56" s="128"/>
      <c r="J56" s="127"/>
      <c r="K56" s="128" t="s">
        <v>92</v>
      </c>
      <c r="L56" s="128"/>
      <c r="M56" s="128"/>
      <c r="N56" s="128"/>
      <c r="O56" s="128"/>
      <c r="P56" s="128"/>
      <c r="Q56" s="128"/>
      <c r="R56" s="128"/>
      <c r="S56" s="128"/>
      <c r="T56" s="128"/>
      <c r="U56" s="128"/>
      <c r="V56" s="128"/>
      <c r="W56" s="128"/>
      <c r="X56" s="128"/>
      <c r="Y56" s="128"/>
      <c r="Z56" s="128"/>
      <c r="AA56" s="128"/>
      <c r="AB56" s="128"/>
      <c r="AC56" s="128"/>
      <c r="AD56" s="128"/>
      <c r="AE56" s="128"/>
      <c r="AF56" s="128"/>
      <c r="AG56" s="129">
        <f>'Č11 - SVK Teplice zám. za...'!J32</f>
        <v>0</v>
      </c>
      <c r="AH56" s="127"/>
      <c r="AI56" s="127"/>
      <c r="AJ56" s="127"/>
      <c r="AK56" s="127"/>
      <c r="AL56" s="127"/>
      <c r="AM56" s="127"/>
      <c r="AN56" s="129">
        <f>SUM(AG56,AT56)</f>
        <v>0</v>
      </c>
      <c r="AO56" s="127"/>
      <c r="AP56" s="127"/>
      <c r="AQ56" s="130" t="s">
        <v>93</v>
      </c>
      <c r="AR56" s="67"/>
      <c r="AS56" s="131">
        <v>0</v>
      </c>
      <c r="AT56" s="132">
        <f>ROUND(SUM(AV56:AW56),2)</f>
        <v>0</v>
      </c>
      <c r="AU56" s="133">
        <f>'Č11 - SVK Teplice zám. za...'!P88</f>
        <v>0</v>
      </c>
      <c r="AV56" s="132">
        <f>'Č11 - SVK Teplice zám. za...'!J35</f>
        <v>0</v>
      </c>
      <c r="AW56" s="132">
        <f>'Č11 - SVK Teplice zám. za...'!J36</f>
        <v>0</v>
      </c>
      <c r="AX56" s="132">
        <f>'Č11 - SVK Teplice zám. za...'!J37</f>
        <v>0</v>
      </c>
      <c r="AY56" s="132">
        <f>'Č11 - SVK Teplice zám. za...'!J38</f>
        <v>0</v>
      </c>
      <c r="AZ56" s="132">
        <f>'Č11 - SVK Teplice zám. za...'!F35</f>
        <v>0</v>
      </c>
      <c r="BA56" s="132">
        <f>'Č11 - SVK Teplice zám. za...'!F36</f>
        <v>0</v>
      </c>
      <c r="BB56" s="132">
        <f>'Č11 - SVK Teplice zám. za...'!F37</f>
        <v>0</v>
      </c>
      <c r="BC56" s="132">
        <f>'Č11 - SVK Teplice zám. za...'!F38</f>
        <v>0</v>
      </c>
      <c r="BD56" s="134">
        <f>'Č11 - SVK Teplice zám. za...'!F39</f>
        <v>0</v>
      </c>
      <c r="BE56" s="4"/>
      <c r="BT56" s="135" t="s">
        <v>89</v>
      </c>
      <c r="BV56" s="135" t="s">
        <v>82</v>
      </c>
      <c r="BW56" s="135" t="s">
        <v>94</v>
      </c>
      <c r="BX56" s="135" t="s">
        <v>88</v>
      </c>
      <c r="CL56" s="135" t="s">
        <v>39</v>
      </c>
    </row>
    <row r="57" spans="1:90" s="4" customFormat="1" ht="23.25" customHeight="1">
      <c r="A57" s="126" t="s">
        <v>90</v>
      </c>
      <c r="B57" s="65"/>
      <c r="C57" s="127"/>
      <c r="D57" s="127"/>
      <c r="E57" s="128" t="s">
        <v>95</v>
      </c>
      <c r="F57" s="128"/>
      <c r="G57" s="128"/>
      <c r="H57" s="128"/>
      <c r="I57" s="128"/>
      <c r="J57" s="127"/>
      <c r="K57" s="128" t="s">
        <v>96</v>
      </c>
      <c r="L57" s="128"/>
      <c r="M57" s="128"/>
      <c r="N57" s="128"/>
      <c r="O57" s="128"/>
      <c r="P57" s="128"/>
      <c r="Q57" s="128"/>
      <c r="R57" s="128"/>
      <c r="S57" s="128"/>
      <c r="T57" s="128"/>
      <c r="U57" s="128"/>
      <c r="V57" s="128"/>
      <c r="W57" s="128"/>
      <c r="X57" s="128"/>
      <c r="Y57" s="128"/>
      <c r="Z57" s="128"/>
      <c r="AA57" s="128"/>
      <c r="AB57" s="128"/>
      <c r="AC57" s="128"/>
      <c r="AD57" s="128"/>
      <c r="AE57" s="128"/>
      <c r="AF57" s="128"/>
      <c r="AG57" s="129">
        <f>'Č12 - SVK  Teplice zám. z...'!J32</f>
        <v>0</v>
      </c>
      <c r="AH57" s="127"/>
      <c r="AI57" s="127"/>
      <c r="AJ57" s="127"/>
      <c r="AK57" s="127"/>
      <c r="AL57" s="127"/>
      <c r="AM57" s="127"/>
      <c r="AN57" s="129">
        <f>SUM(AG57,AT57)</f>
        <v>0</v>
      </c>
      <c r="AO57" s="127"/>
      <c r="AP57" s="127"/>
      <c r="AQ57" s="130" t="s">
        <v>93</v>
      </c>
      <c r="AR57" s="67"/>
      <c r="AS57" s="131">
        <v>0</v>
      </c>
      <c r="AT57" s="132">
        <f>ROUND(SUM(AV57:AW57),2)</f>
        <v>0</v>
      </c>
      <c r="AU57" s="133">
        <f>'Č12 - SVK  Teplice zám. z...'!P88</f>
        <v>0</v>
      </c>
      <c r="AV57" s="132">
        <f>'Č12 - SVK  Teplice zám. z...'!J35</f>
        <v>0</v>
      </c>
      <c r="AW57" s="132">
        <f>'Č12 - SVK  Teplice zám. z...'!J36</f>
        <v>0</v>
      </c>
      <c r="AX57" s="132">
        <f>'Č12 - SVK  Teplice zám. z...'!J37</f>
        <v>0</v>
      </c>
      <c r="AY57" s="132">
        <f>'Č12 - SVK  Teplice zám. z...'!J38</f>
        <v>0</v>
      </c>
      <c r="AZ57" s="132">
        <f>'Č12 - SVK  Teplice zám. z...'!F35</f>
        <v>0</v>
      </c>
      <c r="BA57" s="132">
        <f>'Č12 - SVK  Teplice zám. z...'!F36</f>
        <v>0</v>
      </c>
      <c r="BB57" s="132">
        <f>'Č12 - SVK  Teplice zám. z...'!F37</f>
        <v>0</v>
      </c>
      <c r="BC57" s="132">
        <f>'Č12 - SVK  Teplice zám. z...'!F38</f>
        <v>0</v>
      </c>
      <c r="BD57" s="134">
        <f>'Č12 - SVK  Teplice zám. z...'!F39</f>
        <v>0</v>
      </c>
      <c r="BE57" s="4"/>
      <c r="BT57" s="135" t="s">
        <v>89</v>
      </c>
      <c r="BV57" s="135" t="s">
        <v>82</v>
      </c>
      <c r="BW57" s="135" t="s">
        <v>97</v>
      </c>
      <c r="BX57" s="135" t="s">
        <v>88</v>
      </c>
      <c r="CL57" s="135" t="s">
        <v>39</v>
      </c>
    </row>
    <row r="58" spans="1:90" s="4" customFormat="1" ht="16.5" customHeight="1">
      <c r="A58" s="126" t="s">
        <v>90</v>
      </c>
      <c r="B58" s="65"/>
      <c r="C58" s="127"/>
      <c r="D58" s="127"/>
      <c r="E58" s="128" t="s">
        <v>98</v>
      </c>
      <c r="F58" s="128"/>
      <c r="G58" s="128"/>
      <c r="H58" s="128"/>
      <c r="I58" s="128"/>
      <c r="J58" s="127"/>
      <c r="K58" s="128" t="s">
        <v>99</v>
      </c>
      <c r="L58" s="128"/>
      <c r="M58" s="128"/>
      <c r="N58" s="128"/>
      <c r="O58" s="128"/>
      <c r="P58" s="128"/>
      <c r="Q58" s="128"/>
      <c r="R58" s="128"/>
      <c r="S58" s="128"/>
      <c r="T58" s="128"/>
      <c r="U58" s="128"/>
      <c r="V58" s="128"/>
      <c r="W58" s="128"/>
      <c r="X58" s="128"/>
      <c r="Y58" s="128"/>
      <c r="Z58" s="128"/>
      <c r="AA58" s="128"/>
      <c r="AB58" s="128"/>
      <c r="AC58" s="128"/>
      <c r="AD58" s="128"/>
      <c r="AE58" s="128"/>
      <c r="AF58" s="128"/>
      <c r="AG58" s="129">
        <f>'Č13 - Nástupiště Teplice ...'!J32</f>
        <v>0</v>
      </c>
      <c r="AH58" s="127"/>
      <c r="AI58" s="127"/>
      <c r="AJ58" s="127"/>
      <c r="AK58" s="127"/>
      <c r="AL58" s="127"/>
      <c r="AM58" s="127"/>
      <c r="AN58" s="129">
        <f>SUM(AG58,AT58)</f>
        <v>0</v>
      </c>
      <c r="AO58" s="127"/>
      <c r="AP58" s="127"/>
      <c r="AQ58" s="130" t="s">
        <v>93</v>
      </c>
      <c r="AR58" s="67"/>
      <c r="AS58" s="131">
        <v>0</v>
      </c>
      <c r="AT58" s="132">
        <f>ROUND(SUM(AV58:AW58),2)</f>
        <v>0</v>
      </c>
      <c r="AU58" s="133">
        <f>'Č13 - Nástupiště Teplice ...'!P88</f>
        <v>0</v>
      </c>
      <c r="AV58" s="132">
        <f>'Č13 - Nástupiště Teplice ...'!J35</f>
        <v>0</v>
      </c>
      <c r="AW58" s="132">
        <f>'Č13 - Nástupiště Teplice ...'!J36</f>
        <v>0</v>
      </c>
      <c r="AX58" s="132">
        <f>'Č13 - Nástupiště Teplice ...'!J37</f>
        <v>0</v>
      </c>
      <c r="AY58" s="132">
        <f>'Č13 - Nástupiště Teplice ...'!J38</f>
        <v>0</v>
      </c>
      <c r="AZ58" s="132">
        <f>'Č13 - Nástupiště Teplice ...'!F35</f>
        <v>0</v>
      </c>
      <c r="BA58" s="132">
        <f>'Č13 - Nástupiště Teplice ...'!F36</f>
        <v>0</v>
      </c>
      <c r="BB58" s="132">
        <f>'Č13 - Nástupiště Teplice ...'!F37</f>
        <v>0</v>
      </c>
      <c r="BC58" s="132">
        <f>'Č13 - Nástupiště Teplice ...'!F38</f>
        <v>0</v>
      </c>
      <c r="BD58" s="134">
        <f>'Č13 - Nástupiště Teplice ...'!F39</f>
        <v>0</v>
      </c>
      <c r="BE58" s="4"/>
      <c r="BT58" s="135" t="s">
        <v>89</v>
      </c>
      <c r="BV58" s="135" t="s">
        <v>82</v>
      </c>
      <c r="BW58" s="135" t="s">
        <v>100</v>
      </c>
      <c r="BX58" s="135" t="s">
        <v>88</v>
      </c>
      <c r="CL58" s="135" t="s">
        <v>39</v>
      </c>
    </row>
    <row r="59" spans="1:90" s="4" customFormat="1" ht="23.25" customHeight="1">
      <c r="A59" s="126" t="s">
        <v>90</v>
      </c>
      <c r="B59" s="65"/>
      <c r="C59" s="127"/>
      <c r="D59" s="127"/>
      <c r="E59" s="128" t="s">
        <v>101</v>
      </c>
      <c r="F59" s="128"/>
      <c r="G59" s="128"/>
      <c r="H59" s="128"/>
      <c r="I59" s="128"/>
      <c r="J59" s="127"/>
      <c r="K59" s="128" t="s">
        <v>102</v>
      </c>
      <c r="L59" s="128"/>
      <c r="M59" s="128"/>
      <c r="N59" s="128"/>
      <c r="O59" s="128"/>
      <c r="P59" s="128"/>
      <c r="Q59" s="128"/>
      <c r="R59" s="128"/>
      <c r="S59" s="128"/>
      <c r="T59" s="128"/>
      <c r="U59" s="128"/>
      <c r="V59" s="128"/>
      <c r="W59" s="128"/>
      <c r="X59" s="128"/>
      <c r="Y59" s="128"/>
      <c r="Z59" s="128"/>
      <c r="AA59" s="128"/>
      <c r="AB59" s="128"/>
      <c r="AC59" s="128"/>
      <c r="AD59" s="128"/>
      <c r="AE59" s="128"/>
      <c r="AF59" s="128"/>
      <c r="AG59" s="129">
        <f>'Č14 - Přejezd P2094 Řeten...'!J32</f>
        <v>0</v>
      </c>
      <c r="AH59" s="127"/>
      <c r="AI59" s="127"/>
      <c r="AJ59" s="127"/>
      <c r="AK59" s="127"/>
      <c r="AL59" s="127"/>
      <c r="AM59" s="127"/>
      <c r="AN59" s="129">
        <f>SUM(AG59,AT59)</f>
        <v>0</v>
      </c>
      <c r="AO59" s="127"/>
      <c r="AP59" s="127"/>
      <c r="AQ59" s="130" t="s">
        <v>93</v>
      </c>
      <c r="AR59" s="67"/>
      <c r="AS59" s="131">
        <v>0</v>
      </c>
      <c r="AT59" s="132">
        <f>ROUND(SUM(AV59:AW59),2)</f>
        <v>0</v>
      </c>
      <c r="AU59" s="133">
        <f>'Č14 - Přejezd P2094 Řeten...'!P88</f>
        <v>0</v>
      </c>
      <c r="AV59" s="132">
        <f>'Č14 - Přejezd P2094 Řeten...'!J35</f>
        <v>0</v>
      </c>
      <c r="AW59" s="132">
        <f>'Č14 - Přejezd P2094 Řeten...'!J36</f>
        <v>0</v>
      </c>
      <c r="AX59" s="132">
        <f>'Č14 - Přejezd P2094 Řeten...'!J37</f>
        <v>0</v>
      </c>
      <c r="AY59" s="132">
        <f>'Č14 - Přejezd P2094 Řeten...'!J38</f>
        <v>0</v>
      </c>
      <c r="AZ59" s="132">
        <f>'Č14 - Přejezd P2094 Řeten...'!F35</f>
        <v>0</v>
      </c>
      <c r="BA59" s="132">
        <f>'Č14 - Přejezd P2094 Řeten...'!F36</f>
        <v>0</v>
      </c>
      <c r="BB59" s="132">
        <f>'Č14 - Přejezd P2094 Řeten...'!F37</f>
        <v>0</v>
      </c>
      <c r="BC59" s="132">
        <f>'Č14 - Přejezd P2094 Řeten...'!F38</f>
        <v>0</v>
      </c>
      <c r="BD59" s="134">
        <f>'Č14 - Přejezd P2094 Řeten...'!F39</f>
        <v>0</v>
      </c>
      <c r="BE59" s="4"/>
      <c r="BT59" s="135" t="s">
        <v>89</v>
      </c>
      <c r="BV59" s="135" t="s">
        <v>82</v>
      </c>
      <c r="BW59" s="135" t="s">
        <v>103</v>
      </c>
      <c r="BX59" s="135" t="s">
        <v>88</v>
      </c>
      <c r="CL59" s="135" t="s">
        <v>39</v>
      </c>
    </row>
    <row r="60" spans="1:90" s="4" customFormat="1" ht="16.5" customHeight="1">
      <c r="A60" s="126" t="s">
        <v>90</v>
      </c>
      <c r="B60" s="65"/>
      <c r="C60" s="127"/>
      <c r="D60" s="127"/>
      <c r="E60" s="128" t="s">
        <v>104</v>
      </c>
      <c r="F60" s="128"/>
      <c r="G60" s="128"/>
      <c r="H60" s="128"/>
      <c r="I60" s="128"/>
      <c r="J60" s="127"/>
      <c r="K60" s="128" t="s">
        <v>105</v>
      </c>
      <c r="L60" s="128"/>
      <c r="M60" s="128"/>
      <c r="N60" s="128"/>
      <c r="O60" s="128"/>
      <c r="P60" s="128"/>
      <c r="Q60" s="128"/>
      <c r="R60" s="128"/>
      <c r="S60" s="128"/>
      <c r="T60" s="128"/>
      <c r="U60" s="128"/>
      <c r="V60" s="128"/>
      <c r="W60" s="128"/>
      <c r="X60" s="128"/>
      <c r="Y60" s="128"/>
      <c r="Z60" s="128"/>
      <c r="AA60" s="128"/>
      <c r="AB60" s="128"/>
      <c r="AC60" s="128"/>
      <c r="AD60" s="128"/>
      <c r="AE60" s="128"/>
      <c r="AF60" s="128"/>
      <c r="AG60" s="129">
        <f>'Č15 - Výhybka č. 3 Teplic...'!J32</f>
        <v>0</v>
      </c>
      <c r="AH60" s="127"/>
      <c r="AI60" s="127"/>
      <c r="AJ60" s="127"/>
      <c r="AK60" s="127"/>
      <c r="AL60" s="127"/>
      <c r="AM60" s="127"/>
      <c r="AN60" s="129">
        <f>SUM(AG60,AT60)</f>
        <v>0</v>
      </c>
      <c r="AO60" s="127"/>
      <c r="AP60" s="127"/>
      <c r="AQ60" s="130" t="s">
        <v>93</v>
      </c>
      <c r="AR60" s="67"/>
      <c r="AS60" s="131">
        <v>0</v>
      </c>
      <c r="AT60" s="132">
        <f>ROUND(SUM(AV60:AW60),2)</f>
        <v>0</v>
      </c>
      <c r="AU60" s="133">
        <f>'Č15 - Výhybka č. 3 Teplic...'!P88</f>
        <v>0</v>
      </c>
      <c r="AV60" s="132">
        <f>'Č15 - Výhybka č. 3 Teplic...'!J35</f>
        <v>0</v>
      </c>
      <c r="AW60" s="132">
        <f>'Č15 - Výhybka č. 3 Teplic...'!J36</f>
        <v>0</v>
      </c>
      <c r="AX60" s="132">
        <f>'Č15 - Výhybka č. 3 Teplic...'!J37</f>
        <v>0</v>
      </c>
      <c r="AY60" s="132">
        <f>'Č15 - Výhybka č. 3 Teplic...'!J38</f>
        <v>0</v>
      </c>
      <c r="AZ60" s="132">
        <f>'Č15 - Výhybka č. 3 Teplic...'!F35</f>
        <v>0</v>
      </c>
      <c r="BA60" s="132">
        <f>'Č15 - Výhybka č. 3 Teplic...'!F36</f>
        <v>0</v>
      </c>
      <c r="BB60" s="132">
        <f>'Č15 - Výhybka č. 3 Teplic...'!F37</f>
        <v>0</v>
      </c>
      <c r="BC60" s="132">
        <f>'Č15 - Výhybka č. 3 Teplic...'!F38</f>
        <v>0</v>
      </c>
      <c r="BD60" s="134">
        <f>'Č15 - Výhybka č. 3 Teplic...'!F39</f>
        <v>0</v>
      </c>
      <c r="BE60" s="4"/>
      <c r="BT60" s="135" t="s">
        <v>89</v>
      </c>
      <c r="BV60" s="135" t="s">
        <v>82</v>
      </c>
      <c r="BW60" s="135" t="s">
        <v>106</v>
      </c>
      <c r="BX60" s="135" t="s">
        <v>88</v>
      </c>
      <c r="CL60" s="135" t="s">
        <v>39</v>
      </c>
    </row>
    <row r="61" spans="1:91" s="7" customFormat="1" ht="16.5" customHeight="1">
      <c r="A61" s="7"/>
      <c r="B61" s="113"/>
      <c r="C61" s="114"/>
      <c r="D61" s="115" t="s">
        <v>107</v>
      </c>
      <c r="E61" s="115"/>
      <c r="F61" s="115"/>
      <c r="G61" s="115"/>
      <c r="H61" s="115"/>
      <c r="I61" s="116"/>
      <c r="J61" s="115" t="s">
        <v>108</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ROUND(SUM(AG62:AG66),2)</f>
        <v>0</v>
      </c>
      <c r="AH61" s="116"/>
      <c r="AI61" s="116"/>
      <c r="AJ61" s="116"/>
      <c r="AK61" s="116"/>
      <c r="AL61" s="116"/>
      <c r="AM61" s="116"/>
      <c r="AN61" s="118">
        <f>SUM(AG61,AT61)</f>
        <v>0</v>
      </c>
      <c r="AO61" s="116"/>
      <c r="AP61" s="116"/>
      <c r="AQ61" s="119" t="s">
        <v>86</v>
      </c>
      <c r="AR61" s="120"/>
      <c r="AS61" s="121">
        <f>ROUND(SUM(AS62:AS66),2)</f>
        <v>0</v>
      </c>
      <c r="AT61" s="122">
        <f>ROUND(SUM(AV61:AW61),2)</f>
        <v>0</v>
      </c>
      <c r="AU61" s="123">
        <f>ROUND(SUM(AU62:AU66),5)</f>
        <v>0</v>
      </c>
      <c r="AV61" s="122">
        <f>ROUND(AZ61*L29,2)</f>
        <v>0</v>
      </c>
      <c r="AW61" s="122">
        <f>ROUND(BA61*L30,2)</f>
        <v>0</v>
      </c>
      <c r="AX61" s="122">
        <f>ROUND(BB61*L29,2)</f>
        <v>0</v>
      </c>
      <c r="AY61" s="122">
        <f>ROUND(BC61*L30,2)</f>
        <v>0</v>
      </c>
      <c r="AZ61" s="122">
        <f>ROUND(SUM(AZ62:AZ66),2)</f>
        <v>0</v>
      </c>
      <c r="BA61" s="122">
        <f>ROUND(SUM(BA62:BA66),2)</f>
        <v>0</v>
      </c>
      <c r="BB61" s="122">
        <f>ROUND(SUM(BB62:BB66),2)</f>
        <v>0</v>
      </c>
      <c r="BC61" s="122">
        <f>ROUND(SUM(BC62:BC66),2)</f>
        <v>0</v>
      </c>
      <c r="BD61" s="124">
        <f>ROUND(SUM(BD62:BD66),2)</f>
        <v>0</v>
      </c>
      <c r="BE61" s="7"/>
      <c r="BS61" s="125" t="s">
        <v>79</v>
      </c>
      <c r="BT61" s="125" t="s">
        <v>87</v>
      </c>
      <c r="BU61" s="125" t="s">
        <v>81</v>
      </c>
      <c r="BV61" s="125" t="s">
        <v>82</v>
      </c>
      <c r="BW61" s="125" t="s">
        <v>109</v>
      </c>
      <c r="BX61" s="125" t="s">
        <v>5</v>
      </c>
      <c r="CL61" s="125" t="s">
        <v>19</v>
      </c>
      <c r="CM61" s="125" t="s">
        <v>89</v>
      </c>
    </row>
    <row r="62" spans="1:90" s="4" customFormat="1" ht="16.5" customHeight="1">
      <c r="A62" s="126" t="s">
        <v>90</v>
      </c>
      <c r="B62" s="65"/>
      <c r="C62" s="127"/>
      <c r="D62" s="127"/>
      <c r="E62" s="128" t="s">
        <v>110</v>
      </c>
      <c r="F62" s="128"/>
      <c r="G62" s="128"/>
      <c r="H62" s="128"/>
      <c r="I62" s="128"/>
      <c r="J62" s="127"/>
      <c r="K62" s="128" t="s">
        <v>111</v>
      </c>
      <c r="L62" s="128"/>
      <c r="M62" s="128"/>
      <c r="N62" s="128"/>
      <c r="O62" s="128"/>
      <c r="P62" s="128"/>
      <c r="Q62" s="128"/>
      <c r="R62" s="128"/>
      <c r="S62" s="128"/>
      <c r="T62" s="128"/>
      <c r="U62" s="128"/>
      <c r="V62" s="128"/>
      <c r="W62" s="128"/>
      <c r="X62" s="128"/>
      <c r="Y62" s="128"/>
      <c r="Z62" s="128"/>
      <c r="AA62" s="128"/>
      <c r="AB62" s="128"/>
      <c r="AC62" s="128"/>
      <c r="AD62" s="128"/>
      <c r="AE62" s="128"/>
      <c r="AF62" s="128"/>
      <c r="AG62" s="129">
        <f>'Č21 - 1.TK Trmice - Řehlo...'!J32</f>
        <v>0</v>
      </c>
      <c r="AH62" s="127"/>
      <c r="AI62" s="127"/>
      <c r="AJ62" s="127"/>
      <c r="AK62" s="127"/>
      <c r="AL62" s="127"/>
      <c r="AM62" s="127"/>
      <c r="AN62" s="129">
        <f>SUM(AG62,AT62)</f>
        <v>0</v>
      </c>
      <c r="AO62" s="127"/>
      <c r="AP62" s="127"/>
      <c r="AQ62" s="130" t="s">
        <v>93</v>
      </c>
      <c r="AR62" s="67"/>
      <c r="AS62" s="131">
        <v>0</v>
      </c>
      <c r="AT62" s="132">
        <f>ROUND(SUM(AV62:AW62),2)</f>
        <v>0</v>
      </c>
      <c r="AU62" s="133">
        <f>'Č21 - 1.TK Trmice - Řehlo...'!P88</f>
        <v>0</v>
      </c>
      <c r="AV62" s="132">
        <f>'Č21 - 1.TK Trmice - Řehlo...'!J35</f>
        <v>0</v>
      </c>
      <c r="AW62" s="132">
        <f>'Č21 - 1.TK Trmice - Řehlo...'!J36</f>
        <v>0</v>
      </c>
      <c r="AX62" s="132">
        <f>'Č21 - 1.TK Trmice - Řehlo...'!J37</f>
        <v>0</v>
      </c>
      <c r="AY62" s="132">
        <f>'Č21 - 1.TK Trmice - Řehlo...'!J38</f>
        <v>0</v>
      </c>
      <c r="AZ62" s="132">
        <f>'Č21 - 1.TK Trmice - Řehlo...'!F35</f>
        <v>0</v>
      </c>
      <c r="BA62" s="132">
        <f>'Č21 - 1.TK Trmice - Řehlo...'!F36</f>
        <v>0</v>
      </c>
      <c r="BB62" s="132">
        <f>'Č21 - 1.TK Trmice - Řehlo...'!F37</f>
        <v>0</v>
      </c>
      <c r="BC62" s="132">
        <f>'Č21 - 1.TK Trmice - Řehlo...'!F38</f>
        <v>0</v>
      </c>
      <c r="BD62" s="134">
        <f>'Č21 - 1.TK Trmice - Řehlo...'!F39</f>
        <v>0</v>
      </c>
      <c r="BE62" s="4"/>
      <c r="BT62" s="135" t="s">
        <v>89</v>
      </c>
      <c r="BV62" s="135" t="s">
        <v>82</v>
      </c>
      <c r="BW62" s="135" t="s">
        <v>112</v>
      </c>
      <c r="BX62" s="135" t="s">
        <v>109</v>
      </c>
      <c r="CL62" s="135" t="s">
        <v>19</v>
      </c>
    </row>
    <row r="63" spans="1:90" s="4" customFormat="1" ht="16.5" customHeight="1">
      <c r="A63" s="126" t="s">
        <v>90</v>
      </c>
      <c r="B63" s="65"/>
      <c r="C63" s="127"/>
      <c r="D63" s="127"/>
      <c r="E63" s="128" t="s">
        <v>113</v>
      </c>
      <c r="F63" s="128"/>
      <c r="G63" s="128"/>
      <c r="H63" s="128"/>
      <c r="I63" s="128"/>
      <c r="J63" s="127"/>
      <c r="K63" s="128" t="s">
        <v>114</v>
      </c>
      <c r="L63" s="128"/>
      <c r="M63" s="128"/>
      <c r="N63" s="128"/>
      <c r="O63" s="128"/>
      <c r="P63" s="128"/>
      <c r="Q63" s="128"/>
      <c r="R63" s="128"/>
      <c r="S63" s="128"/>
      <c r="T63" s="128"/>
      <c r="U63" s="128"/>
      <c r="V63" s="128"/>
      <c r="W63" s="128"/>
      <c r="X63" s="128"/>
      <c r="Y63" s="128"/>
      <c r="Z63" s="128"/>
      <c r="AA63" s="128"/>
      <c r="AB63" s="128"/>
      <c r="AC63" s="128"/>
      <c r="AD63" s="128"/>
      <c r="AE63" s="128"/>
      <c r="AF63" s="128"/>
      <c r="AG63" s="129">
        <f>'Č22 - 1.TK Úpořiny - Ohníč'!J32</f>
        <v>0</v>
      </c>
      <c r="AH63" s="127"/>
      <c r="AI63" s="127"/>
      <c r="AJ63" s="127"/>
      <c r="AK63" s="127"/>
      <c r="AL63" s="127"/>
      <c r="AM63" s="127"/>
      <c r="AN63" s="129">
        <f>SUM(AG63,AT63)</f>
        <v>0</v>
      </c>
      <c r="AO63" s="127"/>
      <c r="AP63" s="127"/>
      <c r="AQ63" s="130" t="s">
        <v>93</v>
      </c>
      <c r="AR63" s="67"/>
      <c r="AS63" s="131">
        <v>0</v>
      </c>
      <c r="AT63" s="132">
        <f>ROUND(SUM(AV63:AW63),2)</f>
        <v>0</v>
      </c>
      <c r="AU63" s="133">
        <f>'Č22 - 1.TK Úpořiny - Ohníč'!P87</f>
        <v>0</v>
      </c>
      <c r="AV63" s="132">
        <f>'Č22 - 1.TK Úpořiny - Ohníč'!J35</f>
        <v>0</v>
      </c>
      <c r="AW63" s="132">
        <f>'Č22 - 1.TK Úpořiny - Ohníč'!J36</f>
        <v>0</v>
      </c>
      <c r="AX63" s="132">
        <f>'Č22 - 1.TK Úpořiny - Ohníč'!J37</f>
        <v>0</v>
      </c>
      <c r="AY63" s="132">
        <f>'Č22 - 1.TK Úpořiny - Ohníč'!J38</f>
        <v>0</v>
      </c>
      <c r="AZ63" s="132">
        <f>'Č22 - 1.TK Úpořiny - Ohníč'!F35</f>
        <v>0</v>
      </c>
      <c r="BA63" s="132">
        <f>'Č22 - 1.TK Úpořiny - Ohníč'!F36</f>
        <v>0</v>
      </c>
      <c r="BB63" s="132">
        <f>'Č22 - 1.TK Úpořiny - Ohníč'!F37</f>
        <v>0</v>
      </c>
      <c r="BC63" s="132">
        <f>'Č22 - 1.TK Úpořiny - Ohníč'!F38</f>
        <v>0</v>
      </c>
      <c r="BD63" s="134">
        <f>'Č22 - 1.TK Úpořiny - Ohníč'!F39</f>
        <v>0</v>
      </c>
      <c r="BE63" s="4"/>
      <c r="BT63" s="135" t="s">
        <v>89</v>
      </c>
      <c r="BV63" s="135" t="s">
        <v>82</v>
      </c>
      <c r="BW63" s="135" t="s">
        <v>115</v>
      </c>
      <c r="BX63" s="135" t="s">
        <v>109</v>
      </c>
      <c r="CL63" s="135" t="s">
        <v>19</v>
      </c>
    </row>
    <row r="64" spans="1:90" s="4" customFormat="1" ht="23.25" customHeight="1">
      <c r="A64" s="126" t="s">
        <v>90</v>
      </c>
      <c r="B64" s="65"/>
      <c r="C64" s="127"/>
      <c r="D64" s="127"/>
      <c r="E64" s="128" t="s">
        <v>116</v>
      </c>
      <c r="F64" s="128"/>
      <c r="G64" s="128"/>
      <c r="H64" s="128"/>
      <c r="I64" s="128"/>
      <c r="J64" s="127"/>
      <c r="K64" s="128" t="s">
        <v>117</v>
      </c>
      <c r="L64" s="128"/>
      <c r="M64" s="128"/>
      <c r="N64" s="128"/>
      <c r="O64" s="128"/>
      <c r="P64" s="128"/>
      <c r="Q64" s="128"/>
      <c r="R64" s="128"/>
      <c r="S64" s="128"/>
      <c r="T64" s="128"/>
      <c r="U64" s="128"/>
      <c r="V64" s="128"/>
      <c r="W64" s="128"/>
      <c r="X64" s="128"/>
      <c r="Y64" s="128"/>
      <c r="Z64" s="128"/>
      <c r="AA64" s="128"/>
      <c r="AB64" s="128"/>
      <c r="AC64" s="128"/>
      <c r="AD64" s="128"/>
      <c r="AE64" s="128"/>
      <c r="AF64" s="128"/>
      <c r="AG64" s="129">
        <f>'Č23 - Přejezd  P2076  km ...'!J32</f>
        <v>0</v>
      </c>
      <c r="AH64" s="127"/>
      <c r="AI64" s="127"/>
      <c r="AJ64" s="127"/>
      <c r="AK64" s="127"/>
      <c r="AL64" s="127"/>
      <c r="AM64" s="127"/>
      <c r="AN64" s="129">
        <f>SUM(AG64,AT64)</f>
        <v>0</v>
      </c>
      <c r="AO64" s="127"/>
      <c r="AP64" s="127"/>
      <c r="AQ64" s="130" t="s">
        <v>93</v>
      </c>
      <c r="AR64" s="67"/>
      <c r="AS64" s="131">
        <v>0</v>
      </c>
      <c r="AT64" s="132">
        <f>ROUND(SUM(AV64:AW64),2)</f>
        <v>0</v>
      </c>
      <c r="AU64" s="133">
        <f>'Č23 - Přejezd  P2076  km ...'!P87</f>
        <v>0</v>
      </c>
      <c r="AV64" s="132">
        <f>'Č23 - Přejezd  P2076  km ...'!J35</f>
        <v>0</v>
      </c>
      <c r="AW64" s="132">
        <f>'Č23 - Přejezd  P2076  km ...'!J36</f>
        <v>0</v>
      </c>
      <c r="AX64" s="132">
        <f>'Č23 - Přejezd  P2076  km ...'!J37</f>
        <v>0</v>
      </c>
      <c r="AY64" s="132">
        <f>'Č23 - Přejezd  P2076  km ...'!J38</f>
        <v>0</v>
      </c>
      <c r="AZ64" s="132">
        <f>'Č23 - Přejezd  P2076  km ...'!F35</f>
        <v>0</v>
      </c>
      <c r="BA64" s="132">
        <f>'Č23 - Přejezd  P2076  km ...'!F36</f>
        <v>0</v>
      </c>
      <c r="BB64" s="132">
        <f>'Č23 - Přejezd  P2076  km ...'!F37</f>
        <v>0</v>
      </c>
      <c r="BC64" s="132">
        <f>'Č23 - Přejezd  P2076  km ...'!F38</f>
        <v>0</v>
      </c>
      <c r="BD64" s="134">
        <f>'Č23 - Přejezd  P2076  km ...'!F39</f>
        <v>0</v>
      </c>
      <c r="BE64" s="4"/>
      <c r="BT64" s="135" t="s">
        <v>89</v>
      </c>
      <c r="BV64" s="135" t="s">
        <v>82</v>
      </c>
      <c r="BW64" s="135" t="s">
        <v>118</v>
      </c>
      <c r="BX64" s="135" t="s">
        <v>109</v>
      </c>
      <c r="CL64" s="135" t="s">
        <v>19</v>
      </c>
    </row>
    <row r="65" spans="1:90" s="4" customFormat="1" ht="23.25" customHeight="1">
      <c r="A65" s="126" t="s">
        <v>90</v>
      </c>
      <c r="B65" s="65"/>
      <c r="C65" s="127"/>
      <c r="D65" s="127"/>
      <c r="E65" s="128" t="s">
        <v>119</v>
      </c>
      <c r="F65" s="128"/>
      <c r="G65" s="128"/>
      <c r="H65" s="128"/>
      <c r="I65" s="128"/>
      <c r="J65" s="127"/>
      <c r="K65" s="128" t="s">
        <v>120</v>
      </c>
      <c r="L65" s="128"/>
      <c r="M65" s="128"/>
      <c r="N65" s="128"/>
      <c r="O65" s="128"/>
      <c r="P65" s="128"/>
      <c r="Q65" s="128"/>
      <c r="R65" s="128"/>
      <c r="S65" s="128"/>
      <c r="T65" s="128"/>
      <c r="U65" s="128"/>
      <c r="V65" s="128"/>
      <c r="W65" s="128"/>
      <c r="X65" s="128"/>
      <c r="Y65" s="128"/>
      <c r="Z65" s="128"/>
      <c r="AA65" s="128"/>
      <c r="AB65" s="128"/>
      <c r="AC65" s="128"/>
      <c r="AD65" s="128"/>
      <c r="AE65" s="128"/>
      <c r="AF65" s="128"/>
      <c r="AG65" s="129">
        <f>'Č24 - Přejezd  P2078  km ...'!J32</f>
        <v>0</v>
      </c>
      <c r="AH65" s="127"/>
      <c r="AI65" s="127"/>
      <c r="AJ65" s="127"/>
      <c r="AK65" s="127"/>
      <c r="AL65" s="127"/>
      <c r="AM65" s="127"/>
      <c r="AN65" s="129">
        <f>SUM(AG65,AT65)</f>
        <v>0</v>
      </c>
      <c r="AO65" s="127"/>
      <c r="AP65" s="127"/>
      <c r="AQ65" s="130" t="s">
        <v>93</v>
      </c>
      <c r="AR65" s="67"/>
      <c r="AS65" s="131">
        <v>0</v>
      </c>
      <c r="AT65" s="132">
        <f>ROUND(SUM(AV65:AW65),2)</f>
        <v>0</v>
      </c>
      <c r="AU65" s="133">
        <f>'Č24 - Přejezd  P2078  km ...'!P87</f>
        <v>0</v>
      </c>
      <c r="AV65" s="132">
        <f>'Č24 - Přejezd  P2078  km ...'!J35</f>
        <v>0</v>
      </c>
      <c r="AW65" s="132">
        <f>'Č24 - Přejezd  P2078  km ...'!J36</f>
        <v>0</v>
      </c>
      <c r="AX65" s="132">
        <f>'Č24 - Přejezd  P2078  km ...'!J37</f>
        <v>0</v>
      </c>
      <c r="AY65" s="132">
        <f>'Č24 - Přejezd  P2078  km ...'!J38</f>
        <v>0</v>
      </c>
      <c r="AZ65" s="132">
        <f>'Č24 - Přejezd  P2078  km ...'!F35</f>
        <v>0</v>
      </c>
      <c r="BA65" s="132">
        <f>'Č24 - Přejezd  P2078  km ...'!F36</f>
        <v>0</v>
      </c>
      <c r="BB65" s="132">
        <f>'Č24 - Přejezd  P2078  km ...'!F37</f>
        <v>0</v>
      </c>
      <c r="BC65" s="132">
        <f>'Č24 - Přejezd  P2078  km ...'!F38</f>
        <v>0</v>
      </c>
      <c r="BD65" s="134">
        <f>'Č24 - Přejezd  P2078  km ...'!F39</f>
        <v>0</v>
      </c>
      <c r="BE65" s="4"/>
      <c r="BT65" s="135" t="s">
        <v>89</v>
      </c>
      <c r="BV65" s="135" t="s">
        <v>82</v>
      </c>
      <c r="BW65" s="135" t="s">
        <v>121</v>
      </c>
      <c r="BX65" s="135" t="s">
        <v>109</v>
      </c>
      <c r="CL65" s="135" t="s">
        <v>19</v>
      </c>
    </row>
    <row r="66" spans="1:90" s="4" customFormat="1" ht="23.25" customHeight="1">
      <c r="A66" s="126" t="s">
        <v>90</v>
      </c>
      <c r="B66" s="65"/>
      <c r="C66" s="127"/>
      <c r="D66" s="127"/>
      <c r="E66" s="128" t="s">
        <v>122</v>
      </c>
      <c r="F66" s="128"/>
      <c r="G66" s="128"/>
      <c r="H66" s="128"/>
      <c r="I66" s="128"/>
      <c r="J66" s="127"/>
      <c r="K66" s="128" t="s">
        <v>123</v>
      </c>
      <c r="L66" s="128"/>
      <c r="M66" s="128"/>
      <c r="N66" s="128"/>
      <c r="O66" s="128"/>
      <c r="P66" s="128"/>
      <c r="Q66" s="128"/>
      <c r="R66" s="128"/>
      <c r="S66" s="128"/>
      <c r="T66" s="128"/>
      <c r="U66" s="128"/>
      <c r="V66" s="128"/>
      <c r="W66" s="128"/>
      <c r="X66" s="128"/>
      <c r="Y66" s="128"/>
      <c r="Z66" s="128"/>
      <c r="AA66" s="128"/>
      <c r="AB66" s="128"/>
      <c r="AC66" s="128"/>
      <c r="AD66" s="128"/>
      <c r="AE66" s="128"/>
      <c r="AF66" s="128"/>
      <c r="AG66" s="129">
        <f>'Č25_zm_1 - Přejezd  P2086...'!J32</f>
        <v>0</v>
      </c>
      <c r="AH66" s="127"/>
      <c r="AI66" s="127"/>
      <c r="AJ66" s="127"/>
      <c r="AK66" s="127"/>
      <c r="AL66" s="127"/>
      <c r="AM66" s="127"/>
      <c r="AN66" s="129">
        <f>SUM(AG66,AT66)</f>
        <v>0</v>
      </c>
      <c r="AO66" s="127"/>
      <c r="AP66" s="127"/>
      <c r="AQ66" s="130" t="s">
        <v>93</v>
      </c>
      <c r="AR66" s="67"/>
      <c r="AS66" s="131">
        <v>0</v>
      </c>
      <c r="AT66" s="132">
        <f>ROUND(SUM(AV66:AW66),2)</f>
        <v>0</v>
      </c>
      <c r="AU66" s="133">
        <f>'Č25_zm_1 - Přejezd  P2086...'!P87</f>
        <v>0</v>
      </c>
      <c r="AV66" s="132">
        <f>'Č25_zm_1 - Přejezd  P2086...'!J35</f>
        <v>0</v>
      </c>
      <c r="AW66" s="132">
        <f>'Č25_zm_1 - Přejezd  P2086...'!J36</f>
        <v>0</v>
      </c>
      <c r="AX66" s="132">
        <f>'Č25_zm_1 - Přejezd  P2086...'!J37</f>
        <v>0</v>
      </c>
      <c r="AY66" s="132">
        <f>'Č25_zm_1 - Přejezd  P2086...'!J38</f>
        <v>0</v>
      </c>
      <c r="AZ66" s="132">
        <f>'Č25_zm_1 - Přejezd  P2086...'!F35</f>
        <v>0</v>
      </c>
      <c r="BA66" s="132">
        <f>'Č25_zm_1 - Přejezd  P2086...'!F36</f>
        <v>0</v>
      </c>
      <c r="BB66" s="132">
        <f>'Č25_zm_1 - Přejezd  P2086...'!F37</f>
        <v>0</v>
      </c>
      <c r="BC66" s="132">
        <f>'Č25_zm_1 - Přejezd  P2086...'!F38</f>
        <v>0</v>
      </c>
      <c r="BD66" s="134">
        <f>'Č25_zm_1 - Přejezd  P2086...'!F39</f>
        <v>0</v>
      </c>
      <c r="BE66" s="4"/>
      <c r="BT66" s="135" t="s">
        <v>89</v>
      </c>
      <c r="BV66" s="135" t="s">
        <v>82</v>
      </c>
      <c r="BW66" s="135" t="s">
        <v>124</v>
      </c>
      <c r="BX66" s="135" t="s">
        <v>109</v>
      </c>
      <c r="CL66" s="135" t="s">
        <v>19</v>
      </c>
    </row>
    <row r="67" spans="1:91" s="7" customFormat="1" ht="16.5" customHeight="1">
      <c r="A67" s="7"/>
      <c r="B67" s="113"/>
      <c r="C67" s="114"/>
      <c r="D67" s="115" t="s">
        <v>125</v>
      </c>
      <c r="E67" s="115"/>
      <c r="F67" s="115"/>
      <c r="G67" s="115"/>
      <c r="H67" s="115"/>
      <c r="I67" s="116"/>
      <c r="J67" s="115" t="s">
        <v>126</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ROUND(SUM(AG68:AG69),2)</f>
        <v>0</v>
      </c>
      <c r="AH67" s="116"/>
      <c r="AI67" s="116"/>
      <c r="AJ67" s="116"/>
      <c r="AK67" s="116"/>
      <c r="AL67" s="116"/>
      <c r="AM67" s="116"/>
      <c r="AN67" s="118">
        <f>SUM(AG67,AT67)</f>
        <v>0</v>
      </c>
      <c r="AO67" s="116"/>
      <c r="AP67" s="116"/>
      <c r="AQ67" s="119" t="s">
        <v>86</v>
      </c>
      <c r="AR67" s="120"/>
      <c r="AS67" s="121">
        <f>ROUND(SUM(AS68:AS69),2)</f>
        <v>0</v>
      </c>
      <c r="AT67" s="122">
        <f>ROUND(SUM(AV67:AW67),2)</f>
        <v>0</v>
      </c>
      <c r="AU67" s="123">
        <f>ROUND(SUM(AU68:AU69),5)</f>
        <v>0</v>
      </c>
      <c r="AV67" s="122">
        <f>ROUND(AZ67*L29,2)</f>
        <v>0</v>
      </c>
      <c r="AW67" s="122">
        <f>ROUND(BA67*L30,2)</f>
        <v>0</v>
      </c>
      <c r="AX67" s="122">
        <f>ROUND(BB67*L29,2)</f>
        <v>0</v>
      </c>
      <c r="AY67" s="122">
        <f>ROUND(BC67*L30,2)</f>
        <v>0</v>
      </c>
      <c r="AZ67" s="122">
        <f>ROUND(SUM(AZ68:AZ69),2)</f>
        <v>0</v>
      </c>
      <c r="BA67" s="122">
        <f>ROUND(SUM(BA68:BA69),2)</f>
        <v>0</v>
      </c>
      <c r="BB67" s="122">
        <f>ROUND(SUM(BB68:BB69),2)</f>
        <v>0</v>
      </c>
      <c r="BC67" s="122">
        <f>ROUND(SUM(BC68:BC69),2)</f>
        <v>0</v>
      </c>
      <c r="BD67" s="124">
        <f>ROUND(SUM(BD68:BD69),2)</f>
        <v>0</v>
      </c>
      <c r="BE67" s="7"/>
      <c r="BS67" s="125" t="s">
        <v>79</v>
      </c>
      <c r="BT67" s="125" t="s">
        <v>87</v>
      </c>
      <c r="BU67" s="125" t="s">
        <v>81</v>
      </c>
      <c r="BV67" s="125" t="s">
        <v>82</v>
      </c>
      <c r="BW67" s="125" t="s">
        <v>127</v>
      </c>
      <c r="BX67" s="125" t="s">
        <v>5</v>
      </c>
      <c r="CL67" s="125" t="s">
        <v>39</v>
      </c>
      <c r="CM67" s="125" t="s">
        <v>80</v>
      </c>
    </row>
    <row r="68" spans="1:90" s="4" customFormat="1" ht="23.25" customHeight="1">
      <c r="A68" s="126" t="s">
        <v>90</v>
      </c>
      <c r="B68" s="65"/>
      <c r="C68" s="127"/>
      <c r="D68" s="127"/>
      <c r="E68" s="128" t="s">
        <v>128</v>
      </c>
      <c r="F68" s="128"/>
      <c r="G68" s="128"/>
      <c r="H68" s="128"/>
      <c r="I68" s="128"/>
      <c r="J68" s="127"/>
      <c r="K68" s="128" t="s">
        <v>129</v>
      </c>
      <c r="L68" s="128"/>
      <c r="M68" s="128"/>
      <c r="N68" s="128"/>
      <c r="O68" s="128"/>
      <c r="P68" s="128"/>
      <c r="Q68" s="128"/>
      <c r="R68" s="128"/>
      <c r="S68" s="128"/>
      <c r="T68" s="128"/>
      <c r="U68" s="128"/>
      <c r="V68" s="128"/>
      <c r="W68" s="128"/>
      <c r="X68" s="128"/>
      <c r="Y68" s="128"/>
      <c r="Z68" s="128"/>
      <c r="AA68" s="128"/>
      <c r="AB68" s="128"/>
      <c r="AC68" s="128"/>
      <c r="AD68" s="128"/>
      <c r="AE68" s="128"/>
      <c r="AF68" s="128"/>
      <c r="AG68" s="129">
        <f>'Č31 - Kaštice - Žatec záp...'!J32</f>
        <v>0</v>
      </c>
      <c r="AH68" s="127"/>
      <c r="AI68" s="127"/>
      <c r="AJ68" s="127"/>
      <c r="AK68" s="127"/>
      <c r="AL68" s="127"/>
      <c r="AM68" s="127"/>
      <c r="AN68" s="129">
        <f>SUM(AG68,AT68)</f>
        <v>0</v>
      </c>
      <c r="AO68" s="127"/>
      <c r="AP68" s="127"/>
      <c r="AQ68" s="130" t="s">
        <v>93</v>
      </c>
      <c r="AR68" s="67"/>
      <c r="AS68" s="131">
        <v>0</v>
      </c>
      <c r="AT68" s="132">
        <f>ROUND(SUM(AV68:AW68),2)</f>
        <v>0</v>
      </c>
      <c r="AU68" s="133">
        <f>'Č31 - Kaštice - Žatec záp...'!P89</f>
        <v>0</v>
      </c>
      <c r="AV68" s="132">
        <f>'Č31 - Kaštice - Žatec záp...'!J35</f>
        <v>0</v>
      </c>
      <c r="AW68" s="132">
        <f>'Č31 - Kaštice - Žatec záp...'!J36</f>
        <v>0</v>
      </c>
      <c r="AX68" s="132">
        <f>'Č31 - Kaštice - Žatec záp...'!J37</f>
        <v>0</v>
      </c>
      <c r="AY68" s="132">
        <f>'Č31 - Kaštice - Žatec záp...'!J38</f>
        <v>0</v>
      </c>
      <c r="AZ68" s="132">
        <f>'Č31 - Kaštice - Žatec záp...'!F35</f>
        <v>0</v>
      </c>
      <c r="BA68" s="132">
        <f>'Č31 - Kaštice - Žatec záp...'!F36</f>
        <v>0</v>
      </c>
      <c r="BB68" s="132">
        <f>'Č31 - Kaštice - Žatec záp...'!F37</f>
        <v>0</v>
      </c>
      <c r="BC68" s="132">
        <f>'Č31 - Kaštice - Žatec záp...'!F38</f>
        <v>0</v>
      </c>
      <c r="BD68" s="134">
        <f>'Č31 - Kaštice - Žatec záp...'!F39</f>
        <v>0</v>
      </c>
      <c r="BE68" s="4"/>
      <c r="BT68" s="135" t="s">
        <v>89</v>
      </c>
      <c r="BV68" s="135" t="s">
        <v>82</v>
      </c>
      <c r="BW68" s="135" t="s">
        <v>130</v>
      </c>
      <c r="BX68" s="135" t="s">
        <v>127</v>
      </c>
      <c r="CL68" s="135" t="s">
        <v>39</v>
      </c>
    </row>
    <row r="69" spans="1:90" s="4" customFormat="1" ht="16.5" customHeight="1">
      <c r="A69" s="126" t="s">
        <v>90</v>
      </c>
      <c r="B69" s="65"/>
      <c r="C69" s="127"/>
      <c r="D69" s="127"/>
      <c r="E69" s="128" t="s">
        <v>131</v>
      </c>
      <c r="F69" s="128"/>
      <c r="G69" s="128"/>
      <c r="H69" s="128"/>
      <c r="I69" s="128"/>
      <c r="J69" s="127"/>
      <c r="K69" s="128" t="s">
        <v>132</v>
      </c>
      <c r="L69" s="128"/>
      <c r="M69" s="128"/>
      <c r="N69" s="128"/>
      <c r="O69" s="128"/>
      <c r="P69" s="128"/>
      <c r="Q69" s="128"/>
      <c r="R69" s="128"/>
      <c r="S69" s="128"/>
      <c r="T69" s="128"/>
      <c r="U69" s="128"/>
      <c r="V69" s="128"/>
      <c r="W69" s="128"/>
      <c r="X69" s="128"/>
      <c r="Y69" s="128"/>
      <c r="Z69" s="128"/>
      <c r="AA69" s="128"/>
      <c r="AB69" s="128"/>
      <c r="AC69" s="128"/>
      <c r="AD69" s="128"/>
      <c r="AE69" s="128"/>
      <c r="AF69" s="128"/>
      <c r="AG69" s="129">
        <f>'Č32 - Žabokliky - 1.SK'!J32</f>
        <v>0</v>
      </c>
      <c r="AH69" s="127"/>
      <c r="AI69" s="127"/>
      <c r="AJ69" s="127"/>
      <c r="AK69" s="127"/>
      <c r="AL69" s="127"/>
      <c r="AM69" s="127"/>
      <c r="AN69" s="129">
        <f>SUM(AG69,AT69)</f>
        <v>0</v>
      </c>
      <c r="AO69" s="127"/>
      <c r="AP69" s="127"/>
      <c r="AQ69" s="130" t="s">
        <v>93</v>
      </c>
      <c r="AR69" s="67"/>
      <c r="AS69" s="131">
        <v>0</v>
      </c>
      <c r="AT69" s="132">
        <f>ROUND(SUM(AV69:AW69),2)</f>
        <v>0</v>
      </c>
      <c r="AU69" s="133">
        <f>'Č32 - Žabokliky - 1.SK'!P89</f>
        <v>0</v>
      </c>
      <c r="AV69" s="132">
        <f>'Č32 - Žabokliky - 1.SK'!J35</f>
        <v>0</v>
      </c>
      <c r="AW69" s="132">
        <f>'Č32 - Žabokliky - 1.SK'!J36</f>
        <v>0</v>
      </c>
      <c r="AX69" s="132">
        <f>'Č32 - Žabokliky - 1.SK'!J37</f>
        <v>0</v>
      </c>
      <c r="AY69" s="132">
        <f>'Č32 - Žabokliky - 1.SK'!J38</f>
        <v>0</v>
      </c>
      <c r="AZ69" s="132">
        <f>'Č32 - Žabokliky - 1.SK'!F35</f>
        <v>0</v>
      </c>
      <c r="BA69" s="132">
        <f>'Č32 - Žabokliky - 1.SK'!F36</f>
        <v>0</v>
      </c>
      <c r="BB69" s="132">
        <f>'Č32 - Žabokliky - 1.SK'!F37</f>
        <v>0</v>
      </c>
      <c r="BC69" s="132">
        <f>'Č32 - Žabokliky - 1.SK'!F38</f>
        <v>0</v>
      </c>
      <c r="BD69" s="134">
        <f>'Č32 - Žabokliky - 1.SK'!F39</f>
        <v>0</v>
      </c>
      <c r="BE69" s="4"/>
      <c r="BT69" s="135" t="s">
        <v>89</v>
      </c>
      <c r="BV69" s="135" t="s">
        <v>82</v>
      </c>
      <c r="BW69" s="135" t="s">
        <v>133</v>
      </c>
      <c r="BX69" s="135" t="s">
        <v>127</v>
      </c>
      <c r="CL69" s="135" t="s">
        <v>39</v>
      </c>
    </row>
    <row r="70" spans="1:91" s="7" customFormat="1" ht="16.5" customHeight="1">
      <c r="A70" s="7"/>
      <c r="B70" s="113"/>
      <c r="C70" s="114"/>
      <c r="D70" s="115" t="s">
        <v>134</v>
      </c>
      <c r="E70" s="115"/>
      <c r="F70" s="115"/>
      <c r="G70" s="115"/>
      <c r="H70" s="115"/>
      <c r="I70" s="116"/>
      <c r="J70" s="115" t="s">
        <v>135</v>
      </c>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7">
        <f>ROUND(SUM(AG71:AG73),2)</f>
        <v>0</v>
      </c>
      <c r="AH70" s="116"/>
      <c r="AI70" s="116"/>
      <c r="AJ70" s="116"/>
      <c r="AK70" s="116"/>
      <c r="AL70" s="116"/>
      <c r="AM70" s="116"/>
      <c r="AN70" s="118">
        <f>SUM(AG70,AT70)</f>
        <v>0</v>
      </c>
      <c r="AO70" s="116"/>
      <c r="AP70" s="116"/>
      <c r="AQ70" s="119" t="s">
        <v>86</v>
      </c>
      <c r="AR70" s="120"/>
      <c r="AS70" s="121">
        <f>ROUND(SUM(AS71:AS73),2)</f>
        <v>0</v>
      </c>
      <c r="AT70" s="122">
        <f>ROUND(SUM(AV70:AW70),2)</f>
        <v>0</v>
      </c>
      <c r="AU70" s="123">
        <f>ROUND(SUM(AU71:AU73),5)</f>
        <v>0</v>
      </c>
      <c r="AV70" s="122">
        <f>ROUND(AZ70*L29,2)</f>
        <v>0</v>
      </c>
      <c r="AW70" s="122">
        <f>ROUND(BA70*L30,2)</f>
        <v>0</v>
      </c>
      <c r="AX70" s="122">
        <f>ROUND(BB70*L29,2)</f>
        <v>0</v>
      </c>
      <c r="AY70" s="122">
        <f>ROUND(BC70*L30,2)</f>
        <v>0</v>
      </c>
      <c r="AZ70" s="122">
        <f>ROUND(SUM(AZ71:AZ73),2)</f>
        <v>0</v>
      </c>
      <c r="BA70" s="122">
        <f>ROUND(SUM(BA71:BA73),2)</f>
        <v>0</v>
      </c>
      <c r="BB70" s="122">
        <f>ROUND(SUM(BB71:BB73),2)</f>
        <v>0</v>
      </c>
      <c r="BC70" s="122">
        <f>ROUND(SUM(BC71:BC73),2)</f>
        <v>0</v>
      </c>
      <c r="BD70" s="124">
        <f>ROUND(SUM(BD71:BD73),2)</f>
        <v>0</v>
      </c>
      <c r="BE70" s="7"/>
      <c r="BS70" s="125" t="s">
        <v>79</v>
      </c>
      <c r="BT70" s="125" t="s">
        <v>87</v>
      </c>
      <c r="BU70" s="125" t="s">
        <v>81</v>
      </c>
      <c r="BV70" s="125" t="s">
        <v>82</v>
      </c>
      <c r="BW70" s="125" t="s">
        <v>136</v>
      </c>
      <c r="BX70" s="125" t="s">
        <v>5</v>
      </c>
      <c r="CL70" s="125" t="s">
        <v>19</v>
      </c>
      <c r="CM70" s="125" t="s">
        <v>89</v>
      </c>
    </row>
    <row r="71" spans="1:90" s="4" customFormat="1" ht="16.5" customHeight="1">
      <c r="A71" s="126" t="s">
        <v>90</v>
      </c>
      <c r="B71" s="65"/>
      <c r="C71" s="127"/>
      <c r="D71" s="127"/>
      <c r="E71" s="128" t="s">
        <v>137</v>
      </c>
      <c r="F71" s="128"/>
      <c r="G71" s="128"/>
      <c r="H71" s="128"/>
      <c r="I71" s="128"/>
      <c r="J71" s="127"/>
      <c r="K71" s="128" t="s">
        <v>138</v>
      </c>
      <c r="L71" s="128"/>
      <c r="M71" s="128"/>
      <c r="N71" s="128"/>
      <c r="O71" s="128"/>
      <c r="P71" s="128"/>
      <c r="Q71" s="128"/>
      <c r="R71" s="128"/>
      <c r="S71" s="128"/>
      <c r="T71" s="128"/>
      <c r="U71" s="128"/>
      <c r="V71" s="128"/>
      <c r="W71" s="128"/>
      <c r="X71" s="128"/>
      <c r="Y71" s="128"/>
      <c r="Z71" s="128"/>
      <c r="AA71" s="128"/>
      <c r="AB71" s="128"/>
      <c r="AC71" s="128"/>
      <c r="AD71" s="128"/>
      <c r="AE71" s="128"/>
      <c r="AF71" s="128"/>
      <c r="AG71" s="129">
        <f>'Č41 - 2.SK Obrnice'!J32</f>
        <v>0</v>
      </c>
      <c r="AH71" s="127"/>
      <c r="AI71" s="127"/>
      <c r="AJ71" s="127"/>
      <c r="AK71" s="127"/>
      <c r="AL71" s="127"/>
      <c r="AM71" s="127"/>
      <c r="AN71" s="129">
        <f>SUM(AG71,AT71)</f>
        <v>0</v>
      </c>
      <c r="AO71" s="127"/>
      <c r="AP71" s="127"/>
      <c r="AQ71" s="130" t="s">
        <v>93</v>
      </c>
      <c r="AR71" s="67"/>
      <c r="AS71" s="131">
        <v>0</v>
      </c>
      <c r="AT71" s="132">
        <f>ROUND(SUM(AV71:AW71),2)</f>
        <v>0</v>
      </c>
      <c r="AU71" s="133">
        <f>'Č41 - 2.SK Obrnice'!P88</f>
        <v>0</v>
      </c>
      <c r="AV71" s="132">
        <f>'Č41 - 2.SK Obrnice'!J35</f>
        <v>0</v>
      </c>
      <c r="AW71" s="132">
        <f>'Č41 - 2.SK Obrnice'!J36</f>
        <v>0</v>
      </c>
      <c r="AX71" s="132">
        <f>'Č41 - 2.SK Obrnice'!J37</f>
        <v>0</v>
      </c>
      <c r="AY71" s="132">
        <f>'Č41 - 2.SK Obrnice'!J38</f>
        <v>0</v>
      </c>
      <c r="AZ71" s="132">
        <f>'Č41 - 2.SK Obrnice'!F35</f>
        <v>0</v>
      </c>
      <c r="BA71" s="132">
        <f>'Č41 - 2.SK Obrnice'!F36</f>
        <v>0</v>
      </c>
      <c r="BB71" s="132">
        <f>'Č41 - 2.SK Obrnice'!F37</f>
        <v>0</v>
      </c>
      <c r="BC71" s="132">
        <f>'Č41 - 2.SK Obrnice'!F38</f>
        <v>0</v>
      </c>
      <c r="BD71" s="134">
        <f>'Č41 - 2.SK Obrnice'!F39</f>
        <v>0</v>
      </c>
      <c r="BE71" s="4"/>
      <c r="BT71" s="135" t="s">
        <v>89</v>
      </c>
      <c r="BV71" s="135" t="s">
        <v>82</v>
      </c>
      <c r="BW71" s="135" t="s">
        <v>139</v>
      </c>
      <c r="BX71" s="135" t="s">
        <v>136</v>
      </c>
      <c r="CL71" s="135" t="s">
        <v>19</v>
      </c>
    </row>
    <row r="72" spans="1:90" s="4" customFormat="1" ht="35.25" customHeight="1">
      <c r="A72" s="126" t="s">
        <v>90</v>
      </c>
      <c r="B72" s="65"/>
      <c r="C72" s="127"/>
      <c r="D72" s="127"/>
      <c r="E72" s="128" t="s">
        <v>140</v>
      </c>
      <c r="F72" s="128"/>
      <c r="G72" s="128"/>
      <c r="H72" s="128"/>
      <c r="I72" s="128"/>
      <c r="J72" s="127"/>
      <c r="K72" s="128" t="s">
        <v>141</v>
      </c>
      <c r="L72" s="128"/>
      <c r="M72" s="128"/>
      <c r="N72" s="128"/>
      <c r="O72" s="128"/>
      <c r="P72" s="128"/>
      <c r="Q72" s="128"/>
      <c r="R72" s="128"/>
      <c r="S72" s="128"/>
      <c r="T72" s="128"/>
      <c r="U72" s="128"/>
      <c r="V72" s="128"/>
      <c r="W72" s="128"/>
      <c r="X72" s="128"/>
      <c r="Y72" s="128"/>
      <c r="Z72" s="128"/>
      <c r="AA72" s="128"/>
      <c r="AB72" s="128"/>
      <c r="AC72" s="128"/>
      <c r="AD72" s="128"/>
      <c r="AE72" s="128"/>
      <c r="AF72" s="128"/>
      <c r="AG72" s="129">
        <f>'Č42 - Odstranění blátivýc...'!J32</f>
        <v>0</v>
      </c>
      <c r="AH72" s="127"/>
      <c r="AI72" s="127"/>
      <c r="AJ72" s="127"/>
      <c r="AK72" s="127"/>
      <c r="AL72" s="127"/>
      <c r="AM72" s="127"/>
      <c r="AN72" s="129">
        <f>SUM(AG72,AT72)</f>
        <v>0</v>
      </c>
      <c r="AO72" s="127"/>
      <c r="AP72" s="127"/>
      <c r="AQ72" s="130" t="s">
        <v>93</v>
      </c>
      <c r="AR72" s="67"/>
      <c r="AS72" s="131">
        <v>0</v>
      </c>
      <c r="AT72" s="132">
        <f>ROUND(SUM(AV72:AW72),2)</f>
        <v>0</v>
      </c>
      <c r="AU72" s="133">
        <f>'Č42 - Odstranění blátivýc...'!P88</f>
        <v>0</v>
      </c>
      <c r="AV72" s="132">
        <f>'Č42 - Odstranění blátivýc...'!J35</f>
        <v>0</v>
      </c>
      <c r="AW72" s="132">
        <f>'Č42 - Odstranění blátivýc...'!J36</f>
        <v>0</v>
      </c>
      <c r="AX72" s="132">
        <f>'Č42 - Odstranění blátivýc...'!J37</f>
        <v>0</v>
      </c>
      <c r="AY72" s="132">
        <f>'Č42 - Odstranění blátivýc...'!J38</f>
        <v>0</v>
      </c>
      <c r="AZ72" s="132">
        <f>'Č42 - Odstranění blátivýc...'!F35</f>
        <v>0</v>
      </c>
      <c r="BA72" s="132">
        <f>'Č42 - Odstranění blátivýc...'!F36</f>
        <v>0</v>
      </c>
      <c r="BB72" s="132">
        <f>'Č42 - Odstranění blátivýc...'!F37</f>
        <v>0</v>
      </c>
      <c r="BC72" s="132">
        <f>'Č42 - Odstranění blátivýc...'!F38</f>
        <v>0</v>
      </c>
      <c r="BD72" s="134">
        <f>'Č42 - Odstranění blátivýc...'!F39</f>
        <v>0</v>
      </c>
      <c r="BE72" s="4"/>
      <c r="BT72" s="135" t="s">
        <v>89</v>
      </c>
      <c r="BV72" s="135" t="s">
        <v>82</v>
      </c>
      <c r="BW72" s="135" t="s">
        <v>142</v>
      </c>
      <c r="BX72" s="135" t="s">
        <v>136</v>
      </c>
      <c r="CL72" s="135" t="s">
        <v>19</v>
      </c>
    </row>
    <row r="73" spans="1:90" s="4" customFormat="1" ht="16.5" customHeight="1">
      <c r="A73" s="126" t="s">
        <v>90</v>
      </c>
      <c r="B73" s="65"/>
      <c r="C73" s="127"/>
      <c r="D73" s="127"/>
      <c r="E73" s="128" t="s">
        <v>143</v>
      </c>
      <c r="F73" s="128"/>
      <c r="G73" s="128"/>
      <c r="H73" s="128"/>
      <c r="I73" s="128"/>
      <c r="J73" s="127"/>
      <c r="K73" s="128" t="s">
        <v>144</v>
      </c>
      <c r="L73" s="128"/>
      <c r="M73" s="128"/>
      <c r="N73" s="128"/>
      <c r="O73" s="128"/>
      <c r="P73" s="128"/>
      <c r="Q73" s="128"/>
      <c r="R73" s="128"/>
      <c r="S73" s="128"/>
      <c r="T73" s="128"/>
      <c r="U73" s="128"/>
      <c r="V73" s="128"/>
      <c r="W73" s="128"/>
      <c r="X73" s="128"/>
      <c r="Y73" s="128"/>
      <c r="Z73" s="128"/>
      <c r="AA73" s="128"/>
      <c r="AB73" s="128"/>
      <c r="AC73" s="128"/>
      <c r="AD73" s="128"/>
      <c r="AE73" s="128"/>
      <c r="AF73" s="128"/>
      <c r="AG73" s="129">
        <f>'Č43 - 1.SK Postoloprty'!J32</f>
        <v>0</v>
      </c>
      <c r="AH73" s="127"/>
      <c r="AI73" s="127"/>
      <c r="AJ73" s="127"/>
      <c r="AK73" s="127"/>
      <c r="AL73" s="127"/>
      <c r="AM73" s="127"/>
      <c r="AN73" s="129">
        <f>SUM(AG73,AT73)</f>
        <v>0</v>
      </c>
      <c r="AO73" s="127"/>
      <c r="AP73" s="127"/>
      <c r="AQ73" s="130" t="s">
        <v>93</v>
      </c>
      <c r="AR73" s="67"/>
      <c r="AS73" s="131">
        <v>0</v>
      </c>
      <c r="AT73" s="132">
        <f>ROUND(SUM(AV73:AW73),2)</f>
        <v>0</v>
      </c>
      <c r="AU73" s="133">
        <f>'Č43 - 1.SK Postoloprty'!P87</f>
        <v>0</v>
      </c>
      <c r="AV73" s="132">
        <f>'Č43 - 1.SK Postoloprty'!J35</f>
        <v>0</v>
      </c>
      <c r="AW73" s="132">
        <f>'Č43 - 1.SK Postoloprty'!J36</f>
        <v>0</v>
      </c>
      <c r="AX73" s="132">
        <f>'Č43 - 1.SK Postoloprty'!J37</f>
        <v>0</v>
      </c>
      <c r="AY73" s="132">
        <f>'Č43 - 1.SK Postoloprty'!J38</f>
        <v>0</v>
      </c>
      <c r="AZ73" s="132">
        <f>'Č43 - 1.SK Postoloprty'!F35</f>
        <v>0</v>
      </c>
      <c r="BA73" s="132">
        <f>'Č43 - 1.SK Postoloprty'!F36</f>
        <v>0</v>
      </c>
      <c r="BB73" s="132">
        <f>'Č43 - 1.SK Postoloprty'!F37</f>
        <v>0</v>
      </c>
      <c r="BC73" s="132">
        <f>'Č43 - 1.SK Postoloprty'!F38</f>
        <v>0</v>
      </c>
      <c r="BD73" s="134">
        <f>'Č43 - 1.SK Postoloprty'!F39</f>
        <v>0</v>
      </c>
      <c r="BE73" s="4"/>
      <c r="BT73" s="135" t="s">
        <v>89</v>
      </c>
      <c r="BV73" s="135" t="s">
        <v>82</v>
      </c>
      <c r="BW73" s="135" t="s">
        <v>145</v>
      </c>
      <c r="BX73" s="135" t="s">
        <v>136</v>
      </c>
      <c r="CL73" s="135" t="s">
        <v>19</v>
      </c>
    </row>
    <row r="74" spans="1:91" s="7" customFormat="1" ht="24.75" customHeight="1">
      <c r="A74" s="7"/>
      <c r="B74" s="113"/>
      <c r="C74" s="114"/>
      <c r="D74" s="115" t="s">
        <v>146</v>
      </c>
      <c r="E74" s="115"/>
      <c r="F74" s="115"/>
      <c r="G74" s="115"/>
      <c r="H74" s="115"/>
      <c r="I74" s="116"/>
      <c r="J74" s="115" t="s">
        <v>147</v>
      </c>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7">
        <f>ROUND(SUM(AG75:AG76),2)</f>
        <v>0</v>
      </c>
      <c r="AH74" s="116"/>
      <c r="AI74" s="116"/>
      <c r="AJ74" s="116"/>
      <c r="AK74" s="116"/>
      <c r="AL74" s="116"/>
      <c r="AM74" s="116"/>
      <c r="AN74" s="118">
        <f>SUM(AG74,AT74)</f>
        <v>0</v>
      </c>
      <c r="AO74" s="116"/>
      <c r="AP74" s="116"/>
      <c r="AQ74" s="119" t="s">
        <v>86</v>
      </c>
      <c r="AR74" s="120"/>
      <c r="AS74" s="121">
        <f>ROUND(SUM(AS75:AS76),2)</f>
        <v>0</v>
      </c>
      <c r="AT74" s="122">
        <f>ROUND(SUM(AV74:AW74),2)</f>
        <v>0</v>
      </c>
      <c r="AU74" s="123">
        <f>ROUND(SUM(AU75:AU76),5)</f>
        <v>0</v>
      </c>
      <c r="AV74" s="122">
        <f>ROUND(AZ74*L29,2)</f>
        <v>0</v>
      </c>
      <c r="AW74" s="122">
        <f>ROUND(BA74*L30,2)</f>
        <v>0</v>
      </c>
      <c r="AX74" s="122">
        <f>ROUND(BB74*L29,2)</f>
        <v>0</v>
      </c>
      <c r="AY74" s="122">
        <f>ROUND(BC74*L30,2)</f>
        <v>0</v>
      </c>
      <c r="AZ74" s="122">
        <f>ROUND(SUM(AZ75:AZ76),2)</f>
        <v>0</v>
      </c>
      <c r="BA74" s="122">
        <f>ROUND(SUM(BA75:BA76),2)</f>
        <v>0</v>
      </c>
      <c r="BB74" s="122">
        <f>ROUND(SUM(BB75:BB76),2)</f>
        <v>0</v>
      </c>
      <c r="BC74" s="122">
        <f>ROUND(SUM(BC75:BC76),2)</f>
        <v>0</v>
      </c>
      <c r="BD74" s="124">
        <f>ROUND(SUM(BD75:BD76),2)</f>
        <v>0</v>
      </c>
      <c r="BE74" s="7"/>
      <c r="BS74" s="125" t="s">
        <v>79</v>
      </c>
      <c r="BT74" s="125" t="s">
        <v>87</v>
      </c>
      <c r="BU74" s="125" t="s">
        <v>81</v>
      </c>
      <c r="BV74" s="125" t="s">
        <v>82</v>
      </c>
      <c r="BW74" s="125" t="s">
        <v>148</v>
      </c>
      <c r="BX74" s="125" t="s">
        <v>5</v>
      </c>
      <c r="CL74" s="125" t="s">
        <v>39</v>
      </c>
      <c r="CM74" s="125" t="s">
        <v>89</v>
      </c>
    </row>
    <row r="75" spans="1:90" s="4" customFormat="1" ht="16.5" customHeight="1">
      <c r="A75" s="126" t="s">
        <v>90</v>
      </c>
      <c r="B75" s="65"/>
      <c r="C75" s="127"/>
      <c r="D75" s="127"/>
      <c r="E75" s="128" t="s">
        <v>149</v>
      </c>
      <c r="F75" s="128"/>
      <c r="G75" s="128"/>
      <c r="H75" s="128"/>
      <c r="I75" s="128"/>
      <c r="J75" s="127"/>
      <c r="K75" s="128" t="s">
        <v>150</v>
      </c>
      <c r="L75" s="128"/>
      <c r="M75" s="128"/>
      <c r="N75" s="128"/>
      <c r="O75" s="128"/>
      <c r="P75" s="128"/>
      <c r="Q75" s="128"/>
      <c r="R75" s="128"/>
      <c r="S75" s="128"/>
      <c r="T75" s="128"/>
      <c r="U75" s="128"/>
      <c r="V75" s="128"/>
      <c r="W75" s="128"/>
      <c r="X75" s="128"/>
      <c r="Y75" s="128"/>
      <c r="Z75" s="128"/>
      <c r="AA75" s="128"/>
      <c r="AB75" s="128"/>
      <c r="AC75" s="128"/>
      <c r="AD75" s="128"/>
      <c r="AE75" s="128"/>
      <c r="AF75" s="128"/>
      <c r="AG75" s="129">
        <f>'Č51 - elektroinstalace'!J32</f>
        <v>0</v>
      </c>
      <c r="AH75" s="127"/>
      <c r="AI75" s="127"/>
      <c r="AJ75" s="127"/>
      <c r="AK75" s="127"/>
      <c r="AL75" s="127"/>
      <c r="AM75" s="127"/>
      <c r="AN75" s="129">
        <f>SUM(AG75,AT75)</f>
        <v>0</v>
      </c>
      <c r="AO75" s="127"/>
      <c r="AP75" s="127"/>
      <c r="AQ75" s="130" t="s">
        <v>93</v>
      </c>
      <c r="AR75" s="67"/>
      <c r="AS75" s="131">
        <v>0</v>
      </c>
      <c r="AT75" s="132">
        <f>ROUND(SUM(AV75:AW75),2)</f>
        <v>0</v>
      </c>
      <c r="AU75" s="133">
        <f>'Č51 - elektroinstalace'!P86</f>
        <v>0</v>
      </c>
      <c r="AV75" s="132">
        <f>'Č51 - elektroinstalace'!J35</f>
        <v>0</v>
      </c>
      <c r="AW75" s="132">
        <f>'Č51 - elektroinstalace'!J36</f>
        <v>0</v>
      </c>
      <c r="AX75" s="132">
        <f>'Č51 - elektroinstalace'!J37</f>
        <v>0</v>
      </c>
      <c r="AY75" s="132">
        <f>'Č51 - elektroinstalace'!J38</f>
        <v>0</v>
      </c>
      <c r="AZ75" s="132">
        <f>'Č51 - elektroinstalace'!F35</f>
        <v>0</v>
      </c>
      <c r="BA75" s="132">
        <f>'Č51 - elektroinstalace'!F36</f>
        <v>0</v>
      </c>
      <c r="BB75" s="132">
        <f>'Č51 - elektroinstalace'!F37</f>
        <v>0</v>
      </c>
      <c r="BC75" s="132">
        <f>'Č51 - elektroinstalace'!F38</f>
        <v>0</v>
      </c>
      <c r="BD75" s="134">
        <f>'Č51 - elektroinstalace'!F39</f>
        <v>0</v>
      </c>
      <c r="BE75" s="4"/>
      <c r="BT75" s="135" t="s">
        <v>89</v>
      </c>
      <c r="BV75" s="135" t="s">
        <v>82</v>
      </c>
      <c r="BW75" s="135" t="s">
        <v>151</v>
      </c>
      <c r="BX75" s="135" t="s">
        <v>148</v>
      </c>
      <c r="CL75" s="135" t="s">
        <v>39</v>
      </c>
    </row>
    <row r="76" spans="1:90" s="4" customFormat="1" ht="16.5" customHeight="1">
      <c r="A76" s="126" t="s">
        <v>90</v>
      </c>
      <c r="B76" s="65"/>
      <c r="C76" s="127"/>
      <c r="D76" s="127"/>
      <c r="E76" s="128" t="s">
        <v>152</v>
      </c>
      <c r="F76" s="128"/>
      <c r="G76" s="128"/>
      <c r="H76" s="128"/>
      <c r="I76" s="128"/>
      <c r="J76" s="127"/>
      <c r="K76" s="128" t="s">
        <v>153</v>
      </c>
      <c r="L76" s="128"/>
      <c r="M76" s="128"/>
      <c r="N76" s="128"/>
      <c r="O76" s="128"/>
      <c r="P76" s="128"/>
      <c r="Q76" s="128"/>
      <c r="R76" s="128"/>
      <c r="S76" s="128"/>
      <c r="T76" s="128"/>
      <c r="U76" s="128"/>
      <c r="V76" s="128"/>
      <c r="W76" s="128"/>
      <c r="X76" s="128"/>
      <c r="Y76" s="128"/>
      <c r="Z76" s="128"/>
      <c r="AA76" s="128"/>
      <c r="AB76" s="128"/>
      <c r="AC76" s="128"/>
      <c r="AD76" s="128"/>
      <c r="AE76" s="128"/>
      <c r="AF76" s="128"/>
      <c r="AG76" s="129">
        <f>'Č52 - zemní práce'!J32</f>
        <v>0</v>
      </c>
      <c r="AH76" s="127"/>
      <c r="AI76" s="127"/>
      <c r="AJ76" s="127"/>
      <c r="AK76" s="127"/>
      <c r="AL76" s="127"/>
      <c r="AM76" s="127"/>
      <c r="AN76" s="129">
        <f>SUM(AG76,AT76)</f>
        <v>0</v>
      </c>
      <c r="AO76" s="127"/>
      <c r="AP76" s="127"/>
      <c r="AQ76" s="130" t="s">
        <v>93</v>
      </c>
      <c r="AR76" s="67"/>
      <c r="AS76" s="131">
        <v>0</v>
      </c>
      <c r="AT76" s="132">
        <f>ROUND(SUM(AV76:AW76),2)</f>
        <v>0</v>
      </c>
      <c r="AU76" s="133">
        <f>'Č52 - zemní práce'!P90</f>
        <v>0</v>
      </c>
      <c r="AV76" s="132">
        <f>'Č52 - zemní práce'!J35</f>
        <v>0</v>
      </c>
      <c r="AW76" s="132">
        <f>'Č52 - zemní práce'!J36</f>
        <v>0</v>
      </c>
      <c r="AX76" s="132">
        <f>'Č52 - zemní práce'!J37</f>
        <v>0</v>
      </c>
      <c r="AY76" s="132">
        <f>'Č52 - zemní práce'!J38</f>
        <v>0</v>
      </c>
      <c r="AZ76" s="132">
        <f>'Č52 - zemní práce'!F35</f>
        <v>0</v>
      </c>
      <c r="BA76" s="132">
        <f>'Č52 - zemní práce'!F36</f>
        <v>0</v>
      </c>
      <c r="BB76" s="132">
        <f>'Č52 - zemní práce'!F37</f>
        <v>0</v>
      </c>
      <c r="BC76" s="132">
        <f>'Č52 - zemní práce'!F38</f>
        <v>0</v>
      </c>
      <c r="BD76" s="134">
        <f>'Č52 - zemní práce'!F39</f>
        <v>0</v>
      </c>
      <c r="BE76" s="4"/>
      <c r="BT76" s="135" t="s">
        <v>89</v>
      </c>
      <c r="BV76" s="135" t="s">
        <v>82</v>
      </c>
      <c r="BW76" s="135" t="s">
        <v>154</v>
      </c>
      <c r="BX76" s="135" t="s">
        <v>148</v>
      </c>
      <c r="CL76" s="135" t="s">
        <v>39</v>
      </c>
    </row>
    <row r="77" spans="1:91" s="7" customFormat="1" ht="16.5" customHeight="1">
      <c r="A77" s="7"/>
      <c r="B77" s="113"/>
      <c r="C77" s="114"/>
      <c r="D77" s="115" t="s">
        <v>155</v>
      </c>
      <c r="E77" s="115"/>
      <c r="F77" s="115"/>
      <c r="G77" s="115"/>
      <c r="H77" s="115"/>
      <c r="I77" s="116"/>
      <c r="J77" s="115" t="s">
        <v>156</v>
      </c>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7">
        <f>ROUND(AG78,2)</f>
        <v>0</v>
      </c>
      <c r="AH77" s="116"/>
      <c r="AI77" s="116"/>
      <c r="AJ77" s="116"/>
      <c r="AK77" s="116"/>
      <c r="AL77" s="116"/>
      <c r="AM77" s="116"/>
      <c r="AN77" s="118">
        <f>SUM(AG77,AT77)</f>
        <v>0</v>
      </c>
      <c r="AO77" s="116"/>
      <c r="AP77" s="116"/>
      <c r="AQ77" s="119" t="s">
        <v>86</v>
      </c>
      <c r="AR77" s="120"/>
      <c r="AS77" s="121">
        <f>ROUND(AS78,2)</f>
        <v>0</v>
      </c>
      <c r="AT77" s="122">
        <f>ROUND(SUM(AV77:AW77),2)</f>
        <v>0</v>
      </c>
      <c r="AU77" s="123">
        <f>ROUND(AU78,5)</f>
        <v>0</v>
      </c>
      <c r="AV77" s="122">
        <f>ROUND(AZ77*L29,2)</f>
        <v>0</v>
      </c>
      <c r="AW77" s="122">
        <f>ROUND(BA77*L30,2)</f>
        <v>0</v>
      </c>
      <c r="AX77" s="122">
        <f>ROUND(BB77*L29,2)</f>
        <v>0</v>
      </c>
      <c r="AY77" s="122">
        <f>ROUND(BC77*L30,2)</f>
        <v>0</v>
      </c>
      <c r="AZ77" s="122">
        <f>ROUND(AZ78,2)</f>
        <v>0</v>
      </c>
      <c r="BA77" s="122">
        <f>ROUND(BA78,2)</f>
        <v>0</v>
      </c>
      <c r="BB77" s="122">
        <f>ROUND(BB78,2)</f>
        <v>0</v>
      </c>
      <c r="BC77" s="122">
        <f>ROUND(BC78,2)</f>
        <v>0</v>
      </c>
      <c r="BD77" s="124">
        <f>ROUND(BD78,2)</f>
        <v>0</v>
      </c>
      <c r="BE77" s="7"/>
      <c r="BS77" s="125" t="s">
        <v>79</v>
      </c>
      <c r="BT77" s="125" t="s">
        <v>87</v>
      </c>
      <c r="BU77" s="125" t="s">
        <v>81</v>
      </c>
      <c r="BV77" s="125" t="s">
        <v>82</v>
      </c>
      <c r="BW77" s="125" t="s">
        <v>157</v>
      </c>
      <c r="BX77" s="125" t="s">
        <v>5</v>
      </c>
      <c r="CL77" s="125" t="s">
        <v>19</v>
      </c>
      <c r="CM77" s="125" t="s">
        <v>89</v>
      </c>
    </row>
    <row r="78" spans="1:90" s="4" customFormat="1" ht="23.25" customHeight="1">
      <c r="A78" s="126" t="s">
        <v>90</v>
      </c>
      <c r="B78" s="65"/>
      <c r="C78" s="127"/>
      <c r="D78" s="127"/>
      <c r="E78" s="128" t="s">
        <v>158</v>
      </c>
      <c r="F78" s="128"/>
      <c r="G78" s="128"/>
      <c r="H78" s="128"/>
      <c r="I78" s="128"/>
      <c r="J78" s="127"/>
      <c r="K78" s="128" t="s">
        <v>159</v>
      </c>
      <c r="L78" s="128"/>
      <c r="M78" s="128"/>
      <c r="N78" s="128"/>
      <c r="O78" s="128"/>
      <c r="P78" s="128"/>
      <c r="Q78" s="128"/>
      <c r="R78" s="128"/>
      <c r="S78" s="128"/>
      <c r="T78" s="128"/>
      <c r="U78" s="128"/>
      <c r="V78" s="128"/>
      <c r="W78" s="128"/>
      <c r="X78" s="128"/>
      <c r="Y78" s="128"/>
      <c r="Z78" s="128"/>
      <c r="AA78" s="128"/>
      <c r="AB78" s="128"/>
      <c r="AC78" s="128"/>
      <c r="AD78" s="128"/>
      <c r="AE78" s="128"/>
      <c r="AF78" s="128"/>
      <c r="AG78" s="129">
        <f>'Č61 - Práce SZT při Výměn...'!J32</f>
        <v>0</v>
      </c>
      <c r="AH78" s="127"/>
      <c r="AI78" s="127"/>
      <c r="AJ78" s="127"/>
      <c r="AK78" s="127"/>
      <c r="AL78" s="127"/>
      <c r="AM78" s="127"/>
      <c r="AN78" s="129">
        <f>SUM(AG78,AT78)</f>
        <v>0</v>
      </c>
      <c r="AO78" s="127"/>
      <c r="AP78" s="127"/>
      <c r="AQ78" s="130" t="s">
        <v>93</v>
      </c>
      <c r="AR78" s="67"/>
      <c r="AS78" s="131">
        <v>0</v>
      </c>
      <c r="AT78" s="132">
        <f>ROUND(SUM(AV78:AW78),2)</f>
        <v>0</v>
      </c>
      <c r="AU78" s="133">
        <f>'Č61 - Práce SZT při Výměn...'!P88</f>
        <v>0</v>
      </c>
      <c r="AV78" s="132">
        <f>'Č61 - Práce SZT při Výměn...'!J35</f>
        <v>0</v>
      </c>
      <c r="AW78" s="132">
        <f>'Č61 - Práce SZT při Výměn...'!J36</f>
        <v>0</v>
      </c>
      <c r="AX78" s="132">
        <f>'Č61 - Práce SZT při Výměn...'!J37</f>
        <v>0</v>
      </c>
      <c r="AY78" s="132">
        <f>'Č61 - Práce SZT při Výměn...'!J38</f>
        <v>0</v>
      </c>
      <c r="AZ78" s="132">
        <f>'Č61 - Práce SZT při Výměn...'!F35</f>
        <v>0</v>
      </c>
      <c r="BA78" s="132">
        <f>'Č61 - Práce SZT při Výměn...'!F36</f>
        <v>0</v>
      </c>
      <c r="BB78" s="132">
        <f>'Č61 - Práce SZT při Výměn...'!F37</f>
        <v>0</v>
      </c>
      <c r="BC78" s="132">
        <f>'Č61 - Práce SZT při Výměn...'!F38</f>
        <v>0</v>
      </c>
      <c r="BD78" s="134">
        <f>'Č61 - Práce SZT při Výměn...'!F39</f>
        <v>0</v>
      </c>
      <c r="BE78" s="4"/>
      <c r="BT78" s="135" t="s">
        <v>89</v>
      </c>
      <c r="BV78" s="135" t="s">
        <v>82</v>
      </c>
      <c r="BW78" s="135" t="s">
        <v>160</v>
      </c>
      <c r="BX78" s="135" t="s">
        <v>157</v>
      </c>
      <c r="CL78" s="135" t="s">
        <v>19</v>
      </c>
    </row>
    <row r="79" spans="1:91" s="7" customFormat="1" ht="16.5" customHeight="1">
      <c r="A79" s="7"/>
      <c r="B79" s="113"/>
      <c r="C79" s="114"/>
      <c r="D79" s="115" t="s">
        <v>161</v>
      </c>
      <c r="E79" s="115"/>
      <c r="F79" s="115"/>
      <c r="G79" s="115"/>
      <c r="H79" s="115"/>
      <c r="I79" s="116"/>
      <c r="J79" s="115" t="s">
        <v>162</v>
      </c>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7">
        <f>ROUND(AG80,2)</f>
        <v>0</v>
      </c>
      <c r="AH79" s="116"/>
      <c r="AI79" s="116"/>
      <c r="AJ79" s="116"/>
      <c r="AK79" s="116"/>
      <c r="AL79" s="116"/>
      <c r="AM79" s="116"/>
      <c r="AN79" s="118">
        <f>SUM(AG79,AT79)</f>
        <v>0</v>
      </c>
      <c r="AO79" s="116"/>
      <c r="AP79" s="116"/>
      <c r="AQ79" s="119" t="s">
        <v>86</v>
      </c>
      <c r="AR79" s="120"/>
      <c r="AS79" s="121">
        <f>ROUND(AS80,2)</f>
        <v>0</v>
      </c>
      <c r="AT79" s="122">
        <f>ROUND(SUM(AV79:AW79),2)</f>
        <v>0</v>
      </c>
      <c r="AU79" s="123">
        <f>ROUND(AU80,5)</f>
        <v>0</v>
      </c>
      <c r="AV79" s="122">
        <f>ROUND(AZ79*L29,2)</f>
        <v>0</v>
      </c>
      <c r="AW79" s="122">
        <f>ROUND(BA79*L30,2)</f>
        <v>0</v>
      </c>
      <c r="AX79" s="122">
        <f>ROUND(BB79*L29,2)</f>
        <v>0</v>
      </c>
      <c r="AY79" s="122">
        <f>ROUND(BC79*L30,2)</f>
        <v>0</v>
      </c>
      <c r="AZ79" s="122">
        <f>ROUND(AZ80,2)</f>
        <v>0</v>
      </c>
      <c r="BA79" s="122">
        <f>ROUND(BA80,2)</f>
        <v>0</v>
      </c>
      <c r="BB79" s="122">
        <f>ROUND(BB80,2)</f>
        <v>0</v>
      </c>
      <c r="BC79" s="122">
        <f>ROUND(BC80,2)</f>
        <v>0</v>
      </c>
      <c r="BD79" s="124">
        <f>ROUND(BD80,2)</f>
        <v>0</v>
      </c>
      <c r="BE79" s="7"/>
      <c r="BS79" s="125" t="s">
        <v>79</v>
      </c>
      <c r="BT79" s="125" t="s">
        <v>87</v>
      </c>
      <c r="BU79" s="125" t="s">
        <v>81</v>
      </c>
      <c r="BV79" s="125" t="s">
        <v>82</v>
      </c>
      <c r="BW79" s="125" t="s">
        <v>163</v>
      </c>
      <c r="BX79" s="125" t="s">
        <v>5</v>
      </c>
      <c r="CL79" s="125" t="s">
        <v>164</v>
      </c>
      <c r="CM79" s="125" t="s">
        <v>89</v>
      </c>
    </row>
    <row r="80" spans="1:90" s="4" customFormat="1" ht="16.5" customHeight="1">
      <c r="A80" s="126" t="s">
        <v>90</v>
      </c>
      <c r="B80" s="65"/>
      <c r="C80" s="127"/>
      <c r="D80" s="127"/>
      <c r="E80" s="128" t="s">
        <v>165</v>
      </c>
      <c r="F80" s="128"/>
      <c r="G80" s="128"/>
      <c r="H80" s="128"/>
      <c r="I80" s="128"/>
      <c r="J80" s="127"/>
      <c r="K80" s="128" t="s">
        <v>166</v>
      </c>
      <c r="L80" s="128"/>
      <c r="M80" s="128"/>
      <c r="N80" s="128"/>
      <c r="O80" s="128"/>
      <c r="P80" s="128"/>
      <c r="Q80" s="128"/>
      <c r="R80" s="128"/>
      <c r="S80" s="128"/>
      <c r="T80" s="128"/>
      <c r="U80" s="128"/>
      <c r="V80" s="128"/>
      <c r="W80" s="128"/>
      <c r="X80" s="128"/>
      <c r="Y80" s="128"/>
      <c r="Z80" s="128"/>
      <c r="AA80" s="128"/>
      <c r="AB80" s="128"/>
      <c r="AC80" s="128"/>
      <c r="AD80" s="128"/>
      <c r="AE80" s="128"/>
      <c r="AF80" s="128"/>
      <c r="AG80" s="129">
        <f>'Č71 - VRN'!J32</f>
        <v>0</v>
      </c>
      <c r="AH80" s="127"/>
      <c r="AI80" s="127"/>
      <c r="AJ80" s="127"/>
      <c r="AK80" s="127"/>
      <c r="AL80" s="127"/>
      <c r="AM80" s="127"/>
      <c r="AN80" s="129">
        <f>SUM(AG80,AT80)</f>
        <v>0</v>
      </c>
      <c r="AO80" s="127"/>
      <c r="AP80" s="127"/>
      <c r="AQ80" s="130" t="s">
        <v>93</v>
      </c>
      <c r="AR80" s="67"/>
      <c r="AS80" s="131">
        <v>0</v>
      </c>
      <c r="AT80" s="132">
        <f>ROUND(SUM(AV80:AW80),2)</f>
        <v>0</v>
      </c>
      <c r="AU80" s="133">
        <f>'Č71 - VRN'!P86</f>
        <v>0</v>
      </c>
      <c r="AV80" s="132">
        <f>'Č71 - VRN'!J35</f>
        <v>0</v>
      </c>
      <c r="AW80" s="132">
        <f>'Č71 - VRN'!J36</f>
        <v>0</v>
      </c>
      <c r="AX80" s="132">
        <f>'Č71 - VRN'!J37</f>
        <v>0</v>
      </c>
      <c r="AY80" s="132">
        <f>'Č71 - VRN'!J38</f>
        <v>0</v>
      </c>
      <c r="AZ80" s="132">
        <f>'Č71 - VRN'!F35</f>
        <v>0</v>
      </c>
      <c r="BA80" s="132">
        <f>'Č71 - VRN'!F36</f>
        <v>0</v>
      </c>
      <c r="BB80" s="132">
        <f>'Č71 - VRN'!F37</f>
        <v>0</v>
      </c>
      <c r="BC80" s="132">
        <f>'Č71 - VRN'!F38</f>
        <v>0</v>
      </c>
      <c r="BD80" s="134">
        <f>'Č71 - VRN'!F39</f>
        <v>0</v>
      </c>
      <c r="BE80" s="4"/>
      <c r="BT80" s="135" t="s">
        <v>89</v>
      </c>
      <c r="BV80" s="135" t="s">
        <v>82</v>
      </c>
      <c r="BW80" s="135" t="s">
        <v>167</v>
      </c>
      <c r="BX80" s="135" t="s">
        <v>163</v>
      </c>
      <c r="CL80" s="135" t="s">
        <v>164</v>
      </c>
    </row>
    <row r="81" spans="1:91" s="7" customFormat="1" ht="24.75" customHeight="1">
      <c r="A81" s="7"/>
      <c r="B81" s="113"/>
      <c r="C81" s="114"/>
      <c r="D81" s="115" t="s">
        <v>168</v>
      </c>
      <c r="E81" s="115"/>
      <c r="F81" s="115"/>
      <c r="G81" s="115"/>
      <c r="H81" s="115"/>
      <c r="I81" s="116"/>
      <c r="J81" s="115" t="s">
        <v>169</v>
      </c>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7">
        <f>ROUND(AG82,2)</f>
        <v>0</v>
      </c>
      <c r="AH81" s="116"/>
      <c r="AI81" s="116"/>
      <c r="AJ81" s="116"/>
      <c r="AK81" s="116"/>
      <c r="AL81" s="116"/>
      <c r="AM81" s="116"/>
      <c r="AN81" s="118">
        <f>SUM(AG81,AT81)</f>
        <v>0</v>
      </c>
      <c r="AO81" s="116"/>
      <c r="AP81" s="116"/>
      <c r="AQ81" s="119" t="s">
        <v>86</v>
      </c>
      <c r="AR81" s="120"/>
      <c r="AS81" s="121">
        <f>ROUND(AS82,2)</f>
        <v>0</v>
      </c>
      <c r="AT81" s="122">
        <f>ROUND(SUM(AV81:AW81),2)</f>
        <v>0</v>
      </c>
      <c r="AU81" s="123">
        <f>ROUND(AU82,5)</f>
        <v>0</v>
      </c>
      <c r="AV81" s="122">
        <f>ROUND(AZ81*L29,2)</f>
        <v>0</v>
      </c>
      <c r="AW81" s="122">
        <f>ROUND(BA81*L30,2)</f>
        <v>0</v>
      </c>
      <c r="AX81" s="122">
        <f>ROUND(BB81*L29,2)</f>
        <v>0</v>
      </c>
      <c r="AY81" s="122">
        <f>ROUND(BC81*L30,2)</f>
        <v>0</v>
      </c>
      <c r="AZ81" s="122">
        <f>ROUND(AZ82,2)</f>
        <v>0</v>
      </c>
      <c r="BA81" s="122">
        <f>ROUND(BA82,2)</f>
        <v>0</v>
      </c>
      <c r="BB81" s="122">
        <f>ROUND(BB82,2)</f>
        <v>0</v>
      </c>
      <c r="BC81" s="122">
        <f>ROUND(BC82,2)</f>
        <v>0</v>
      </c>
      <c r="BD81" s="124">
        <f>ROUND(BD82,2)</f>
        <v>0</v>
      </c>
      <c r="BE81" s="7"/>
      <c r="BS81" s="125" t="s">
        <v>79</v>
      </c>
      <c r="BT81" s="125" t="s">
        <v>87</v>
      </c>
      <c r="BU81" s="125" t="s">
        <v>81</v>
      </c>
      <c r="BV81" s="125" t="s">
        <v>82</v>
      </c>
      <c r="BW81" s="125" t="s">
        <v>170</v>
      </c>
      <c r="BX81" s="125" t="s">
        <v>5</v>
      </c>
      <c r="CL81" s="125" t="s">
        <v>39</v>
      </c>
      <c r="CM81" s="125" t="s">
        <v>89</v>
      </c>
    </row>
    <row r="82" spans="1:90" s="4" customFormat="1" ht="23.25" customHeight="1">
      <c r="A82" s="126" t="s">
        <v>90</v>
      </c>
      <c r="B82" s="65"/>
      <c r="C82" s="127"/>
      <c r="D82" s="127"/>
      <c r="E82" s="128" t="s">
        <v>171</v>
      </c>
      <c r="F82" s="128"/>
      <c r="G82" s="128"/>
      <c r="H82" s="128"/>
      <c r="I82" s="128"/>
      <c r="J82" s="127"/>
      <c r="K82" s="128" t="s">
        <v>169</v>
      </c>
      <c r="L82" s="128"/>
      <c r="M82" s="128"/>
      <c r="N82" s="128"/>
      <c r="O82" s="128"/>
      <c r="P82" s="128"/>
      <c r="Q82" s="128"/>
      <c r="R82" s="128"/>
      <c r="S82" s="128"/>
      <c r="T82" s="128"/>
      <c r="U82" s="128"/>
      <c r="V82" s="128"/>
      <c r="W82" s="128"/>
      <c r="X82" s="128"/>
      <c r="Y82" s="128"/>
      <c r="Z82" s="128"/>
      <c r="AA82" s="128"/>
      <c r="AB82" s="128"/>
      <c r="AC82" s="128"/>
      <c r="AD82" s="128"/>
      <c r="AE82" s="128"/>
      <c r="AF82" s="128"/>
      <c r="AG82" s="129">
        <f>'Č91 -  NEOCEŇOVAT! Rekapi...'!J32</f>
        <v>0</v>
      </c>
      <c r="AH82" s="127"/>
      <c r="AI82" s="127"/>
      <c r="AJ82" s="127"/>
      <c r="AK82" s="127"/>
      <c r="AL82" s="127"/>
      <c r="AM82" s="127"/>
      <c r="AN82" s="129">
        <f>SUM(AG82,AT82)</f>
        <v>0</v>
      </c>
      <c r="AO82" s="127"/>
      <c r="AP82" s="127"/>
      <c r="AQ82" s="130" t="s">
        <v>93</v>
      </c>
      <c r="AR82" s="67"/>
      <c r="AS82" s="136">
        <v>0</v>
      </c>
      <c r="AT82" s="137">
        <f>ROUND(SUM(AV82:AW82),2)</f>
        <v>0</v>
      </c>
      <c r="AU82" s="138">
        <f>'Č91 -  NEOCEŇOVAT! Rekapi...'!P85</f>
        <v>0</v>
      </c>
      <c r="AV82" s="137">
        <f>'Č91 -  NEOCEŇOVAT! Rekapi...'!J35</f>
        <v>0</v>
      </c>
      <c r="AW82" s="137">
        <f>'Č91 -  NEOCEŇOVAT! Rekapi...'!J36</f>
        <v>0</v>
      </c>
      <c r="AX82" s="137">
        <f>'Č91 -  NEOCEŇOVAT! Rekapi...'!J37</f>
        <v>0</v>
      </c>
      <c r="AY82" s="137">
        <f>'Č91 -  NEOCEŇOVAT! Rekapi...'!J38</f>
        <v>0</v>
      </c>
      <c r="AZ82" s="137">
        <f>'Č91 -  NEOCEŇOVAT! Rekapi...'!F35</f>
        <v>0</v>
      </c>
      <c r="BA82" s="137">
        <f>'Č91 -  NEOCEŇOVAT! Rekapi...'!F36</f>
        <v>0</v>
      </c>
      <c r="BB82" s="137">
        <f>'Č91 -  NEOCEŇOVAT! Rekapi...'!F37</f>
        <v>0</v>
      </c>
      <c r="BC82" s="137">
        <f>'Č91 -  NEOCEŇOVAT! Rekapi...'!F38</f>
        <v>0</v>
      </c>
      <c r="BD82" s="139">
        <f>'Č91 -  NEOCEŇOVAT! Rekapi...'!F39</f>
        <v>0</v>
      </c>
      <c r="BE82" s="4"/>
      <c r="BT82" s="135" t="s">
        <v>89</v>
      </c>
      <c r="BV82" s="135" t="s">
        <v>82</v>
      </c>
      <c r="BW82" s="135" t="s">
        <v>172</v>
      </c>
      <c r="BX82" s="135" t="s">
        <v>170</v>
      </c>
      <c r="CL82" s="135" t="s">
        <v>39</v>
      </c>
    </row>
    <row r="83" spans="1:57" s="2" customFormat="1" ht="30"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AS83" s="40"/>
      <c r="AT83" s="40"/>
      <c r="AU83" s="40"/>
      <c r="AV83" s="40"/>
      <c r="AW83" s="40"/>
      <c r="AX83" s="40"/>
      <c r="AY83" s="40"/>
      <c r="AZ83" s="40"/>
      <c r="BA83" s="40"/>
      <c r="BB83" s="40"/>
      <c r="BC83" s="40"/>
      <c r="BD83" s="40"/>
      <c r="BE83" s="40"/>
    </row>
    <row r="84" spans="1:57" s="2" customFormat="1" ht="6.95" customHeight="1">
      <c r="A84" s="40"/>
      <c r="B84" s="61"/>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46"/>
      <c r="AS84" s="40"/>
      <c r="AT84" s="40"/>
      <c r="AU84" s="40"/>
      <c r="AV84" s="40"/>
      <c r="AW84" s="40"/>
      <c r="AX84" s="40"/>
      <c r="AY84" s="40"/>
      <c r="AZ84" s="40"/>
      <c r="BA84" s="40"/>
      <c r="BB84" s="40"/>
      <c r="BC84" s="40"/>
      <c r="BD84" s="40"/>
      <c r="BE84" s="40"/>
    </row>
  </sheetData>
  <sheetProtection password="CDD6" sheet="1" objects="1" scenarios="1" formatColumns="0" formatRows="0"/>
  <mergeCells count="150">
    <mergeCell ref="E64:I64"/>
    <mergeCell ref="K64:AF64"/>
    <mergeCell ref="E65:I65"/>
    <mergeCell ref="K65:AF65"/>
    <mergeCell ref="E66:I66"/>
    <mergeCell ref="K66:AF66"/>
    <mergeCell ref="J67:AF67"/>
    <mergeCell ref="D67:H67"/>
    <mergeCell ref="E68:I68"/>
    <mergeCell ref="K68:AF68"/>
    <mergeCell ref="E69:I69"/>
    <mergeCell ref="K69:AF69"/>
    <mergeCell ref="D70:H70"/>
    <mergeCell ref="J70:AF70"/>
    <mergeCell ref="E71:I71"/>
    <mergeCell ref="K71:AF71"/>
    <mergeCell ref="K72:AF72"/>
    <mergeCell ref="E72:I72"/>
    <mergeCell ref="K73:AF73"/>
    <mergeCell ref="E73:I73"/>
    <mergeCell ref="D74:H74"/>
    <mergeCell ref="J74:AF74"/>
    <mergeCell ref="E75:I75"/>
    <mergeCell ref="K75:AF75"/>
    <mergeCell ref="K76:AF76"/>
    <mergeCell ref="E76:I76"/>
    <mergeCell ref="J77:AF77"/>
    <mergeCell ref="D77:H77"/>
    <mergeCell ref="K78:AF78"/>
    <mergeCell ref="E78:I78"/>
    <mergeCell ref="D79:H79"/>
    <mergeCell ref="J79:AF79"/>
    <mergeCell ref="E80:I80"/>
    <mergeCell ref="K80:AF80"/>
    <mergeCell ref="D81:H81"/>
    <mergeCell ref="J81:AF81"/>
    <mergeCell ref="E82:I82"/>
    <mergeCell ref="K82:AF82"/>
    <mergeCell ref="AG61:AM61"/>
    <mergeCell ref="AN61:AP61"/>
    <mergeCell ref="AN62:AP62"/>
    <mergeCell ref="AG62:AM62"/>
    <mergeCell ref="AG63:AM63"/>
    <mergeCell ref="AN63:AP63"/>
    <mergeCell ref="AN64:AP64"/>
    <mergeCell ref="AG64:AM64"/>
    <mergeCell ref="AN65:AP65"/>
    <mergeCell ref="AG65:AM65"/>
    <mergeCell ref="AN66:AP66"/>
    <mergeCell ref="AG66:AM66"/>
    <mergeCell ref="AG67:AM67"/>
    <mergeCell ref="AN67:AP67"/>
    <mergeCell ref="AN68:AP68"/>
    <mergeCell ref="AG68:AM68"/>
    <mergeCell ref="AN69:AP69"/>
    <mergeCell ref="AG69:AM69"/>
    <mergeCell ref="AG70:AM70"/>
    <mergeCell ref="AN70:AP70"/>
    <mergeCell ref="AG71:AM71"/>
    <mergeCell ref="AN71:AP71"/>
    <mergeCell ref="AG72:AM72"/>
    <mergeCell ref="AN72:AP72"/>
    <mergeCell ref="AG73:AM73"/>
    <mergeCell ref="AN73:AP73"/>
    <mergeCell ref="AN74:AP74"/>
    <mergeCell ref="AG74:AM74"/>
    <mergeCell ref="AG75:AM75"/>
    <mergeCell ref="AN75:AP75"/>
    <mergeCell ref="AN76:AP76"/>
    <mergeCell ref="AG76:AM76"/>
    <mergeCell ref="AN77:AP77"/>
    <mergeCell ref="AG77:AM77"/>
    <mergeCell ref="AN78:AP78"/>
    <mergeCell ref="AG78:AM78"/>
    <mergeCell ref="AN79:AP79"/>
    <mergeCell ref="AG79:AM79"/>
    <mergeCell ref="AN80:AP80"/>
    <mergeCell ref="AG80:AM80"/>
    <mergeCell ref="AN81:AP81"/>
    <mergeCell ref="AG81:AM81"/>
    <mergeCell ref="AN82:AP82"/>
    <mergeCell ref="AG82:AM82"/>
    <mergeCell ref="L45:AO45"/>
    <mergeCell ref="I52:AF52"/>
    <mergeCell ref="C52:G52"/>
    <mergeCell ref="J55:AF55"/>
    <mergeCell ref="D55:H55"/>
    <mergeCell ref="K56:AF56"/>
    <mergeCell ref="E56:I56"/>
    <mergeCell ref="K57:AF57"/>
    <mergeCell ref="E57:I57"/>
    <mergeCell ref="K58:AF58"/>
    <mergeCell ref="E58:I58"/>
    <mergeCell ref="K59:AF59"/>
    <mergeCell ref="E59:I59"/>
    <mergeCell ref="K60:AF60"/>
    <mergeCell ref="E60:I60"/>
    <mergeCell ref="J61:AF61"/>
    <mergeCell ref="D61:H61"/>
    <mergeCell ref="K62:AF62"/>
    <mergeCell ref="E62:I62"/>
    <mergeCell ref="K63:AF63"/>
    <mergeCell ref="E63:I63"/>
    <mergeCell ref="AM47:AN47"/>
    <mergeCell ref="AM49:AP49"/>
    <mergeCell ref="AS49:AT51"/>
    <mergeCell ref="AM50:AP50"/>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Č11 - SVK Teplice zám. za...'!C2" display="/"/>
    <hyperlink ref="A57" location="'Č12 - SVK  Teplice zám. z...'!C2" display="/"/>
    <hyperlink ref="A58" location="'Č13 - Nástupiště Teplice ...'!C2" display="/"/>
    <hyperlink ref="A59" location="'Č14 - Přejezd P2094 Řeten...'!C2" display="/"/>
    <hyperlink ref="A60" location="'Č15 - Výhybka č. 3 Teplic...'!C2" display="/"/>
    <hyperlink ref="A62" location="'Č21 - 1.TK Trmice - Řehlo...'!C2" display="/"/>
    <hyperlink ref="A63" location="'Č22 - 1.TK Úpořiny - Ohníč'!C2" display="/"/>
    <hyperlink ref="A64" location="'Č23 - Přejezd  P2076  km ...'!C2" display="/"/>
    <hyperlink ref="A65" location="'Č24 - Přejezd  P2078  km ...'!C2" display="/"/>
    <hyperlink ref="A66" location="'Č25_zm_1 - Přejezd  P2086...'!C2" display="/"/>
    <hyperlink ref="A68" location="'Č31 - Kaštice - Žatec záp...'!C2" display="/"/>
    <hyperlink ref="A69" location="'Č32 - Žabokliky - 1.SK'!C2" display="/"/>
    <hyperlink ref="A71" location="'Č41 - 2.SK Obrnice'!C2" display="/"/>
    <hyperlink ref="A72" location="'Č42 - Odstranění blátivýc...'!C2" display="/"/>
    <hyperlink ref="A73" location="'Č43 - 1.SK Postoloprty'!C2" display="/"/>
    <hyperlink ref="A75" location="'Č51 - elektroinstalace'!C2" display="/"/>
    <hyperlink ref="A76" location="'Č52 - zemní práce'!C2" display="/"/>
    <hyperlink ref="A78" location="'Č61 - Práce SZT při Výměn...'!C2" display="/"/>
    <hyperlink ref="A80" location="'Č71 - VRN'!C2" display="/"/>
    <hyperlink ref="A82" r:id="rId1"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121</v>
      </c>
      <c r="AZ2" s="140" t="s">
        <v>1136</v>
      </c>
      <c r="BA2" s="140" t="s">
        <v>714</v>
      </c>
      <c r="BB2" s="140" t="s">
        <v>316</v>
      </c>
      <c r="BC2" s="140" t="s">
        <v>1137</v>
      </c>
      <c r="BD2" s="140" t="s">
        <v>89</v>
      </c>
    </row>
    <row r="3" spans="2:56" s="1" customFormat="1" ht="6.95" customHeight="1" hidden="1">
      <c r="B3" s="141"/>
      <c r="C3" s="142"/>
      <c r="D3" s="142"/>
      <c r="E3" s="142"/>
      <c r="F3" s="142"/>
      <c r="G3" s="142"/>
      <c r="H3" s="142"/>
      <c r="I3" s="142"/>
      <c r="J3" s="142"/>
      <c r="K3" s="142"/>
      <c r="L3" s="21"/>
      <c r="AT3" s="18" t="s">
        <v>89</v>
      </c>
      <c r="AZ3" s="140" t="s">
        <v>1138</v>
      </c>
      <c r="BA3" s="140" t="s">
        <v>718</v>
      </c>
      <c r="BB3" s="140" t="s">
        <v>316</v>
      </c>
      <c r="BC3" s="140" t="s">
        <v>1139</v>
      </c>
      <c r="BD3" s="140" t="s">
        <v>89</v>
      </c>
    </row>
    <row r="4" spans="2:56" s="1" customFormat="1" ht="24.95" customHeight="1" hidden="1">
      <c r="B4" s="21"/>
      <c r="D4" s="143" t="s">
        <v>177</v>
      </c>
      <c r="L4" s="21"/>
      <c r="M4" s="144" t="s">
        <v>10</v>
      </c>
      <c r="AT4" s="18" t="s">
        <v>41</v>
      </c>
      <c r="AZ4" s="140" t="s">
        <v>1140</v>
      </c>
      <c r="BA4" s="140" t="s">
        <v>516</v>
      </c>
      <c r="BB4" s="140" t="s">
        <v>223</v>
      </c>
      <c r="BC4" s="140" t="s">
        <v>1141</v>
      </c>
      <c r="BD4" s="140" t="s">
        <v>89</v>
      </c>
    </row>
    <row r="5" spans="2:56" s="1" customFormat="1" ht="6.95" customHeight="1" hidden="1">
      <c r="B5" s="21"/>
      <c r="L5" s="21"/>
      <c r="AZ5" s="140" t="s">
        <v>1142</v>
      </c>
      <c r="BA5" s="140" t="s">
        <v>1092</v>
      </c>
      <c r="BB5" s="140" t="s">
        <v>223</v>
      </c>
      <c r="BC5" s="140" t="s">
        <v>207</v>
      </c>
      <c r="BD5" s="140" t="s">
        <v>89</v>
      </c>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888</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1143</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ROUND((SUM(BE87:BE139)),2)</f>
        <v>0</v>
      </c>
      <c r="G35" s="40"/>
      <c r="H35" s="40"/>
      <c r="I35" s="160">
        <v>0.21</v>
      </c>
      <c r="J35" s="159">
        <f>ROUND(((SUM(BE87:BE139))*I35),2)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ROUND((SUM(BF87:BF139)),2)</f>
        <v>0</v>
      </c>
      <c r="G36" s="40"/>
      <c r="H36" s="40"/>
      <c r="I36" s="160">
        <v>0.15</v>
      </c>
      <c r="J36" s="159">
        <f>ROUND(((SUM(BF87:BF139))*I36),2)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ROUND((SUM(BG87:BG139)),2)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ROUND((SUM(BH87:BH139)),2)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ROUND((SUM(BI87:BI139)),2)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Č24 - Přejezd  P2078  km 2,478  Trmice - Řehlovice, 1.TK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888</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 xml:space="preserve">Č24 - Přejezd  P2078  km 2,478  Trmice - Řehlovice, 1.TK</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15. 3. 2022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f>
        <v>0</v>
      </c>
      <c r="Q87" s="98"/>
      <c r="R87" s="196">
        <f>R88</f>
        <v>6.1088000000000005</v>
      </c>
      <c r="S87" s="98"/>
      <c r="T87" s="197">
        <f>T88</f>
        <v>0</v>
      </c>
      <c r="U87" s="40"/>
      <c r="V87" s="40"/>
      <c r="W87" s="40"/>
      <c r="X87" s="40"/>
      <c r="Y87" s="40"/>
      <c r="Z87" s="40"/>
      <c r="AA87" s="40"/>
      <c r="AB87" s="40"/>
      <c r="AC87" s="40"/>
      <c r="AD87" s="40"/>
      <c r="AE87" s="40"/>
      <c r="AT87" s="18" t="s">
        <v>79</v>
      </c>
      <c r="AU87" s="18" t="s">
        <v>187</v>
      </c>
      <c r="BK87" s="198">
        <f>BK88</f>
        <v>0</v>
      </c>
    </row>
    <row r="88" spans="1:63" s="12" customFormat="1" ht="25.9" customHeight="1">
      <c r="A88" s="12"/>
      <c r="B88" s="199"/>
      <c r="C88" s="200"/>
      <c r="D88" s="201" t="s">
        <v>79</v>
      </c>
      <c r="E88" s="202" t="s">
        <v>204</v>
      </c>
      <c r="F88" s="202" t="s">
        <v>205</v>
      </c>
      <c r="G88" s="200"/>
      <c r="H88" s="200"/>
      <c r="I88" s="203"/>
      <c r="J88" s="204">
        <f>BK88</f>
        <v>0</v>
      </c>
      <c r="K88" s="200"/>
      <c r="L88" s="205"/>
      <c r="M88" s="206"/>
      <c r="N88" s="207"/>
      <c r="O88" s="207"/>
      <c r="P88" s="208">
        <f>P89</f>
        <v>0</v>
      </c>
      <c r="Q88" s="207"/>
      <c r="R88" s="208">
        <f>R89</f>
        <v>6.1088000000000005</v>
      </c>
      <c r="S88" s="207"/>
      <c r="T88" s="209">
        <f>T89</f>
        <v>0</v>
      </c>
      <c r="U88" s="12"/>
      <c r="V88" s="12"/>
      <c r="W88" s="12"/>
      <c r="X88" s="12"/>
      <c r="Y88" s="12"/>
      <c r="Z88" s="12"/>
      <c r="AA88" s="12"/>
      <c r="AB88" s="12"/>
      <c r="AC88" s="12"/>
      <c r="AD88" s="12"/>
      <c r="AE88" s="12"/>
      <c r="AR88" s="210" t="s">
        <v>87</v>
      </c>
      <c r="AT88" s="211" t="s">
        <v>79</v>
      </c>
      <c r="AU88" s="211" t="s">
        <v>80</v>
      </c>
      <c r="AY88" s="210" t="s">
        <v>206</v>
      </c>
      <c r="BK88" s="212">
        <f>BK89</f>
        <v>0</v>
      </c>
    </row>
    <row r="89" spans="1:63" s="12" customFormat="1" ht="22.8" customHeight="1">
      <c r="A89" s="12"/>
      <c r="B89" s="199"/>
      <c r="C89" s="200"/>
      <c r="D89" s="201" t="s">
        <v>79</v>
      </c>
      <c r="E89" s="213" t="s">
        <v>207</v>
      </c>
      <c r="F89" s="213" t="s">
        <v>208</v>
      </c>
      <c r="G89" s="200"/>
      <c r="H89" s="200"/>
      <c r="I89" s="203"/>
      <c r="J89" s="214">
        <f>BK89</f>
        <v>0</v>
      </c>
      <c r="K89" s="200"/>
      <c r="L89" s="205"/>
      <c r="M89" s="206"/>
      <c r="N89" s="207"/>
      <c r="O89" s="207"/>
      <c r="P89" s="208">
        <f>SUM(P90:P139)</f>
        <v>0</v>
      </c>
      <c r="Q89" s="207"/>
      <c r="R89" s="208">
        <f>SUM(R90:R139)</f>
        <v>6.1088000000000005</v>
      </c>
      <c r="S89" s="207"/>
      <c r="T89" s="209">
        <f>SUM(T90:T139)</f>
        <v>0</v>
      </c>
      <c r="U89" s="12"/>
      <c r="V89" s="12"/>
      <c r="W89" s="12"/>
      <c r="X89" s="12"/>
      <c r="Y89" s="12"/>
      <c r="Z89" s="12"/>
      <c r="AA89" s="12"/>
      <c r="AB89" s="12"/>
      <c r="AC89" s="12"/>
      <c r="AD89" s="12"/>
      <c r="AE89" s="12"/>
      <c r="AR89" s="210" t="s">
        <v>87</v>
      </c>
      <c r="AT89" s="211" t="s">
        <v>79</v>
      </c>
      <c r="AU89" s="211" t="s">
        <v>87</v>
      </c>
      <c r="AY89" s="210" t="s">
        <v>206</v>
      </c>
      <c r="BK89" s="212">
        <f>SUM(BK90:BK139)</f>
        <v>0</v>
      </c>
    </row>
    <row r="90" spans="1:65" s="2" customFormat="1" ht="16.5" customHeight="1">
      <c r="A90" s="40"/>
      <c r="B90" s="41"/>
      <c r="C90" s="215" t="s">
        <v>87</v>
      </c>
      <c r="D90" s="215" t="s">
        <v>209</v>
      </c>
      <c r="E90" s="216" t="s">
        <v>1094</v>
      </c>
      <c r="F90" s="217" t="s">
        <v>1095</v>
      </c>
      <c r="G90" s="218" t="s">
        <v>260</v>
      </c>
      <c r="H90" s="219">
        <v>30</v>
      </c>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89</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1144</v>
      </c>
    </row>
    <row r="91" spans="1:47" s="2" customFormat="1" ht="12">
      <c r="A91" s="40"/>
      <c r="B91" s="41"/>
      <c r="C91" s="42"/>
      <c r="D91" s="228" t="s">
        <v>216</v>
      </c>
      <c r="E91" s="42"/>
      <c r="F91" s="229" t="s">
        <v>1097</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89</v>
      </c>
    </row>
    <row r="92" spans="1:51" s="15" customFormat="1" ht="12">
      <c r="A92" s="15"/>
      <c r="B92" s="255"/>
      <c r="C92" s="256"/>
      <c r="D92" s="228" t="s">
        <v>218</v>
      </c>
      <c r="E92" s="257" t="s">
        <v>39</v>
      </c>
      <c r="F92" s="258" t="s">
        <v>1145</v>
      </c>
      <c r="G92" s="256"/>
      <c r="H92" s="257" t="s">
        <v>39</v>
      </c>
      <c r="I92" s="259"/>
      <c r="J92" s="256"/>
      <c r="K92" s="256"/>
      <c r="L92" s="260"/>
      <c r="M92" s="261"/>
      <c r="N92" s="262"/>
      <c r="O92" s="262"/>
      <c r="P92" s="262"/>
      <c r="Q92" s="262"/>
      <c r="R92" s="262"/>
      <c r="S92" s="262"/>
      <c r="T92" s="263"/>
      <c r="U92" s="15"/>
      <c r="V92" s="15"/>
      <c r="W92" s="15"/>
      <c r="X92" s="15"/>
      <c r="Y92" s="15"/>
      <c r="Z92" s="15"/>
      <c r="AA92" s="15"/>
      <c r="AB92" s="15"/>
      <c r="AC92" s="15"/>
      <c r="AD92" s="15"/>
      <c r="AE92" s="15"/>
      <c r="AT92" s="264" t="s">
        <v>218</v>
      </c>
      <c r="AU92" s="264" t="s">
        <v>89</v>
      </c>
      <c r="AV92" s="15" t="s">
        <v>87</v>
      </c>
      <c r="AW92" s="15" t="s">
        <v>41</v>
      </c>
      <c r="AX92" s="15" t="s">
        <v>80</v>
      </c>
      <c r="AY92" s="264" t="s">
        <v>206</v>
      </c>
    </row>
    <row r="93" spans="1:51" s="13" customFormat="1" ht="12">
      <c r="A93" s="13"/>
      <c r="B93" s="233"/>
      <c r="C93" s="234"/>
      <c r="D93" s="228" t="s">
        <v>218</v>
      </c>
      <c r="E93" s="235" t="s">
        <v>39</v>
      </c>
      <c r="F93" s="236" t="s">
        <v>1146</v>
      </c>
      <c r="G93" s="234"/>
      <c r="H93" s="237">
        <v>30</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218</v>
      </c>
      <c r="AU93" s="243" t="s">
        <v>89</v>
      </c>
      <c r="AV93" s="13" t="s">
        <v>89</v>
      </c>
      <c r="AW93" s="13" t="s">
        <v>41</v>
      </c>
      <c r="AX93" s="13" t="s">
        <v>80</v>
      </c>
      <c r="AY93" s="243" t="s">
        <v>206</v>
      </c>
    </row>
    <row r="94" spans="1:51" s="14" customFormat="1" ht="12">
      <c r="A94" s="14"/>
      <c r="B94" s="244"/>
      <c r="C94" s="245"/>
      <c r="D94" s="228" t="s">
        <v>218</v>
      </c>
      <c r="E94" s="246" t="s">
        <v>39</v>
      </c>
      <c r="F94" s="247" t="s">
        <v>220</v>
      </c>
      <c r="G94" s="245"/>
      <c r="H94" s="248">
        <v>30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218</v>
      </c>
      <c r="AU94" s="254" t="s">
        <v>89</v>
      </c>
      <c r="AV94" s="14" t="s">
        <v>214</v>
      </c>
      <c r="AW94" s="14" t="s">
        <v>41</v>
      </c>
      <c r="AX94" s="14" t="s">
        <v>87</v>
      </c>
      <c r="AY94" s="254" t="s">
        <v>206</v>
      </c>
    </row>
    <row r="95" spans="1:65" s="2" customFormat="1" ht="49.05" customHeight="1">
      <c r="A95" s="40"/>
      <c r="B95" s="41"/>
      <c r="C95" s="215" t="s">
        <v>89</v>
      </c>
      <c r="D95" s="215" t="s">
        <v>209</v>
      </c>
      <c r="E95" s="216" t="s">
        <v>677</v>
      </c>
      <c r="F95" s="217" t="s">
        <v>680</v>
      </c>
      <c r="G95" s="218" t="s">
        <v>223</v>
      </c>
      <c r="H95" s="219">
        <v>5</v>
      </c>
      <c r="I95" s="220"/>
      <c r="J95" s="221">
        <f>ROUND(I95*H95,2)</f>
        <v>0</v>
      </c>
      <c r="K95" s="217" t="s">
        <v>567</v>
      </c>
      <c r="L95" s="46"/>
      <c r="M95" s="222" t="s">
        <v>39</v>
      </c>
      <c r="N95" s="223" t="s">
        <v>53</v>
      </c>
      <c r="O95" s="86"/>
      <c r="P95" s="224">
        <f>O95*H95</f>
        <v>0</v>
      </c>
      <c r="Q95" s="224">
        <v>0</v>
      </c>
      <c r="R95" s="224">
        <f>Q95*H95</f>
        <v>0</v>
      </c>
      <c r="S95" s="224">
        <v>0</v>
      </c>
      <c r="T95" s="225">
        <f>S95*H95</f>
        <v>0</v>
      </c>
      <c r="U95" s="40"/>
      <c r="V95" s="40"/>
      <c r="W95" s="40"/>
      <c r="X95" s="40"/>
      <c r="Y95" s="40"/>
      <c r="Z95" s="40"/>
      <c r="AA95" s="40"/>
      <c r="AB95" s="40"/>
      <c r="AC95" s="40"/>
      <c r="AD95" s="40"/>
      <c r="AE95" s="40"/>
      <c r="AR95" s="226" t="s">
        <v>214</v>
      </c>
      <c r="AT95" s="226" t="s">
        <v>209</v>
      </c>
      <c r="AU95" s="226" t="s">
        <v>89</v>
      </c>
      <c r="AY95" s="18" t="s">
        <v>206</v>
      </c>
      <c r="BE95" s="227">
        <f>IF(N95="základní",J95,0)</f>
        <v>0</v>
      </c>
      <c r="BF95" s="227">
        <f>IF(N95="snížená",J95,0)</f>
        <v>0</v>
      </c>
      <c r="BG95" s="227">
        <f>IF(N95="zákl. přenesená",J95,0)</f>
        <v>0</v>
      </c>
      <c r="BH95" s="227">
        <f>IF(N95="sníž. přenesená",J95,0)</f>
        <v>0</v>
      </c>
      <c r="BI95" s="227">
        <f>IF(N95="nulová",J95,0)</f>
        <v>0</v>
      </c>
      <c r="BJ95" s="18" t="s">
        <v>214</v>
      </c>
      <c r="BK95" s="227">
        <f>ROUND(I95*H95,2)</f>
        <v>0</v>
      </c>
      <c r="BL95" s="18" t="s">
        <v>214</v>
      </c>
      <c r="BM95" s="226" t="s">
        <v>1147</v>
      </c>
    </row>
    <row r="96" spans="1:47" s="2" customFormat="1" ht="12">
      <c r="A96" s="40"/>
      <c r="B96" s="41"/>
      <c r="C96" s="42"/>
      <c r="D96" s="228" t="s">
        <v>216</v>
      </c>
      <c r="E96" s="42"/>
      <c r="F96" s="229" t="s">
        <v>680</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216</v>
      </c>
      <c r="AU96" s="18" t="s">
        <v>89</v>
      </c>
    </row>
    <row r="97" spans="1:51" s="13" customFormat="1" ht="12">
      <c r="A97" s="13"/>
      <c r="B97" s="233"/>
      <c r="C97" s="234"/>
      <c r="D97" s="228" t="s">
        <v>218</v>
      </c>
      <c r="E97" s="235" t="s">
        <v>39</v>
      </c>
      <c r="F97" s="236" t="s">
        <v>1148</v>
      </c>
      <c r="G97" s="234"/>
      <c r="H97" s="237">
        <v>5</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218</v>
      </c>
      <c r="AU97" s="243" t="s">
        <v>89</v>
      </c>
      <c r="AV97" s="13" t="s">
        <v>89</v>
      </c>
      <c r="AW97" s="13" t="s">
        <v>41</v>
      </c>
      <c r="AX97" s="13" t="s">
        <v>80</v>
      </c>
      <c r="AY97" s="243" t="s">
        <v>206</v>
      </c>
    </row>
    <row r="98" spans="1:51" s="15" customFormat="1" ht="12">
      <c r="A98" s="15"/>
      <c r="B98" s="255"/>
      <c r="C98" s="256"/>
      <c r="D98" s="228" t="s">
        <v>218</v>
      </c>
      <c r="E98" s="257" t="s">
        <v>39</v>
      </c>
      <c r="F98" s="258" t="s">
        <v>1102</v>
      </c>
      <c r="G98" s="256"/>
      <c r="H98" s="257" t="s">
        <v>39</v>
      </c>
      <c r="I98" s="259"/>
      <c r="J98" s="256"/>
      <c r="K98" s="256"/>
      <c r="L98" s="260"/>
      <c r="M98" s="261"/>
      <c r="N98" s="262"/>
      <c r="O98" s="262"/>
      <c r="P98" s="262"/>
      <c r="Q98" s="262"/>
      <c r="R98" s="262"/>
      <c r="S98" s="262"/>
      <c r="T98" s="263"/>
      <c r="U98" s="15"/>
      <c r="V98" s="15"/>
      <c r="W98" s="15"/>
      <c r="X98" s="15"/>
      <c r="Y98" s="15"/>
      <c r="Z98" s="15"/>
      <c r="AA98" s="15"/>
      <c r="AB98" s="15"/>
      <c r="AC98" s="15"/>
      <c r="AD98" s="15"/>
      <c r="AE98" s="15"/>
      <c r="AT98" s="264" t="s">
        <v>218</v>
      </c>
      <c r="AU98" s="264" t="s">
        <v>89</v>
      </c>
      <c r="AV98" s="15" t="s">
        <v>87</v>
      </c>
      <c r="AW98" s="15" t="s">
        <v>41</v>
      </c>
      <c r="AX98" s="15" t="s">
        <v>80</v>
      </c>
      <c r="AY98" s="264" t="s">
        <v>206</v>
      </c>
    </row>
    <row r="99" spans="1:51" s="14" customFormat="1" ht="12">
      <c r="A99" s="14"/>
      <c r="B99" s="244"/>
      <c r="C99" s="245"/>
      <c r="D99" s="228" t="s">
        <v>218</v>
      </c>
      <c r="E99" s="246" t="s">
        <v>1142</v>
      </c>
      <c r="F99" s="247" t="s">
        <v>220</v>
      </c>
      <c r="G99" s="245"/>
      <c r="H99" s="248">
        <v>5</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218</v>
      </c>
      <c r="AU99" s="254" t="s">
        <v>89</v>
      </c>
      <c r="AV99" s="14" t="s">
        <v>214</v>
      </c>
      <c r="AW99" s="14" t="s">
        <v>41</v>
      </c>
      <c r="AX99" s="14" t="s">
        <v>87</v>
      </c>
      <c r="AY99" s="254" t="s">
        <v>206</v>
      </c>
    </row>
    <row r="100" spans="1:65" s="2" customFormat="1" ht="24.15" customHeight="1">
      <c r="A100" s="40"/>
      <c r="B100" s="41"/>
      <c r="C100" s="215" t="s">
        <v>228</v>
      </c>
      <c r="D100" s="215" t="s">
        <v>209</v>
      </c>
      <c r="E100" s="216" t="s">
        <v>1103</v>
      </c>
      <c r="F100" s="217" t="s">
        <v>1104</v>
      </c>
      <c r="G100" s="218" t="s">
        <v>223</v>
      </c>
      <c r="H100" s="219">
        <v>2</v>
      </c>
      <c r="I100" s="220"/>
      <c r="J100" s="221">
        <f>ROUND(I100*H100,2)</f>
        <v>0</v>
      </c>
      <c r="K100" s="217" t="s">
        <v>213</v>
      </c>
      <c r="L100" s="46"/>
      <c r="M100" s="222" t="s">
        <v>39</v>
      </c>
      <c r="N100" s="223" t="s">
        <v>53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214</v>
      </c>
      <c r="AT100" s="226" t="s">
        <v>209</v>
      </c>
      <c r="AU100" s="226" t="s">
        <v>89</v>
      </c>
      <c r="AY100" s="18" t="s">
        <v>206</v>
      </c>
      <c r="BE100" s="227">
        <f>IF(N100="základní",J100,0)</f>
        <v>0</v>
      </c>
      <c r="BF100" s="227">
        <f>IF(N100="snížená",J100,0)</f>
        <v>0</v>
      </c>
      <c r="BG100" s="227">
        <f>IF(N100="zákl. přenesená",J100,0)</f>
        <v>0</v>
      </c>
      <c r="BH100" s="227">
        <f>IF(N100="sníž. přenesená",J100,0)</f>
        <v>0</v>
      </c>
      <c r="BI100" s="227">
        <f>IF(N100="nulová",J100,0)</f>
        <v>0</v>
      </c>
      <c r="BJ100" s="18" t="s">
        <v>214</v>
      </c>
      <c r="BK100" s="227">
        <f>ROUND(I100*H100,2)</f>
        <v>0</v>
      </c>
      <c r="BL100" s="18" t="s">
        <v>214</v>
      </c>
      <c r="BM100" s="226" t="s">
        <v>1149</v>
      </c>
    </row>
    <row r="101" spans="1:47" s="2" customFormat="1" ht="12">
      <c r="A101" s="40"/>
      <c r="B101" s="41"/>
      <c r="C101" s="42"/>
      <c r="D101" s="228" t="s">
        <v>216</v>
      </c>
      <c r="E101" s="42"/>
      <c r="F101" s="229" t="s">
        <v>1106</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216</v>
      </c>
      <c r="AU101" s="18" t="s">
        <v>89</v>
      </c>
    </row>
    <row r="102" spans="1:65" s="2" customFormat="1" ht="24.15" customHeight="1">
      <c r="A102" s="40"/>
      <c r="B102" s="41"/>
      <c r="C102" s="215" t="s">
        <v>214</v>
      </c>
      <c r="D102" s="215" t="s">
        <v>209</v>
      </c>
      <c r="E102" s="216" t="s">
        <v>681</v>
      </c>
      <c r="F102" s="217" t="s">
        <v>682</v>
      </c>
      <c r="G102" s="218" t="s">
        <v>223</v>
      </c>
      <c r="H102" s="219">
        <v>5</v>
      </c>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89</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1150</v>
      </c>
    </row>
    <row r="103" spans="1:47" s="2" customFormat="1" ht="12">
      <c r="A103" s="40"/>
      <c r="B103" s="41"/>
      <c r="C103" s="42"/>
      <c r="D103" s="228" t="s">
        <v>216</v>
      </c>
      <c r="E103" s="42"/>
      <c r="F103" s="229" t="s">
        <v>684</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89</v>
      </c>
    </row>
    <row r="104" spans="1:51" s="13" customFormat="1" ht="12">
      <c r="A104" s="13"/>
      <c r="B104" s="233"/>
      <c r="C104" s="234"/>
      <c r="D104" s="228" t="s">
        <v>218</v>
      </c>
      <c r="E104" s="235" t="s">
        <v>39</v>
      </c>
      <c r="F104" s="236" t="s">
        <v>1142</v>
      </c>
      <c r="G104" s="234"/>
      <c r="H104" s="237">
        <v>5</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89</v>
      </c>
      <c r="AV104" s="13" t="s">
        <v>89</v>
      </c>
      <c r="AW104" s="13" t="s">
        <v>41</v>
      </c>
      <c r="AX104" s="13" t="s">
        <v>80</v>
      </c>
      <c r="AY104" s="243" t="s">
        <v>206</v>
      </c>
    </row>
    <row r="105" spans="1:51" s="14" customFormat="1" ht="12">
      <c r="A105" s="14"/>
      <c r="B105" s="244"/>
      <c r="C105" s="245"/>
      <c r="D105" s="228" t="s">
        <v>218</v>
      </c>
      <c r="E105" s="246" t="s">
        <v>39</v>
      </c>
      <c r="F105" s="247" t="s">
        <v>220</v>
      </c>
      <c r="G105" s="245"/>
      <c r="H105" s="248">
        <v>5</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218</v>
      </c>
      <c r="AU105" s="254" t="s">
        <v>89</v>
      </c>
      <c r="AV105" s="14" t="s">
        <v>214</v>
      </c>
      <c r="AW105" s="14" t="s">
        <v>41</v>
      </c>
      <c r="AX105" s="14" t="s">
        <v>87</v>
      </c>
      <c r="AY105" s="254" t="s">
        <v>206</v>
      </c>
    </row>
    <row r="106" spans="1:65" s="2" customFormat="1" ht="24.15" customHeight="1">
      <c r="A106" s="40"/>
      <c r="B106" s="41"/>
      <c r="C106" s="215" t="s">
        <v>207</v>
      </c>
      <c r="D106" s="215" t="s">
        <v>209</v>
      </c>
      <c r="E106" s="216" t="s">
        <v>1108</v>
      </c>
      <c r="F106" s="217" t="s">
        <v>1109</v>
      </c>
      <c r="G106" s="218" t="s">
        <v>223</v>
      </c>
      <c r="H106" s="219">
        <v>2</v>
      </c>
      <c r="I106" s="220"/>
      <c r="J106" s="221">
        <f>ROUND(I106*H106,2)</f>
        <v>0</v>
      </c>
      <c r="K106" s="217" t="s">
        <v>213</v>
      </c>
      <c r="L106" s="46"/>
      <c r="M106" s="222" t="s">
        <v>39</v>
      </c>
      <c r="N106" s="223" t="s">
        <v>53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214</v>
      </c>
      <c r="AT106" s="226" t="s">
        <v>209</v>
      </c>
      <c r="AU106" s="226" t="s">
        <v>89</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1151</v>
      </c>
    </row>
    <row r="107" spans="1:47" s="2" customFormat="1" ht="12">
      <c r="A107" s="40"/>
      <c r="B107" s="41"/>
      <c r="C107" s="42"/>
      <c r="D107" s="228" t="s">
        <v>216</v>
      </c>
      <c r="E107" s="42"/>
      <c r="F107" s="229" t="s">
        <v>1111</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89</v>
      </c>
    </row>
    <row r="108" spans="1:65" s="2" customFormat="1" ht="37.8" customHeight="1">
      <c r="A108" s="40"/>
      <c r="B108" s="41"/>
      <c r="C108" s="215" t="s">
        <v>244</v>
      </c>
      <c r="D108" s="215" t="s">
        <v>209</v>
      </c>
      <c r="E108" s="216" t="s">
        <v>685</v>
      </c>
      <c r="F108" s="217" t="s">
        <v>688</v>
      </c>
      <c r="G108" s="218" t="s">
        <v>175</v>
      </c>
      <c r="H108" s="219">
        <v>12.3</v>
      </c>
      <c r="I108" s="220"/>
      <c r="J108" s="221">
        <f>ROUND(I108*H108,2)</f>
        <v>0</v>
      </c>
      <c r="K108" s="217" t="s">
        <v>567</v>
      </c>
      <c r="L108" s="46"/>
      <c r="M108" s="222" t="s">
        <v>39</v>
      </c>
      <c r="N108" s="223" t="s">
        <v>53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214</v>
      </c>
      <c r="AT108" s="226" t="s">
        <v>209</v>
      </c>
      <c r="AU108" s="226" t="s">
        <v>89</v>
      </c>
      <c r="AY108" s="18" t="s">
        <v>206</v>
      </c>
      <c r="BE108" s="227">
        <f>IF(N108="základní",J108,0)</f>
        <v>0</v>
      </c>
      <c r="BF108" s="227">
        <f>IF(N108="snížená",J108,0)</f>
        <v>0</v>
      </c>
      <c r="BG108" s="227">
        <f>IF(N108="zákl. přenesená",J108,0)</f>
        <v>0</v>
      </c>
      <c r="BH108" s="227">
        <f>IF(N108="sníž. přenesená",J108,0)</f>
        <v>0</v>
      </c>
      <c r="BI108" s="227">
        <f>IF(N108="nulová",J108,0)</f>
        <v>0</v>
      </c>
      <c r="BJ108" s="18" t="s">
        <v>214</v>
      </c>
      <c r="BK108" s="227">
        <f>ROUND(I108*H108,2)</f>
        <v>0</v>
      </c>
      <c r="BL108" s="18" t="s">
        <v>214</v>
      </c>
      <c r="BM108" s="226" t="s">
        <v>1152</v>
      </c>
    </row>
    <row r="109" spans="1:47" s="2" customFormat="1" ht="12">
      <c r="A109" s="40"/>
      <c r="B109" s="41"/>
      <c r="C109" s="42"/>
      <c r="D109" s="228" t="s">
        <v>216</v>
      </c>
      <c r="E109" s="42"/>
      <c r="F109" s="229" t="s">
        <v>688</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216</v>
      </c>
      <c r="AU109" s="18" t="s">
        <v>89</v>
      </c>
    </row>
    <row r="110" spans="1:65" s="2" customFormat="1" ht="55.5" customHeight="1">
      <c r="A110" s="40"/>
      <c r="B110" s="41"/>
      <c r="C110" s="215" t="s">
        <v>250</v>
      </c>
      <c r="D110" s="215" t="s">
        <v>209</v>
      </c>
      <c r="E110" s="216" t="s">
        <v>689</v>
      </c>
      <c r="F110" s="217" t="s">
        <v>692</v>
      </c>
      <c r="G110" s="218" t="s">
        <v>500</v>
      </c>
      <c r="H110" s="219">
        <v>12.069</v>
      </c>
      <c r="I110" s="220"/>
      <c r="J110" s="221">
        <f>ROUND(I110*H110,2)</f>
        <v>0</v>
      </c>
      <c r="K110" s="217" t="s">
        <v>567</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1153</v>
      </c>
    </row>
    <row r="111" spans="1:47" s="2" customFormat="1" ht="12">
      <c r="A111" s="40"/>
      <c r="B111" s="41"/>
      <c r="C111" s="42"/>
      <c r="D111" s="228" t="s">
        <v>216</v>
      </c>
      <c r="E111" s="42"/>
      <c r="F111" s="229" t="s">
        <v>692</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65" s="2" customFormat="1" ht="66.75" customHeight="1">
      <c r="A112" s="40"/>
      <c r="B112" s="41"/>
      <c r="C112" s="215" t="s">
        <v>257</v>
      </c>
      <c r="D112" s="215" t="s">
        <v>209</v>
      </c>
      <c r="E112" s="216" t="s">
        <v>1114</v>
      </c>
      <c r="F112" s="217" t="s">
        <v>1115</v>
      </c>
      <c r="G112" s="218" t="s">
        <v>500</v>
      </c>
      <c r="H112" s="219">
        <v>12.069</v>
      </c>
      <c r="I112" s="220"/>
      <c r="J112" s="221">
        <f>ROUND(I112*H112,2)</f>
        <v>0</v>
      </c>
      <c r="K112" s="217" t="s">
        <v>567</v>
      </c>
      <c r="L112" s="46"/>
      <c r="M112" s="222" t="s">
        <v>39</v>
      </c>
      <c r="N112" s="223" t="s">
        <v>53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214</v>
      </c>
      <c r="AT112" s="226" t="s">
        <v>209</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214</v>
      </c>
      <c r="BM112" s="226" t="s">
        <v>1154</v>
      </c>
    </row>
    <row r="113" spans="1:47" s="2" customFormat="1" ht="12">
      <c r="A113" s="40"/>
      <c r="B113" s="41"/>
      <c r="C113" s="42"/>
      <c r="D113" s="228" t="s">
        <v>216</v>
      </c>
      <c r="E113" s="42"/>
      <c r="F113" s="229" t="s">
        <v>1117</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65" s="2" customFormat="1" ht="21.75" customHeight="1">
      <c r="A114" s="40"/>
      <c r="B114" s="41"/>
      <c r="C114" s="265" t="s">
        <v>265</v>
      </c>
      <c r="D114" s="265" t="s">
        <v>322</v>
      </c>
      <c r="E114" s="266" t="s">
        <v>713</v>
      </c>
      <c r="F114" s="267" t="s">
        <v>714</v>
      </c>
      <c r="G114" s="268" t="s">
        <v>316</v>
      </c>
      <c r="H114" s="269">
        <v>4.525</v>
      </c>
      <c r="I114" s="270"/>
      <c r="J114" s="271">
        <f>ROUND(I114*H114,2)</f>
        <v>0</v>
      </c>
      <c r="K114" s="267" t="s">
        <v>567</v>
      </c>
      <c r="L114" s="272"/>
      <c r="M114" s="273" t="s">
        <v>39</v>
      </c>
      <c r="N114" s="274" t="s">
        <v>53</v>
      </c>
      <c r="O114" s="86"/>
      <c r="P114" s="224">
        <f>O114*H114</f>
        <v>0</v>
      </c>
      <c r="Q114" s="224">
        <v>1</v>
      </c>
      <c r="R114" s="224">
        <f>Q114*H114</f>
        <v>4.525</v>
      </c>
      <c r="S114" s="224">
        <v>0</v>
      </c>
      <c r="T114" s="225">
        <f>S114*H114</f>
        <v>0</v>
      </c>
      <c r="U114" s="40"/>
      <c r="V114" s="40"/>
      <c r="W114" s="40"/>
      <c r="X114" s="40"/>
      <c r="Y114" s="40"/>
      <c r="Z114" s="40"/>
      <c r="AA114" s="40"/>
      <c r="AB114" s="40"/>
      <c r="AC114" s="40"/>
      <c r="AD114" s="40"/>
      <c r="AE114" s="40"/>
      <c r="AR114" s="226" t="s">
        <v>257</v>
      </c>
      <c r="AT114" s="226" t="s">
        <v>322</v>
      </c>
      <c r="AU114" s="226" t="s">
        <v>89</v>
      </c>
      <c r="AY114" s="18" t="s">
        <v>206</v>
      </c>
      <c r="BE114" s="227">
        <f>IF(N114="základní",J114,0)</f>
        <v>0</v>
      </c>
      <c r="BF114" s="227">
        <f>IF(N114="snížená",J114,0)</f>
        <v>0</v>
      </c>
      <c r="BG114" s="227">
        <f>IF(N114="zákl. přenesená",J114,0)</f>
        <v>0</v>
      </c>
      <c r="BH114" s="227">
        <f>IF(N114="sníž. přenesená",J114,0)</f>
        <v>0</v>
      </c>
      <c r="BI114" s="227">
        <f>IF(N114="nulová",J114,0)</f>
        <v>0</v>
      </c>
      <c r="BJ114" s="18" t="s">
        <v>214</v>
      </c>
      <c r="BK114" s="227">
        <f>ROUND(I114*H114,2)</f>
        <v>0</v>
      </c>
      <c r="BL114" s="18" t="s">
        <v>214</v>
      </c>
      <c r="BM114" s="226" t="s">
        <v>1155</v>
      </c>
    </row>
    <row r="115" spans="1:47" s="2" customFormat="1" ht="12">
      <c r="A115" s="40"/>
      <c r="B115" s="41"/>
      <c r="C115" s="42"/>
      <c r="D115" s="228" t="s">
        <v>216</v>
      </c>
      <c r="E115" s="42"/>
      <c r="F115" s="229" t="s">
        <v>714</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8" t="s">
        <v>216</v>
      </c>
      <c r="AU115" s="18" t="s">
        <v>89</v>
      </c>
    </row>
    <row r="116" spans="1:51" s="13" customFormat="1" ht="12">
      <c r="A116" s="13"/>
      <c r="B116" s="233"/>
      <c r="C116" s="234"/>
      <c r="D116" s="228" t="s">
        <v>218</v>
      </c>
      <c r="E116" s="235" t="s">
        <v>1136</v>
      </c>
      <c r="F116" s="236" t="s">
        <v>1137</v>
      </c>
      <c r="G116" s="234"/>
      <c r="H116" s="237">
        <v>4.525</v>
      </c>
      <c r="I116" s="238"/>
      <c r="J116" s="234"/>
      <c r="K116" s="234"/>
      <c r="L116" s="239"/>
      <c r="M116" s="240"/>
      <c r="N116" s="241"/>
      <c r="O116" s="241"/>
      <c r="P116" s="241"/>
      <c r="Q116" s="241"/>
      <c r="R116" s="241"/>
      <c r="S116" s="241"/>
      <c r="T116" s="242"/>
      <c r="U116" s="13"/>
      <c r="V116" s="13"/>
      <c r="W116" s="13"/>
      <c r="X116" s="13"/>
      <c r="Y116" s="13"/>
      <c r="Z116" s="13"/>
      <c r="AA116" s="13"/>
      <c r="AB116" s="13"/>
      <c r="AC116" s="13"/>
      <c r="AD116" s="13"/>
      <c r="AE116" s="13"/>
      <c r="AT116" s="243" t="s">
        <v>218</v>
      </c>
      <c r="AU116" s="243" t="s">
        <v>89</v>
      </c>
      <c r="AV116" s="13" t="s">
        <v>89</v>
      </c>
      <c r="AW116" s="13" t="s">
        <v>41</v>
      </c>
      <c r="AX116" s="13" t="s">
        <v>80</v>
      </c>
      <c r="AY116" s="243" t="s">
        <v>206</v>
      </c>
    </row>
    <row r="117" spans="1:51" s="14" customFormat="1" ht="12">
      <c r="A117" s="14"/>
      <c r="B117" s="244"/>
      <c r="C117" s="245"/>
      <c r="D117" s="228" t="s">
        <v>218</v>
      </c>
      <c r="E117" s="246" t="s">
        <v>39</v>
      </c>
      <c r="F117" s="247" t="s">
        <v>220</v>
      </c>
      <c r="G117" s="245"/>
      <c r="H117" s="248">
        <v>4.525</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218</v>
      </c>
      <c r="AU117" s="254" t="s">
        <v>89</v>
      </c>
      <c r="AV117" s="14" t="s">
        <v>214</v>
      </c>
      <c r="AW117" s="14" t="s">
        <v>41</v>
      </c>
      <c r="AX117" s="14" t="s">
        <v>87</v>
      </c>
      <c r="AY117" s="254" t="s">
        <v>206</v>
      </c>
    </row>
    <row r="118" spans="1:65" s="2" customFormat="1" ht="24.15" customHeight="1">
      <c r="A118" s="40"/>
      <c r="B118" s="41"/>
      <c r="C118" s="265" t="s">
        <v>227</v>
      </c>
      <c r="D118" s="265" t="s">
        <v>322</v>
      </c>
      <c r="E118" s="266" t="s">
        <v>717</v>
      </c>
      <c r="F118" s="267" t="s">
        <v>718</v>
      </c>
      <c r="G118" s="268" t="s">
        <v>316</v>
      </c>
      <c r="H118" s="269">
        <v>1.51</v>
      </c>
      <c r="I118" s="270"/>
      <c r="J118" s="271">
        <f>ROUND(I118*H118,2)</f>
        <v>0</v>
      </c>
      <c r="K118" s="267" t="s">
        <v>567</v>
      </c>
      <c r="L118" s="272"/>
      <c r="M118" s="273" t="s">
        <v>39</v>
      </c>
      <c r="N118" s="274" t="s">
        <v>53</v>
      </c>
      <c r="O118" s="86"/>
      <c r="P118" s="224">
        <f>O118*H118</f>
        <v>0</v>
      </c>
      <c r="Q118" s="224">
        <v>1</v>
      </c>
      <c r="R118" s="224">
        <f>Q118*H118</f>
        <v>1.51</v>
      </c>
      <c r="S118" s="224">
        <v>0</v>
      </c>
      <c r="T118" s="225">
        <f>S118*H118</f>
        <v>0</v>
      </c>
      <c r="U118" s="40"/>
      <c r="V118" s="40"/>
      <c r="W118" s="40"/>
      <c r="X118" s="40"/>
      <c r="Y118" s="40"/>
      <c r="Z118" s="40"/>
      <c r="AA118" s="40"/>
      <c r="AB118" s="40"/>
      <c r="AC118" s="40"/>
      <c r="AD118" s="40"/>
      <c r="AE118" s="40"/>
      <c r="AR118" s="226" t="s">
        <v>257</v>
      </c>
      <c r="AT118" s="226" t="s">
        <v>322</v>
      </c>
      <c r="AU118" s="226" t="s">
        <v>89</v>
      </c>
      <c r="AY118" s="18" t="s">
        <v>206</v>
      </c>
      <c r="BE118" s="227">
        <f>IF(N118="základní",J118,0)</f>
        <v>0</v>
      </c>
      <c r="BF118" s="227">
        <f>IF(N118="snížená",J118,0)</f>
        <v>0</v>
      </c>
      <c r="BG118" s="227">
        <f>IF(N118="zákl. přenesená",J118,0)</f>
        <v>0</v>
      </c>
      <c r="BH118" s="227">
        <f>IF(N118="sníž. přenesená",J118,0)</f>
        <v>0</v>
      </c>
      <c r="BI118" s="227">
        <f>IF(N118="nulová",J118,0)</f>
        <v>0</v>
      </c>
      <c r="BJ118" s="18" t="s">
        <v>214</v>
      </c>
      <c r="BK118" s="227">
        <f>ROUND(I118*H118,2)</f>
        <v>0</v>
      </c>
      <c r="BL118" s="18" t="s">
        <v>214</v>
      </c>
      <c r="BM118" s="226" t="s">
        <v>1156</v>
      </c>
    </row>
    <row r="119" spans="1:47" s="2" customFormat="1" ht="12">
      <c r="A119" s="40"/>
      <c r="B119" s="41"/>
      <c r="C119" s="42"/>
      <c r="D119" s="228" t="s">
        <v>216</v>
      </c>
      <c r="E119" s="42"/>
      <c r="F119" s="229" t="s">
        <v>718</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8" t="s">
        <v>216</v>
      </c>
      <c r="AU119" s="18" t="s">
        <v>89</v>
      </c>
    </row>
    <row r="120" spans="1:51" s="13" customFormat="1" ht="12">
      <c r="A120" s="13"/>
      <c r="B120" s="233"/>
      <c r="C120" s="234"/>
      <c r="D120" s="228" t="s">
        <v>218</v>
      </c>
      <c r="E120" s="235" t="s">
        <v>1138</v>
      </c>
      <c r="F120" s="236" t="s">
        <v>1157</v>
      </c>
      <c r="G120" s="234"/>
      <c r="H120" s="237">
        <v>1.51</v>
      </c>
      <c r="I120" s="238"/>
      <c r="J120" s="234"/>
      <c r="K120" s="234"/>
      <c r="L120" s="239"/>
      <c r="M120" s="240"/>
      <c r="N120" s="241"/>
      <c r="O120" s="241"/>
      <c r="P120" s="241"/>
      <c r="Q120" s="241"/>
      <c r="R120" s="241"/>
      <c r="S120" s="241"/>
      <c r="T120" s="242"/>
      <c r="U120" s="13"/>
      <c r="V120" s="13"/>
      <c r="W120" s="13"/>
      <c r="X120" s="13"/>
      <c r="Y120" s="13"/>
      <c r="Z120" s="13"/>
      <c r="AA120" s="13"/>
      <c r="AB120" s="13"/>
      <c r="AC120" s="13"/>
      <c r="AD120" s="13"/>
      <c r="AE120" s="13"/>
      <c r="AT120" s="243" t="s">
        <v>218</v>
      </c>
      <c r="AU120" s="243" t="s">
        <v>89</v>
      </c>
      <c r="AV120" s="13" t="s">
        <v>89</v>
      </c>
      <c r="AW120" s="13" t="s">
        <v>41</v>
      </c>
      <c r="AX120" s="13" t="s">
        <v>80</v>
      </c>
      <c r="AY120" s="243" t="s">
        <v>206</v>
      </c>
    </row>
    <row r="121" spans="1:51" s="14" customFormat="1" ht="12">
      <c r="A121" s="14"/>
      <c r="B121" s="244"/>
      <c r="C121" s="245"/>
      <c r="D121" s="228" t="s">
        <v>218</v>
      </c>
      <c r="E121" s="246" t="s">
        <v>39</v>
      </c>
      <c r="F121" s="247" t="s">
        <v>220</v>
      </c>
      <c r="G121" s="245"/>
      <c r="H121" s="248">
        <v>1.51</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218</v>
      </c>
      <c r="AU121" s="254" t="s">
        <v>89</v>
      </c>
      <c r="AV121" s="14" t="s">
        <v>214</v>
      </c>
      <c r="AW121" s="14" t="s">
        <v>41</v>
      </c>
      <c r="AX121" s="14" t="s">
        <v>87</v>
      </c>
      <c r="AY121" s="254" t="s">
        <v>206</v>
      </c>
    </row>
    <row r="122" spans="1:65" s="2" customFormat="1" ht="24.15" customHeight="1">
      <c r="A122" s="40"/>
      <c r="B122" s="41"/>
      <c r="C122" s="265" t="s">
        <v>278</v>
      </c>
      <c r="D122" s="265" t="s">
        <v>322</v>
      </c>
      <c r="E122" s="266" t="s">
        <v>515</v>
      </c>
      <c r="F122" s="267" t="s">
        <v>516</v>
      </c>
      <c r="G122" s="268" t="s">
        <v>223</v>
      </c>
      <c r="H122" s="269">
        <v>60</v>
      </c>
      <c r="I122" s="270"/>
      <c r="J122" s="271">
        <f>ROUND(I122*H122,2)</f>
        <v>0</v>
      </c>
      <c r="K122" s="267" t="s">
        <v>213</v>
      </c>
      <c r="L122" s="272"/>
      <c r="M122" s="273" t="s">
        <v>39</v>
      </c>
      <c r="N122" s="274" t="s">
        <v>53</v>
      </c>
      <c r="O122" s="86"/>
      <c r="P122" s="224">
        <f>O122*H122</f>
        <v>0</v>
      </c>
      <c r="Q122" s="224">
        <v>0.00123</v>
      </c>
      <c r="R122" s="224">
        <f>Q122*H122</f>
        <v>0.0738</v>
      </c>
      <c r="S122" s="224">
        <v>0</v>
      </c>
      <c r="T122" s="225">
        <f>S122*H122</f>
        <v>0</v>
      </c>
      <c r="U122" s="40"/>
      <c r="V122" s="40"/>
      <c r="W122" s="40"/>
      <c r="X122" s="40"/>
      <c r="Y122" s="40"/>
      <c r="Z122" s="40"/>
      <c r="AA122" s="40"/>
      <c r="AB122" s="40"/>
      <c r="AC122" s="40"/>
      <c r="AD122" s="40"/>
      <c r="AE122" s="40"/>
      <c r="AR122" s="226" t="s">
        <v>257</v>
      </c>
      <c r="AT122" s="226" t="s">
        <v>322</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1158</v>
      </c>
    </row>
    <row r="123" spans="1:47" s="2" customFormat="1" ht="12">
      <c r="A123" s="40"/>
      <c r="B123" s="41"/>
      <c r="C123" s="42"/>
      <c r="D123" s="228" t="s">
        <v>216</v>
      </c>
      <c r="E123" s="42"/>
      <c r="F123" s="229" t="s">
        <v>516</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51" s="13" customFormat="1" ht="12">
      <c r="A124" s="13"/>
      <c r="B124" s="233"/>
      <c r="C124" s="234"/>
      <c r="D124" s="228" t="s">
        <v>218</v>
      </c>
      <c r="E124" s="235" t="s">
        <v>39</v>
      </c>
      <c r="F124" s="236" t="s">
        <v>1159</v>
      </c>
      <c r="G124" s="234"/>
      <c r="H124" s="237">
        <v>60</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1140</v>
      </c>
      <c r="F125" s="247" t="s">
        <v>220</v>
      </c>
      <c r="G125" s="245"/>
      <c r="H125" s="248">
        <v>60</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41</v>
      </c>
      <c r="AX125" s="14" t="s">
        <v>87</v>
      </c>
      <c r="AY125" s="254" t="s">
        <v>206</v>
      </c>
    </row>
    <row r="126" spans="1:65" s="2" customFormat="1" ht="62.7" customHeight="1">
      <c r="A126" s="40"/>
      <c r="B126" s="41"/>
      <c r="C126" s="215" t="s">
        <v>285</v>
      </c>
      <c r="D126" s="215" t="s">
        <v>209</v>
      </c>
      <c r="E126" s="216" t="s">
        <v>1160</v>
      </c>
      <c r="F126" s="217" t="s">
        <v>1161</v>
      </c>
      <c r="G126" s="218" t="s">
        <v>316</v>
      </c>
      <c r="H126" s="219">
        <v>12.07</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362</v>
      </c>
      <c r="AT126" s="226" t="s">
        <v>209</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362</v>
      </c>
      <c r="BM126" s="226" t="s">
        <v>1162</v>
      </c>
    </row>
    <row r="127" spans="1:47" s="2" customFormat="1" ht="12">
      <c r="A127" s="40"/>
      <c r="B127" s="41"/>
      <c r="C127" s="42"/>
      <c r="D127" s="228" t="s">
        <v>216</v>
      </c>
      <c r="E127" s="42"/>
      <c r="F127" s="229" t="s">
        <v>1163</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3" customFormat="1" ht="12">
      <c r="A128" s="13"/>
      <c r="B128" s="233"/>
      <c r="C128" s="234"/>
      <c r="D128" s="228" t="s">
        <v>218</v>
      </c>
      <c r="E128" s="235" t="s">
        <v>39</v>
      </c>
      <c r="F128" s="236" t="s">
        <v>1164</v>
      </c>
      <c r="G128" s="234"/>
      <c r="H128" s="237">
        <v>12.07</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12.07</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5" s="2" customFormat="1" ht="55.5" customHeight="1">
      <c r="A130" s="40"/>
      <c r="B130" s="41"/>
      <c r="C130" s="215" t="s">
        <v>291</v>
      </c>
      <c r="D130" s="215" t="s">
        <v>209</v>
      </c>
      <c r="E130" s="216" t="s">
        <v>1124</v>
      </c>
      <c r="F130" s="217" t="s">
        <v>1125</v>
      </c>
      <c r="G130" s="218" t="s">
        <v>316</v>
      </c>
      <c r="H130" s="219">
        <v>12.07</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1165</v>
      </c>
    </row>
    <row r="131" spans="1:47" s="2" customFormat="1" ht="12">
      <c r="A131" s="40"/>
      <c r="B131" s="41"/>
      <c r="C131" s="42"/>
      <c r="D131" s="228" t="s">
        <v>216</v>
      </c>
      <c r="E131" s="42"/>
      <c r="F131" s="229" t="s">
        <v>1127</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47" s="2" customFormat="1" ht="12">
      <c r="A132" s="40"/>
      <c r="B132" s="41"/>
      <c r="C132" s="42"/>
      <c r="D132" s="228" t="s">
        <v>326</v>
      </c>
      <c r="E132" s="42"/>
      <c r="F132" s="275" t="s">
        <v>1128</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326</v>
      </c>
      <c r="AU132" s="18" t="s">
        <v>89</v>
      </c>
    </row>
    <row r="133" spans="1:51" s="13" customFormat="1" ht="12">
      <c r="A133" s="13"/>
      <c r="B133" s="233"/>
      <c r="C133" s="234"/>
      <c r="D133" s="228" t="s">
        <v>218</v>
      </c>
      <c r="E133" s="235" t="s">
        <v>39</v>
      </c>
      <c r="F133" s="236" t="s">
        <v>1166</v>
      </c>
      <c r="G133" s="234"/>
      <c r="H133" s="237">
        <v>6.035</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3" customFormat="1" ht="12">
      <c r="A134" s="13"/>
      <c r="B134" s="233"/>
      <c r="C134" s="234"/>
      <c r="D134" s="228" t="s">
        <v>218</v>
      </c>
      <c r="E134" s="235" t="s">
        <v>39</v>
      </c>
      <c r="F134" s="236" t="s">
        <v>1167</v>
      </c>
      <c r="G134" s="234"/>
      <c r="H134" s="237">
        <v>6.035</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89</v>
      </c>
      <c r="AV134" s="13" t="s">
        <v>89</v>
      </c>
      <c r="AW134" s="13" t="s">
        <v>41</v>
      </c>
      <c r="AX134" s="13" t="s">
        <v>80</v>
      </c>
      <c r="AY134" s="243" t="s">
        <v>206</v>
      </c>
    </row>
    <row r="135" spans="1:51" s="14" customFormat="1" ht="12">
      <c r="A135" s="14"/>
      <c r="B135" s="244"/>
      <c r="C135" s="245"/>
      <c r="D135" s="228" t="s">
        <v>218</v>
      </c>
      <c r="E135" s="246" t="s">
        <v>39</v>
      </c>
      <c r="F135" s="247" t="s">
        <v>220</v>
      </c>
      <c r="G135" s="245"/>
      <c r="H135" s="248">
        <v>12.07</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218</v>
      </c>
      <c r="AU135" s="254" t="s">
        <v>89</v>
      </c>
      <c r="AV135" s="14" t="s">
        <v>214</v>
      </c>
      <c r="AW135" s="14" t="s">
        <v>41</v>
      </c>
      <c r="AX135" s="14" t="s">
        <v>87</v>
      </c>
      <c r="AY135" s="254" t="s">
        <v>206</v>
      </c>
    </row>
    <row r="136" spans="1:65" s="2" customFormat="1" ht="66.75" customHeight="1">
      <c r="A136" s="40"/>
      <c r="B136" s="41"/>
      <c r="C136" s="215" t="s">
        <v>296</v>
      </c>
      <c r="D136" s="215" t="s">
        <v>209</v>
      </c>
      <c r="E136" s="216" t="s">
        <v>1131</v>
      </c>
      <c r="F136" s="217" t="s">
        <v>1132</v>
      </c>
      <c r="G136" s="218" t="s">
        <v>316</v>
      </c>
      <c r="H136" s="219">
        <v>6.035</v>
      </c>
      <c r="I136" s="220"/>
      <c r="J136" s="221">
        <f>ROUND(I136*H136,2)</f>
        <v>0</v>
      </c>
      <c r="K136" s="217" t="s">
        <v>567</v>
      </c>
      <c r="L136" s="46"/>
      <c r="M136" s="222" t="s">
        <v>39</v>
      </c>
      <c r="N136" s="223" t="s">
        <v>53</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214</v>
      </c>
      <c r="AT136" s="226" t="s">
        <v>209</v>
      </c>
      <c r="AU136" s="226" t="s">
        <v>89</v>
      </c>
      <c r="AY136" s="18" t="s">
        <v>206</v>
      </c>
      <c r="BE136" s="227">
        <f>IF(N136="základní",J136,0)</f>
        <v>0</v>
      </c>
      <c r="BF136" s="227">
        <f>IF(N136="snížená",J136,0)</f>
        <v>0</v>
      </c>
      <c r="BG136" s="227">
        <f>IF(N136="zákl. přenesená",J136,0)</f>
        <v>0</v>
      </c>
      <c r="BH136" s="227">
        <f>IF(N136="sníž. přenesená",J136,0)</f>
        <v>0</v>
      </c>
      <c r="BI136" s="227">
        <f>IF(N136="nulová",J136,0)</f>
        <v>0</v>
      </c>
      <c r="BJ136" s="18" t="s">
        <v>214</v>
      </c>
      <c r="BK136" s="227">
        <f>ROUND(I136*H136,2)</f>
        <v>0</v>
      </c>
      <c r="BL136" s="18" t="s">
        <v>214</v>
      </c>
      <c r="BM136" s="226" t="s">
        <v>1168</v>
      </c>
    </row>
    <row r="137" spans="1:47" s="2" customFormat="1" ht="12">
      <c r="A137" s="40"/>
      <c r="B137" s="41"/>
      <c r="C137" s="42"/>
      <c r="D137" s="228" t="s">
        <v>216</v>
      </c>
      <c r="E137" s="42"/>
      <c r="F137" s="229" t="s">
        <v>1134</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8" t="s">
        <v>216</v>
      </c>
      <c r="AU137" s="18" t="s">
        <v>89</v>
      </c>
    </row>
    <row r="138" spans="1:51" s="13" customFormat="1" ht="12">
      <c r="A138" s="13"/>
      <c r="B138" s="233"/>
      <c r="C138" s="234"/>
      <c r="D138" s="228" t="s">
        <v>218</v>
      </c>
      <c r="E138" s="235" t="s">
        <v>39</v>
      </c>
      <c r="F138" s="236" t="s">
        <v>1169</v>
      </c>
      <c r="G138" s="234"/>
      <c r="H138" s="237">
        <v>6.035</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218</v>
      </c>
      <c r="AU138" s="243" t="s">
        <v>89</v>
      </c>
      <c r="AV138" s="13" t="s">
        <v>89</v>
      </c>
      <c r="AW138" s="13" t="s">
        <v>41</v>
      </c>
      <c r="AX138" s="13" t="s">
        <v>80</v>
      </c>
      <c r="AY138" s="243" t="s">
        <v>206</v>
      </c>
    </row>
    <row r="139" spans="1:51" s="14" customFormat="1" ht="12">
      <c r="A139" s="14"/>
      <c r="B139" s="244"/>
      <c r="C139" s="245"/>
      <c r="D139" s="228" t="s">
        <v>218</v>
      </c>
      <c r="E139" s="246" t="s">
        <v>39</v>
      </c>
      <c r="F139" s="247" t="s">
        <v>220</v>
      </c>
      <c r="G139" s="245"/>
      <c r="H139" s="248">
        <v>6.035</v>
      </c>
      <c r="I139" s="249"/>
      <c r="J139" s="245"/>
      <c r="K139" s="245"/>
      <c r="L139" s="250"/>
      <c r="M139" s="276"/>
      <c r="N139" s="277"/>
      <c r="O139" s="277"/>
      <c r="P139" s="277"/>
      <c r="Q139" s="277"/>
      <c r="R139" s="277"/>
      <c r="S139" s="277"/>
      <c r="T139" s="278"/>
      <c r="U139" s="14"/>
      <c r="V139" s="14"/>
      <c r="W139" s="14"/>
      <c r="X139" s="14"/>
      <c r="Y139" s="14"/>
      <c r="Z139" s="14"/>
      <c r="AA139" s="14"/>
      <c r="AB139" s="14"/>
      <c r="AC139" s="14"/>
      <c r="AD139" s="14"/>
      <c r="AE139" s="14"/>
      <c r="AT139" s="254" t="s">
        <v>218</v>
      </c>
      <c r="AU139" s="254" t="s">
        <v>89</v>
      </c>
      <c r="AV139" s="14" t="s">
        <v>214</v>
      </c>
      <c r="AW139" s="14" t="s">
        <v>41</v>
      </c>
      <c r="AX139" s="14" t="s">
        <v>87</v>
      </c>
      <c r="AY139" s="254" t="s">
        <v>206</v>
      </c>
    </row>
    <row r="140" spans="1:31" s="2" customFormat="1" ht="6.95" customHeight="1">
      <c r="A140" s="40"/>
      <c r="B140" s="61"/>
      <c r="C140" s="62"/>
      <c r="D140" s="62"/>
      <c r="E140" s="62"/>
      <c r="F140" s="62"/>
      <c r="G140" s="62"/>
      <c r="H140" s="62"/>
      <c r="I140" s="62"/>
      <c r="J140" s="62"/>
      <c r="K140" s="62"/>
      <c r="L140" s="46"/>
      <c r="M140" s="40"/>
      <c r="O140" s="40"/>
      <c r="P140" s="40"/>
      <c r="Q140" s="40"/>
      <c r="R140" s="40"/>
      <c r="S140" s="40"/>
      <c r="T140" s="40"/>
      <c r="U140" s="40"/>
      <c r="V140" s="40"/>
      <c r="W140" s="40"/>
      <c r="X140" s="40"/>
      <c r="Y140" s="40"/>
      <c r="Z140" s="40"/>
      <c r="AA140" s="40"/>
      <c r="AB140" s="40"/>
      <c r="AC140" s="40"/>
      <c r="AD140" s="40"/>
      <c r="AE140" s="40"/>
    </row>
  </sheetData>
  <sheetProtection password="CDD6" sheet="1" objects="1" scenarios="1" formatColumns="0" formatRows="0" autoFilter="0"/>
  <autoFilter ref="C86:K139"/>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124</v>
      </c>
      <c r="AZ2" s="140" t="s">
        <v>1170</v>
      </c>
      <c r="BA2" s="140" t="s">
        <v>714</v>
      </c>
      <c r="BB2" s="140" t="s">
        <v>316</v>
      </c>
      <c r="BC2" s="140" t="s">
        <v>1171</v>
      </c>
      <c r="BD2" s="140" t="s">
        <v>89</v>
      </c>
    </row>
    <row r="3" spans="2:56" s="1" customFormat="1" ht="6.95" customHeight="1" hidden="1">
      <c r="B3" s="141"/>
      <c r="C3" s="142"/>
      <c r="D3" s="142"/>
      <c r="E3" s="142"/>
      <c r="F3" s="142"/>
      <c r="G3" s="142"/>
      <c r="H3" s="142"/>
      <c r="I3" s="142"/>
      <c r="J3" s="142"/>
      <c r="K3" s="142"/>
      <c r="L3" s="21"/>
      <c r="AT3" s="18" t="s">
        <v>89</v>
      </c>
      <c r="AZ3" s="140" t="s">
        <v>1172</v>
      </c>
      <c r="BA3" s="140" t="s">
        <v>718</v>
      </c>
      <c r="BB3" s="140" t="s">
        <v>316</v>
      </c>
      <c r="BC3" s="140" t="s">
        <v>1173</v>
      </c>
      <c r="BD3" s="140" t="s">
        <v>89</v>
      </c>
    </row>
    <row r="4" spans="2:56" s="1" customFormat="1" ht="24.95" customHeight="1" hidden="1">
      <c r="B4" s="21"/>
      <c r="D4" s="143" t="s">
        <v>177</v>
      </c>
      <c r="L4" s="21"/>
      <c r="M4" s="144" t="s">
        <v>10</v>
      </c>
      <c r="AT4" s="18" t="s">
        <v>41</v>
      </c>
      <c r="AZ4" s="140" t="s">
        <v>1174</v>
      </c>
      <c r="BA4" s="140" t="s">
        <v>1175</v>
      </c>
      <c r="BB4" s="140" t="s">
        <v>1176</v>
      </c>
      <c r="BC4" s="140" t="s">
        <v>285</v>
      </c>
      <c r="BD4" s="140" t="s">
        <v>89</v>
      </c>
    </row>
    <row r="5" spans="2:56" s="1" customFormat="1" ht="6.95" customHeight="1" hidden="1">
      <c r="B5" s="21"/>
      <c r="L5" s="21"/>
      <c r="AZ5" s="140" t="s">
        <v>1177</v>
      </c>
      <c r="BA5" s="140" t="s">
        <v>1092</v>
      </c>
      <c r="BB5" s="140" t="s">
        <v>223</v>
      </c>
      <c r="BC5" s="140" t="s">
        <v>207</v>
      </c>
      <c r="BD5" s="140" t="s">
        <v>89</v>
      </c>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888</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1178</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19.25" customHeight="1" hidden="1">
      <c r="A29" s="150"/>
      <c r="B29" s="151"/>
      <c r="C29" s="150"/>
      <c r="D29" s="150"/>
      <c r="E29" s="152" t="s">
        <v>1179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ROUND((SUM(BE87:BE138)),2)</f>
        <v>0</v>
      </c>
      <c r="G35" s="40"/>
      <c r="H35" s="40"/>
      <c r="I35" s="160">
        <v>0.21</v>
      </c>
      <c r="J35" s="159">
        <f>ROUND(((SUM(BE87:BE138))*I35),2)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ROUND((SUM(BF87:BF138)),2)</f>
        <v>0</v>
      </c>
      <c r="G36" s="40"/>
      <c r="H36" s="40"/>
      <c r="I36" s="160">
        <v>0.15</v>
      </c>
      <c r="J36" s="159">
        <f>ROUND(((SUM(BF87:BF138))*I36),2)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ROUND((SUM(BG87:BG138)),2)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ROUND((SUM(BH87:BH138)),2)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ROUND((SUM(BI87:BI138)),2)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Č25_zm_1 - Přejezd  P2086, km 15,200 Úpořiny - Ohníč, 1.TK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888</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 xml:space="preserve">Č25_zm_1 - Přejezd  P2086, km 15,200 Úpořiny - Ohníč, 1.TK</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15. 3. 2022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f>
        <v>0</v>
      </c>
      <c r="Q87" s="98"/>
      <c r="R87" s="196">
        <f>R88</f>
        <v>9.548</v>
      </c>
      <c r="S87" s="98"/>
      <c r="T87" s="197">
        <f>T88</f>
        <v>0</v>
      </c>
      <c r="U87" s="40"/>
      <c r="V87" s="40"/>
      <c r="W87" s="40"/>
      <c r="X87" s="40"/>
      <c r="Y87" s="40"/>
      <c r="Z87" s="40"/>
      <c r="AA87" s="40"/>
      <c r="AB87" s="40"/>
      <c r="AC87" s="40"/>
      <c r="AD87" s="40"/>
      <c r="AE87" s="40"/>
      <c r="AT87" s="18" t="s">
        <v>79</v>
      </c>
      <c r="AU87" s="18" t="s">
        <v>187</v>
      </c>
      <c r="BK87" s="198">
        <f>BK88</f>
        <v>0</v>
      </c>
    </row>
    <row r="88" spans="1:63" s="12" customFormat="1" ht="25.9" customHeight="1">
      <c r="A88" s="12"/>
      <c r="B88" s="199"/>
      <c r="C88" s="200"/>
      <c r="D88" s="201" t="s">
        <v>79</v>
      </c>
      <c r="E88" s="202" t="s">
        <v>204</v>
      </c>
      <c r="F88" s="202" t="s">
        <v>205</v>
      </c>
      <c r="G88" s="200"/>
      <c r="H88" s="200"/>
      <c r="I88" s="203"/>
      <c r="J88" s="204">
        <f>BK88</f>
        <v>0</v>
      </c>
      <c r="K88" s="200"/>
      <c r="L88" s="205"/>
      <c r="M88" s="206"/>
      <c r="N88" s="207"/>
      <c r="O88" s="207"/>
      <c r="P88" s="208">
        <f>P89</f>
        <v>0</v>
      </c>
      <c r="Q88" s="207"/>
      <c r="R88" s="208">
        <f>R89</f>
        <v>9.548</v>
      </c>
      <c r="S88" s="207"/>
      <c r="T88" s="209">
        <f>T89</f>
        <v>0</v>
      </c>
      <c r="U88" s="12"/>
      <c r="V88" s="12"/>
      <c r="W88" s="12"/>
      <c r="X88" s="12"/>
      <c r="Y88" s="12"/>
      <c r="Z88" s="12"/>
      <c r="AA88" s="12"/>
      <c r="AB88" s="12"/>
      <c r="AC88" s="12"/>
      <c r="AD88" s="12"/>
      <c r="AE88" s="12"/>
      <c r="AR88" s="210" t="s">
        <v>87</v>
      </c>
      <c r="AT88" s="211" t="s">
        <v>79</v>
      </c>
      <c r="AU88" s="211" t="s">
        <v>80</v>
      </c>
      <c r="AY88" s="210" t="s">
        <v>206</v>
      </c>
      <c r="BK88" s="212">
        <f>BK89</f>
        <v>0</v>
      </c>
    </row>
    <row r="89" spans="1:63" s="12" customFormat="1" ht="22.8" customHeight="1">
      <c r="A89" s="12"/>
      <c r="B89" s="199"/>
      <c r="C89" s="200"/>
      <c r="D89" s="201" t="s">
        <v>79</v>
      </c>
      <c r="E89" s="213" t="s">
        <v>207</v>
      </c>
      <c r="F89" s="213" t="s">
        <v>208</v>
      </c>
      <c r="G89" s="200"/>
      <c r="H89" s="200"/>
      <c r="I89" s="203"/>
      <c r="J89" s="214">
        <f>BK89</f>
        <v>0</v>
      </c>
      <c r="K89" s="200"/>
      <c r="L89" s="205"/>
      <c r="M89" s="206"/>
      <c r="N89" s="207"/>
      <c r="O89" s="207"/>
      <c r="P89" s="208">
        <f>SUM(P90:P138)</f>
        <v>0</v>
      </c>
      <c r="Q89" s="207"/>
      <c r="R89" s="208">
        <f>SUM(R90:R138)</f>
        <v>9.548</v>
      </c>
      <c r="S89" s="207"/>
      <c r="T89" s="209">
        <f>SUM(T90:T138)</f>
        <v>0</v>
      </c>
      <c r="U89" s="12"/>
      <c r="V89" s="12"/>
      <c r="W89" s="12"/>
      <c r="X89" s="12"/>
      <c r="Y89" s="12"/>
      <c r="Z89" s="12"/>
      <c r="AA89" s="12"/>
      <c r="AB89" s="12"/>
      <c r="AC89" s="12"/>
      <c r="AD89" s="12"/>
      <c r="AE89" s="12"/>
      <c r="AR89" s="210" t="s">
        <v>87</v>
      </c>
      <c r="AT89" s="211" t="s">
        <v>79</v>
      </c>
      <c r="AU89" s="211" t="s">
        <v>87</v>
      </c>
      <c r="AY89" s="210" t="s">
        <v>206</v>
      </c>
      <c r="BK89" s="212">
        <f>SUM(BK90:BK138)</f>
        <v>0</v>
      </c>
    </row>
    <row r="90" spans="1:65" s="2" customFormat="1" ht="37.8" customHeight="1">
      <c r="A90" s="40"/>
      <c r="B90" s="41"/>
      <c r="C90" s="215" t="s">
        <v>87</v>
      </c>
      <c r="D90" s="215" t="s">
        <v>209</v>
      </c>
      <c r="E90" s="216" t="s">
        <v>1180</v>
      </c>
      <c r="F90" s="217" t="s">
        <v>1181</v>
      </c>
      <c r="G90" s="218" t="s">
        <v>260</v>
      </c>
      <c r="H90" s="219">
        <v>24</v>
      </c>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89</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1182</v>
      </c>
    </row>
    <row r="91" spans="1:47" s="2" customFormat="1" ht="12">
      <c r="A91" s="40"/>
      <c r="B91" s="41"/>
      <c r="C91" s="42"/>
      <c r="D91" s="228" t="s">
        <v>216</v>
      </c>
      <c r="E91" s="42"/>
      <c r="F91" s="229" t="s">
        <v>1183</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89</v>
      </c>
    </row>
    <row r="92" spans="1:51" s="13" customFormat="1" ht="12">
      <c r="A92" s="13"/>
      <c r="B92" s="233"/>
      <c r="C92" s="234"/>
      <c r="D92" s="228" t="s">
        <v>218</v>
      </c>
      <c r="E92" s="235" t="s">
        <v>39</v>
      </c>
      <c r="F92" s="236" t="s">
        <v>1184</v>
      </c>
      <c r="G92" s="234"/>
      <c r="H92" s="237">
        <v>24</v>
      </c>
      <c r="I92" s="238"/>
      <c r="J92" s="234"/>
      <c r="K92" s="234"/>
      <c r="L92" s="239"/>
      <c r="M92" s="240"/>
      <c r="N92" s="241"/>
      <c r="O92" s="241"/>
      <c r="P92" s="241"/>
      <c r="Q92" s="241"/>
      <c r="R92" s="241"/>
      <c r="S92" s="241"/>
      <c r="T92" s="242"/>
      <c r="U92" s="13"/>
      <c r="V92" s="13"/>
      <c r="W92" s="13"/>
      <c r="X92" s="13"/>
      <c r="Y92" s="13"/>
      <c r="Z92" s="13"/>
      <c r="AA92" s="13"/>
      <c r="AB92" s="13"/>
      <c r="AC92" s="13"/>
      <c r="AD92" s="13"/>
      <c r="AE92" s="13"/>
      <c r="AT92" s="243" t="s">
        <v>218</v>
      </c>
      <c r="AU92" s="243" t="s">
        <v>89</v>
      </c>
      <c r="AV92" s="13" t="s">
        <v>89</v>
      </c>
      <c r="AW92" s="13" t="s">
        <v>41</v>
      </c>
      <c r="AX92" s="13" t="s">
        <v>80</v>
      </c>
      <c r="AY92" s="243" t="s">
        <v>206</v>
      </c>
    </row>
    <row r="93" spans="1:51" s="14" customFormat="1" ht="12">
      <c r="A93" s="14"/>
      <c r="B93" s="244"/>
      <c r="C93" s="245"/>
      <c r="D93" s="228" t="s">
        <v>218</v>
      </c>
      <c r="E93" s="246" t="s">
        <v>39</v>
      </c>
      <c r="F93" s="247" t="s">
        <v>220</v>
      </c>
      <c r="G93" s="245"/>
      <c r="H93" s="248">
        <v>24</v>
      </c>
      <c r="I93" s="249"/>
      <c r="J93" s="245"/>
      <c r="K93" s="245"/>
      <c r="L93" s="250"/>
      <c r="M93" s="251"/>
      <c r="N93" s="252"/>
      <c r="O93" s="252"/>
      <c r="P93" s="252"/>
      <c r="Q93" s="252"/>
      <c r="R93" s="252"/>
      <c r="S93" s="252"/>
      <c r="T93" s="253"/>
      <c r="U93" s="14"/>
      <c r="V93" s="14"/>
      <c r="W93" s="14"/>
      <c r="X93" s="14"/>
      <c r="Y93" s="14"/>
      <c r="Z93" s="14"/>
      <c r="AA93" s="14"/>
      <c r="AB93" s="14"/>
      <c r="AC93" s="14"/>
      <c r="AD93" s="14"/>
      <c r="AE93" s="14"/>
      <c r="AT93" s="254" t="s">
        <v>218</v>
      </c>
      <c r="AU93" s="254" t="s">
        <v>89</v>
      </c>
      <c r="AV93" s="14" t="s">
        <v>214</v>
      </c>
      <c r="AW93" s="14" t="s">
        <v>41</v>
      </c>
      <c r="AX93" s="14" t="s">
        <v>87</v>
      </c>
      <c r="AY93" s="254" t="s">
        <v>206</v>
      </c>
    </row>
    <row r="94" spans="1:65" s="2" customFormat="1" ht="49.05" customHeight="1">
      <c r="A94" s="40"/>
      <c r="B94" s="41"/>
      <c r="C94" s="215" t="s">
        <v>89</v>
      </c>
      <c r="D94" s="215" t="s">
        <v>209</v>
      </c>
      <c r="E94" s="216" t="s">
        <v>677</v>
      </c>
      <c r="F94" s="217" t="s">
        <v>680</v>
      </c>
      <c r="G94" s="218" t="s">
        <v>223</v>
      </c>
      <c r="H94" s="219">
        <v>5</v>
      </c>
      <c r="I94" s="220"/>
      <c r="J94" s="221">
        <f>ROUND(I94*H94,2)</f>
        <v>0</v>
      </c>
      <c r="K94" s="217" t="s">
        <v>567</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214</v>
      </c>
      <c r="AT94" s="226" t="s">
        <v>209</v>
      </c>
      <c r="AU94" s="226" t="s">
        <v>89</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214</v>
      </c>
      <c r="BM94" s="226" t="s">
        <v>1185</v>
      </c>
    </row>
    <row r="95" spans="1:47" s="2" customFormat="1" ht="12">
      <c r="A95" s="40"/>
      <c r="B95" s="41"/>
      <c r="C95" s="42"/>
      <c r="D95" s="228" t="s">
        <v>216</v>
      </c>
      <c r="E95" s="42"/>
      <c r="F95" s="229" t="s">
        <v>680</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89</v>
      </c>
    </row>
    <row r="96" spans="1:51" s="13" customFormat="1" ht="12">
      <c r="A96" s="13"/>
      <c r="B96" s="233"/>
      <c r="C96" s="234"/>
      <c r="D96" s="228" t="s">
        <v>218</v>
      </c>
      <c r="E96" s="235" t="s">
        <v>39</v>
      </c>
      <c r="F96" s="236" t="s">
        <v>1186</v>
      </c>
      <c r="G96" s="234"/>
      <c r="H96" s="237">
        <v>5</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5" customFormat="1" ht="12">
      <c r="A97" s="15"/>
      <c r="B97" s="255"/>
      <c r="C97" s="256"/>
      <c r="D97" s="228" t="s">
        <v>218</v>
      </c>
      <c r="E97" s="257" t="s">
        <v>39</v>
      </c>
      <c r="F97" s="258" t="s">
        <v>1102</v>
      </c>
      <c r="G97" s="256"/>
      <c r="H97" s="257" t="s">
        <v>39</v>
      </c>
      <c r="I97" s="259"/>
      <c r="J97" s="256"/>
      <c r="K97" s="256"/>
      <c r="L97" s="260"/>
      <c r="M97" s="261"/>
      <c r="N97" s="262"/>
      <c r="O97" s="262"/>
      <c r="P97" s="262"/>
      <c r="Q97" s="262"/>
      <c r="R97" s="262"/>
      <c r="S97" s="262"/>
      <c r="T97" s="263"/>
      <c r="U97" s="15"/>
      <c r="V97" s="15"/>
      <c r="W97" s="15"/>
      <c r="X97" s="15"/>
      <c r="Y97" s="15"/>
      <c r="Z97" s="15"/>
      <c r="AA97" s="15"/>
      <c r="AB97" s="15"/>
      <c r="AC97" s="15"/>
      <c r="AD97" s="15"/>
      <c r="AE97" s="15"/>
      <c r="AT97" s="264" t="s">
        <v>218</v>
      </c>
      <c r="AU97" s="264" t="s">
        <v>89</v>
      </c>
      <c r="AV97" s="15" t="s">
        <v>87</v>
      </c>
      <c r="AW97" s="15" t="s">
        <v>41</v>
      </c>
      <c r="AX97" s="15" t="s">
        <v>80</v>
      </c>
      <c r="AY97" s="264" t="s">
        <v>206</v>
      </c>
    </row>
    <row r="98" spans="1:51" s="14" customFormat="1" ht="12">
      <c r="A98" s="14"/>
      <c r="B98" s="244"/>
      <c r="C98" s="245"/>
      <c r="D98" s="228" t="s">
        <v>218</v>
      </c>
      <c r="E98" s="246" t="s">
        <v>1177</v>
      </c>
      <c r="F98" s="247" t="s">
        <v>220</v>
      </c>
      <c r="G98" s="245"/>
      <c r="H98" s="248">
        <v>5</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218</v>
      </c>
      <c r="AU98" s="254" t="s">
        <v>89</v>
      </c>
      <c r="AV98" s="14" t="s">
        <v>214</v>
      </c>
      <c r="AW98" s="14" t="s">
        <v>41</v>
      </c>
      <c r="AX98" s="14" t="s">
        <v>87</v>
      </c>
      <c r="AY98" s="254" t="s">
        <v>206</v>
      </c>
    </row>
    <row r="99" spans="1:65" s="2" customFormat="1" ht="24.15" customHeight="1">
      <c r="A99" s="40"/>
      <c r="B99" s="41"/>
      <c r="C99" s="215" t="s">
        <v>228</v>
      </c>
      <c r="D99" s="215" t="s">
        <v>209</v>
      </c>
      <c r="E99" s="216" t="s">
        <v>1103</v>
      </c>
      <c r="F99" s="217" t="s">
        <v>1104</v>
      </c>
      <c r="G99" s="218" t="s">
        <v>223</v>
      </c>
      <c r="H99" s="219">
        <v>2</v>
      </c>
      <c r="I99" s="220"/>
      <c r="J99" s="221">
        <f>ROUND(I99*H99,2)</f>
        <v>0</v>
      </c>
      <c r="K99" s="217" t="s">
        <v>213</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89</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1187</v>
      </c>
    </row>
    <row r="100" spans="1:47" s="2" customFormat="1" ht="12">
      <c r="A100" s="40"/>
      <c r="B100" s="41"/>
      <c r="C100" s="42"/>
      <c r="D100" s="228" t="s">
        <v>216</v>
      </c>
      <c r="E100" s="42"/>
      <c r="F100" s="229" t="s">
        <v>1106</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89</v>
      </c>
    </row>
    <row r="101" spans="1:65" s="2" customFormat="1" ht="24.15" customHeight="1">
      <c r="A101" s="40"/>
      <c r="B101" s="41"/>
      <c r="C101" s="215" t="s">
        <v>214</v>
      </c>
      <c r="D101" s="215" t="s">
        <v>209</v>
      </c>
      <c r="E101" s="216" t="s">
        <v>681</v>
      </c>
      <c r="F101" s="217" t="s">
        <v>682</v>
      </c>
      <c r="G101" s="218" t="s">
        <v>223</v>
      </c>
      <c r="H101" s="219">
        <v>5</v>
      </c>
      <c r="I101" s="220"/>
      <c r="J101" s="221">
        <f>ROUND(I101*H101,2)</f>
        <v>0</v>
      </c>
      <c r="K101" s="217" t="s">
        <v>213</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1188</v>
      </c>
    </row>
    <row r="102" spans="1:47" s="2" customFormat="1" ht="12">
      <c r="A102" s="40"/>
      <c r="B102" s="41"/>
      <c r="C102" s="42"/>
      <c r="D102" s="228" t="s">
        <v>216</v>
      </c>
      <c r="E102" s="42"/>
      <c r="F102" s="229" t="s">
        <v>684</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51" s="13" customFormat="1" ht="12">
      <c r="A103" s="13"/>
      <c r="B103" s="233"/>
      <c r="C103" s="234"/>
      <c r="D103" s="228" t="s">
        <v>218</v>
      </c>
      <c r="E103" s="235" t="s">
        <v>39</v>
      </c>
      <c r="F103" s="236" t="s">
        <v>1177</v>
      </c>
      <c r="G103" s="234"/>
      <c r="H103" s="237">
        <v>5</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4" customFormat="1" ht="12">
      <c r="A104" s="14"/>
      <c r="B104" s="244"/>
      <c r="C104" s="245"/>
      <c r="D104" s="228" t="s">
        <v>218</v>
      </c>
      <c r="E104" s="246" t="s">
        <v>39</v>
      </c>
      <c r="F104" s="247" t="s">
        <v>220</v>
      </c>
      <c r="G104" s="245"/>
      <c r="H104" s="248">
        <v>5</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218</v>
      </c>
      <c r="AU104" s="254" t="s">
        <v>89</v>
      </c>
      <c r="AV104" s="14" t="s">
        <v>214</v>
      </c>
      <c r="AW104" s="14" t="s">
        <v>41</v>
      </c>
      <c r="AX104" s="14" t="s">
        <v>87</v>
      </c>
      <c r="AY104" s="254" t="s">
        <v>206</v>
      </c>
    </row>
    <row r="105" spans="1:65" s="2" customFormat="1" ht="24.15" customHeight="1">
      <c r="A105" s="40"/>
      <c r="B105" s="41"/>
      <c r="C105" s="215" t="s">
        <v>207</v>
      </c>
      <c r="D105" s="215" t="s">
        <v>209</v>
      </c>
      <c r="E105" s="216" t="s">
        <v>1108</v>
      </c>
      <c r="F105" s="217" t="s">
        <v>1109</v>
      </c>
      <c r="G105" s="218" t="s">
        <v>223</v>
      </c>
      <c r="H105" s="219">
        <v>2</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1189</v>
      </c>
    </row>
    <row r="106" spans="1:47" s="2" customFormat="1" ht="12">
      <c r="A106" s="40"/>
      <c r="B106" s="41"/>
      <c r="C106" s="42"/>
      <c r="D106" s="228" t="s">
        <v>216</v>
      </c>
      <c r="E106" s="42"/>
      <c r="F106" s="229" t="s">
        <v>1111</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65" s="2" customFormat="1" ht="37.8" customHeight="1">
      <c r="A107" s="40"/>
      <c r="B107" s="41"/>
      <c r="C107" s="215" t="s">
        <v>244</v>
      </c>
      <c r="D107" s="215" t="s">
        <v>209</v>
      </c>
      <c r="E107" s="216" t="s">
        <v>685</v>
      </c>
      <c r="F107" s="217" t="s">
        <v>688</v>
      </c>
      <c r="G107" s="218" t="s">
        <v>175</v>
      </c>
      <c r="H107" s="219">
        <v>12.5</v>
      </c>
      <c r="I107" s="220"/>
      <c r="J107" s="221">
        <f>ROUND(I107*H107,2)</f>
        <v>0</v>
      </c>
      <c r="K107" s="217" t="s">
        <v>567</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1190</v>
      </c>
    </row>
    <row r="108" spans="1:47" s="2" customFormat="1" ht="12">
      <c r="A108" s="40"/>
      <c r="B108" s="41"/>
      <c r="C108" s="42"/>
      <c r="D108" s="228" t="s">
        <v>216</v>
      </c>
      <c r="E108" s="42"/>
      <c r="F108" s="229" t="s">
        <v>688</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65" s="2" customFormat="1" ht="55.5" customHeight="1">
      <c r="A109" s="40"/>
      <c r="B109" s="41"/>
      <c r="C109" s="215" t="s">
        <v>250</v>
      </c>
      <c r="D109" s="215" t="s">
        <v>209</v>
      </c>
      <c r="E109" s="216" t="s">
        <v>689</v>
      </c>
      <c r="F109" s="217" t="s">
        <v>692</v>
      </c>
      <c r="G109" s="218" t="s">
        <v>500</v>
      </c>
      <c r="H109" s="219">
        <v>19.095</v>
      </c>
      <c r="I109" s="220"/>
      <c r="J109" s="221">
        <f>ROUND(I109*H109,2)</f>
        <v>0</v>
      </c>
      <c r="K109" s="217" t="s">
        <v>567</v>
      </c>
      <c r="L109" s="46"/>
      <c r="M109" s="222" t="s">
        <v>39</v>
      </c>
      <c r="N109" s="223" t="s">
        <v>53</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214</v>
      </c>
      <c r="AT109" s="226" t="s">
        <v>209</v>
      </c>
      <c r="AU109" s="226" t="s">
        <v>89</v>
      </c>
      <c r="AY109" s="18" t="s">
        <v>206</v>
      </c>
      <c r="BE109" s="227">
        <f>IF(N109="základní",J109,0)</f>
        <v>0</v>
      </c>
      <c r="BF109" s="227">
        <f>IF(N109="snížená",J109,0)</f>
        <v>0</v>
      </c>
      <c r="BG109" s="227">
        <f>IF(N109="zákl. přenesená",J109,0)</f>
        <v>0</v>
      </c>
      <c r="BH109" s="227">
        <f>IF(N109="sníž. přenesená",J109,0)</f>
        <v>0</v>
      </c>
      <c r="BI109" s="227">
        <f>IF(N109="nulová",J109,0)</f>
        <v>0</v>
      </c>
      <c r="BJ109" s="18" t="s">
        <v>214</v>
      </c>
      <c r="BK109" s="227">
        <f>ROUND(I109*H109,2)</f>
        <v>0</v>
      </c>
      <c r="BL109" s="18" t="s">
        <v>214</v>
      </c>
      <c r="BM109" s="226" t="s">
        <v>1191</v>
      </c>
    </row>
    <row r="110" spans="1:47" s="2" customFormat="1" ht="12">
      <c r="A110" s="40"/>
      <c r="B110" s="41"/>
      <c r="C110" s="42"/>
      <c r="D110" s="228" t="s">
        <v>216</v>
      </c>
      <c r="E110" s="42"/>
      <c r="F110" s="229" t="s">
        <v>692</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8" t="s">
        <v>216</v>
      </c>
      <c r="AU110" s="18" t="s">
        <v>89</v>
      </c>
    </row>
    <row r="111" spans="1:65" s="2" customFormat="1" ht="66.75" customHeight="1">
      <c r="A111" s="40"/>
      <c r="B111" s="41"/>
      <c r="C111" s="215" t="s">
        <v>257</v>
      </c>
      <c r="D111" s="215" t="s">
        <v>209</v>
      </c>
      <c r="E111" s="216" t="s">
        <v>1114</v>
      </c>
      <c r="F111" s="217" t="s">
        <v>1115</v>
      </c>
      <c r="G111" s="218" t="s">
        <v>500</v>
      </c>
      <c r="H111" s="219">
        <v>19.095</v>
      </c>
      <c r="I111" s="220"/>
      <c r="J111" s="221">
        <f>ROUND(I111*H111,2)</f>
        <v>0</v>
      </c>
      <c r="K111" s="217" t="s">
        <v>567</v>
      </c>
      <c r="L111" s="46"/>
      <c r="M111" s="222" t="s">
        <v>39</v>
      </c>
      <c r="N111" s="223" t="s">
        <v>53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214</v>
      </c>
      <c r="AT111" s="226" t="s">
        <v>209</v>
      </c>
      <c r="AU111" s="226" t="s">
        <v>89</v>
      </c>
      <c r="AY111" s="18" t="s">
        <v>206</v>
      </c>
      <c r="BE111" s="227">
        <f>IF(N111="základní",J111,0)</f>
        <v>0</v>
      </c>
      <c r="BF111" s="227">
        <f>IF(N111="snížená",J111,0)</f>
        <v>0</v>
      </c>
      <c r="BG111" s="227">
        <f>IF(N111="zákl. přenesená",J111,0)</f>
        <v>0</v>
      </c>
      <c r="BH111" s="227">
        <f>IF(N111="sníž. přenesená",J111,0)</f>
        <v>0</v>
      </c>
      <c r="BI111" s="227">
        <f>IF(N111="nulová",J111,0)</f>
        <v>0</v>
      </c>
      <c r="BJ111" s="18" t="s">
        <v>214</v>
      </c>
      <c r="BK111" s="227">
        <f>ROUND(I111*H111,2)</f>
        <v>0</v>
      </c>
      <c r="BL111" s="18" t="s">
        <v>214</v>
      </c>
      <c r="BM111" s="226" t="s">
        <v>1192</v>
      </c>
    </row>
    <row r="112" spans="1:47" s="2" customFormat="1" ht="12">
      <c r="A112" s="40"/>
      <c r="B112" s="41"/>
      <c r="C112" s="42"/>
      <c r="D112" s="228" t="s">
        <v>216</v>
      </c>
      <c r="E112" s="42"/>
      <c r="F112" s="229" t="s">
        <v>1117</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216</v>
      </c>
      <c r="AU112" s="18" t="s">
        <v>89</v>
      </c>
    </row>
    <row r="113" spans="1:65" s="2" customFormat="1" ht="21.75" customHeight="1">
      <c r="A113" s="40"/>
      <c r="B113" s="41"/>
      <c r="C113" s="265" t="s">
        <v>265</v>
      </c>
      <c r="D113" s="265" t="s">
        <v>322</v>
      </c>
      <c r="E113" s="266" t="s">
        <v>713</v>
      </c>
      <c r="F113" s="267" t="s">
        <v>714</v>
      </c>
      <c r="G113" s="268" t="s">
        <v>316</v>
      </c>
      <c r="H113" s="269">
        <v>7.16</v>
      </c>
      <c r="I113" s="270"/>
      <c r="J113" s="271">
        <f>ROUND(I113*H113,2)</f>
        <v>0</v>
      </c>
      <c r="K113" s="267" t="s">
        <v>567</v>
      </c>
      <c r="L113" s="272"/>
      <c r="M113" s="273" t="s">
        <v>39</v>
      </c>
      <c r="N113" s="274" t="s">
        <v>53</v>
      </c>
      <c r="O113" s="86"/>
      <c r="P113" s="224">
        <f>O113*H113</f>
        <v>0</v>
      </c>
      <c r="Q113" s="224">
        <v>1</v>
      </c>
      <c r="R113" s="224">
        <f>Q113*H113</f>
        <v>7.16</v>
      </c>
      <c r="S113" s="224">
        <v>0</v>
      </c>
      <c r="T113" s="225">
        <f>S113*H113</f>
        <v>0</v>
      </c>
      <c r="U113" s="40"/>
      <c r="V113" s="40"/>
      <c r="W113" s="40"/>
      <c r="X113" s="40"/>
      <c r="Y113" s="40"/>
      <c r="Z113" s="40"/>
      <c r="AA113" s="40"/>
      <c r="AB113" s="40"/>
      <c r="AC113" s="40"/>
      <c r="AD113" s="40"/>
      <c r="AE113" s="40"/>
      <c r="AR113" s="226" t="s">
        <v>257</v>
      </c>
      <c r="AT113" s="226" t="s">
        <v>322</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1193</v>
      </c>
    </row>
    <row r="114" spans="1:47" s="2" customFormat="1" ht="12">
      <c r="A114" s="40"/>
      <c r="B114" s="41"/>
      <c r="C114" s="42"/>
      <c r="D114" s="228" t="s">
        <v>216</v>
      </c>
      <c r="E114" s="42"/>
      <c r="F114" s="229" t="s">
        <v>714</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51" s="13" customFormat="1" ht="12">
      <c r="A115" s="13"/>
      <c r="B115" s="233"/>
      <c r="C115" s="234"/>
      <c r="D115" s="228" t="s">
        <v>218</v>
      </c>
      <c r="E115" s="235" t="s">
        <v>1170</v>
      </c>
      <c r="F115" s="236" t="s">
        <v>1194</v>
      </c>
      <c r="G115" s="234"/>
      <c r="H115" s="237">
        <v>7.16</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4" customFormat="1" ht="12">
      <c r="A116" s="14"/>
      <c r="B116" s="244"/>
      <c r="C116" s="245"/>
      <c r="D116" s="228" t="s">
        <v>218</v>
      </c>
      <c r="E116" s="246" t="s">
        <v>39</v>
      </c>
      <c r="F116" s="247" t="s">
        <v>220</v>
      </c>
      <c r="G116" s="245"/>
      <c r="H116" s="248">
        <v>7.16</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218</v>
      </c>
      <c r="AU116" s="254" t="s">
        <v>89</v>
      </c>
      <c r="AV116" s="14" t="s">
        <v>214</v>
      </c>
      <c r="AW116" s="14" t="s">
        <v>41</v>
      </c>
      <c r="AX116" s="14" t="s">
        <v>87</v>
      </c>
      <c r="AY116" s="254" t="s">
        <v>206</v>
      </c>
    </row>
    <row r="117" spans="1:65" s="2" customFormat="1" ht="24.15" customHeight="1">
      <c r="A117" s="40"/>
      <c r="B117" s="41"/>
      <c r="C117" s="265" t="s">
        <v>227</v>
      </c>
      <c r="D117" s="265" t="s">
        <v>322</v>
      </c>
      <c r="E117" s="266" t="s">
        <v>717</v>
      </c>
      <c r="F117" s="267" t="s">
        <v>718</v>
      </c>
      <c r="G117" s="268" t="s">
        <v>316</v>
      </c>
      <c r="H117" s="269">
        <v>2.388</v>
      </c>
      <c r="I117" s="270"/>
      <c r="J117" s="271">
        <f>ROUND(I117*H117,2)</f>
        <v>0</v>
      </c>
      <c r="K117" s="267" t="s">
        <v>567</v>
      </c>
      <c r="L117" s="272"/>
      <c r="M117" s="273" t="s">
        <v>39</v>
      </c>
      <c r="N117" s="274" t="s">
        <v>53</v>
      </c>
      <c r="O117" s="86"/>
      <c r="P117" s="224">
        <f>O117*H117</f>
        <v>0</v>
      </c>
      <c r="Q117" s="224">
        <v>1</v>
      </c>
      <c r="R117" s="224">
        <f>Q117*H117</f>
        <v>2.388</v>
      </c>
      <c r="S117" s="224">
        <v>0</v>
      </c>
      <c r="T117" s="225">
        <f>S117*H117</f>
        <v>0</v>
      </c>
      <c r="U117" s="40"/>
      <c r="V117" s="40"/>
      <c r="W117" s="40"/>
      <c r="X117" s="40"/>
      <c r="Y117" s="40"/>
      <c r="Z117" s="40"/>
      <c r="AA117" s="40"/>
      <c r="AB117" s="40"/>
      <c r="AC117" s="40"/>
      <c r="AD117" s="40"/>
      <c r="AE117" s="40"/>
      <c r="AR117" s="226" t="s">
        <v>257</v>
      </c>
      <c r="AT117" s="226" t="s">
        <v>322</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1195</v>
      </c>
    </row>
    <row r="118" spans="1:47" s="2" customFormat="1" ht="12">
      <c r="A118" s="40"/>
      <c r="B118" s="41"/>
      <c r="C118" s="42"/>
      <c r="D118" s="228" t="s">
        <v>216</v>
      </c>
      <c r="E118" s="42"/>
      <c r="F118" s="229" t="s">
        <v>718</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3" customFormat="1" ht="12">
      <c r="A119" s="13"/>
      <c r="B119" s="233"/>
      <c r="C119" s="234"/>
      <c r="D119" s="228" t="s">
        <v>218</v>
      </c>
      <c r="E119" s="235" t="s">
        <v>1172</v>
      </c>
      <c r="F119" s="236" t="s">
        <v>1173</v>
      </c>
      <c r="G119" s="234"/>
      <c r="H119" s="237">
        <v>2.388</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4" customFormat="1" ht="12">
      <c r="A120" s="14"/>
      <c r="B120" s="244"/>
      <c r="C120" s="245"/>
      <c r="D120" s="228" t="s">
        <v>218</v>
      </c>
      <c r="E120" s="246" t="s">
        <v>39</v>
      </c>
      <c r="F120" s="247" t="s">
        <v>220</v>
      </c>
      <c r="G120" s="245"/>
      <c r="H120" s="248">
        <v>2.388</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89</v>
      </c>
      <c r="AV120" s="14" t="s">
        <v>214</v>
      </c>
      <c r="AW120" s="14" t="s">
        <v>41</v>
      </c>
      <c r="AX120" s="14" t="s">
        <v>87</v>
      </c>
      <c r="AY120" s="254" t="s">
        <v>206</v>
      </c>
    </row>
    <row r="121" spans="1:65" s="2" customFormat="1" ht="55.5" customHeight="1">
      <c r="A121" s="40"/>
      <c r="B121" s="41"/>
      <c r="C121" s="265" t="s">
        <v>278</v>
      </c>
      <c r="D121" s="265" t="s">
        <v>322</v>
      </c>
      <c r="E121" s="266" t="s">
        <v>1196</v>
      </c>
      <c r="F121" s="267" t="s">
        <v>1197</v>
      </c>
      <c r="G121" s="268" t="s">
        <v>1176</v>
      </c>
      <c r="H121" s="269">
        <v>12</v>
      </c>
      <c r="I121" s="270"/>
      <c r="J121" s="271">
        <f>ROUND(I121*H121,2)</f>
        <v>0</v>
      </c>
      <c r="K121" s="267" t="s">
        <v>39</v>
      </c>
      <c r="L121" s="272"/>
      <c r="M121" s="273" t="s">
        <v>39</v>
      </c>
      <c r="N121" s="274"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257</v>
      </c>
      <c r="AT121" s="226" t="s">
        <v>322</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1198</v>
      </c>
    </row>
    <row r="122" spans="1:47" s="2" customFormat="1" ht="12">
      <c r="A122" s="40"/>
      <c r="B122" s="41"/>
      <c r="C122" s="42"/>
      <c r="D122" s="228" t="s">
        <v>216</v>
      </c>
      <c r="E122" s="42"/>
      <c r="F122" s="229" t="s">
        <v>1197</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47" s="2" customFormat="1" ht="12">
      <c r="A123" s="40"/>
      <c r="B123" s="41"/>
      <c r="C123" s="42"/>
      <c r="D123" s="228" t="s">
        <v>326</v>
      </c>
      <c r="E123" s="42"/>
      <c r="F123" s="275" t="s">
        <v>1199</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326</v>
      </c>
      <c r="AU123" s="18" t="s">
        <v>89</v>
      </c>
    </row>
    <row r="124" spans="1:51" s="13" customFormat="1" ht="12">
      <c r="A124" s="13"/>
      <c r="B124" s="233"/>
      <c r="C124" s="234"/>
      <c r="D124" s="228" t="s">
        <v>218</v>
      </c>
      <c r="E124" s="235" t="s">
        <v>39</v>
      </c>
      <c r="F124" s="236" t="s">
        <v>1200</v>
      </c>
      <c r="G124" s="234"/>
      <c r="H124" s="237">
        <v>12</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39</v>
      </c>
      <c r="F125" s="247" t="s">
        <v>220</v>
      </c>
      <c r="G125" s="245"/>
      <c r="H125" s="248">
        <v>12</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v>
      </c>
      <c r="AX125" s="14" t="s">
        <v>87</v>
      </c>
      <c r="AY125" s="254" t="s">
        <v>206</v>
      </c>
    </row>
    <row r="126" spans="1:65" s="2" customFormat="1" ht="55.5" customHeight="1">
      <c r="A126" s="40"/>
      <c r="B126" s="41"/>
      <c r="C126" s="215" t="s">
        <v>285</v>
      </c>
      <c r="D126" s="215" t="s">
        <v>209</v>
      </c>
      <c r="E126" s="216" t="s">
        <v>666</v>
      </c>
      <c r="F126" s="217" t="s">
        <v>667</v>
      </c>
      <c r="G126" s="218" t="s">
        <v>316</v>
      </c>
      <c r="H126" s="219">
        <v>9.548</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362</v>
      </c>
      <c r="AT126" s="226" t="s">
        <v>209</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362</v>
      </c>
      <c r="BM126" s="226" t="s">
        <v>1201</v>
      </c>
    </row>
    <row r="127" spans="1:47" s="2" customFormat="1" ht="12">
      <c r="A127" s="40"/>
      <c r="B127" s="41"/>
      <c r="C127" s="42"/>
      <c r="D127" s="228" t="s">
        <v>216</v>
      </c>
      <c r="E127" s="42"/>
      <c r="F127" s="229" t="s">
        <v>669</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3" customFormat="1" ht="12">
      <c r="A128" s="13"/>
      <c r="B128" s="233"/>
      <c r="C128" s="234"/>
      <c r="D128" s="228" t="s">
        <v>218</v>
      </c>
      <c r="E128" s="235" t="s">
        <v>39</v>
      </c>
      <c r="F128" s="236" t="s">
        <v>1202</v>
      </c>
      <c r="G128" s="234"/>
      <c r="H128" s="237">
        <v>9.548</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9.548</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5" s="2" customFormat="1" ht="55.5" customHeight="1">
      <c r="A130" s="40"/>
      <c r="B130" s="41"/>
      <c r="C130" s="215" t="s">
        <v>291</v>
      </c>
      <c r="D130" s="215" t="s">
        <v>209</v>
      </c>
      <c r="E130" s="216" t="s">
        <v>985</v>
      </c>
      <c r="F130" s="217" t="s">
        <v>986</v>
      </c>
      <c r="G130" s="218" t="s">
        <v>316</v>
      </c>
      <c r="H130" s="219">
        <v>9.548</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1203</v>
      </c>
    </row>
    <row r="131" spans="1:47" s="2" customFormat="1" ht="12">
      <c r="A131" s="40"/>
      <c r="B131" s="41"/>
      <c r="C131" s="42"/>
      <c r="D131" s="228" t="s">
        <v>216</v>
      </c>
      <c r="E131" s="42"/>
      <c r="F131" s="229" t="s">
        <v>988</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47" s="2" customFormat="1" ht="12">
      <c r="A132" s="40"/>
      <c r="B132" s="41"/>
      <c r="C132" s="42"/>
      <c r="D132" s="228" t="s">
        <v>326</v>
      </c>
      <c r="E132" s="42"/>
      <c r="F132" s="275" t="s">
        <v>1128</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326</v>
      </c>
      <c r="AU132" s="18" t="s">
        <v>89</v>
      </c>
    </row>
    <row r="133" spans="1:51" s="13" customFormat="1" ht="12">
      <c r="A133" s="13"/>
      <c r="B133" s="233"/>
      <c r="C133" s="234"/>
      <c r="D133" s="228" t="s">
        <v>218</v>
      </c>
      <c r="E133" s="235" t="s">
        <v>39</v>
      </c>
      <c r="F133" s="236" t="s">
        <v>1204</v>
      </c>
      <c r="G133" s="234"/>
      <c r="H133" s="237">
        <v>9.548</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4" customFormat="1" ht="12">
      <c r="A134" s="14"/>
      <c r="B134" s="244"/>
      <c r="C134" s="245"/>
      <c r="D134" s="228" t="s">
        <v>218</v>
      </c>
      <c r="E134" s="246" t="s">
        <v>39</v>
      </c>
      <c r="F134" s="247" t="s">
        <v>220</v>
      </c>
      <c r="G134" s="245"/>
      <c r="H134" s="248">
        <v>9.548</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218</v>
      </c>
      <c r="AU134" s="254" t="s">
        <v>89</v>
      </c>
      <c r="AV134" s="14" t="s">
        <v>214</v>
      </c>
      <c r="AW134" s="14" t="s">
        <v>41</v>
      </c>
      <c r="AX134" s="14" t="s">
        <v>87</v>
      </c>
      <c r="AY134" s="254" t="s">
        <v>206</v>
      </c>
    </row>
    <row r="135" spans="1:65" s="2" customFormat="1" ht="66.75" customHeight="1">
      <c r="A135" s="40"/>
      <c r="B135" s="41"/>
      <c r="C135" s="215" t="s">
        <v>296</v>
      </c>
      <c r="D135" s="215" t="s">
        <v>209</v>
      </c>
      <c r="E135" s="216" t="s">
        <v>1131</v>
      </c>
      <c r="F135" s="217" t="s">
        <v>1132</v>
      </c>
      <c r="G135" s="218" t="s">
        <v>316</v>
      </c>
      <c r="H135" s="219">
        <v>9.548</v>
      </c>
      <c r="I135" s="220"/>
      <c r="J135" s="221">
        <f>ROUND(I135*H135,2)</f>
        <v>0</v>
      </c>
      <c r="K135" s="217" t="s">
        <v>567</v>
      </c>
      <c r="L135" s="46"/>
      <c r="M135" s="222" t="s">
        <v>39</v>
      </c>
      <c r="N135" s="223" t="s">
        <v>53</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214</v>
      </c>
      <c r="AT135" s="226" t="s">
        <v>209</v>
      </c>
      <c r="AU135" s="226" t="s">
        <v>89</v>
      </c>
      <c r="AY135" s="18" t="s">
        <v>206</v>
      </c>
      <c r="BE135" s="227">
        <f>IF(N135="základní",J135,0)</f>
        <v>0</v>
      </c>
      <c r="BF135" s="227">
        <f>IF(N135="snížená",J135,0)</f>
        <v>0</v>
      </c>
      <c r="BG135" s="227">
        <f>IF(N135="zákl. přenesená",J135,0)</f>
        <v>0</v>
      </c>
      <c r="BH135" s="227">
        <f>IF(N135="sníž. přenesená",J135,0)</f>
        <v>0</v>
      </c>
      <c r="BI135" s="227">
        <f>IF(N135="nulová",J135,0)</f>
        <v>0</v>
      </c>
      <c r="BJ135" s="18" t="s">
        <v>214</v>
      </c>
      <c r="BK135" s="227">
        <f>ROUND(I135*H135,2)</f>
        <v>0</v>
      </c>
      <c r="BL135" s="18" t="s">
        <v>214</v>
      </c>
      <c r="BM135" s="226" t="s">
        <v>1205</v>
      </c>
    </row>
    <row r="136" spans="1:47" s="2" customFormat="1" ht="12">
      <c r="A136" s="40"/>
      <c r="B136" s="41"/>
      <c r="C136" s="42"/>
      <c r="D136" s="228" t="s">
        <v>216</v>
      </c>
      <c r="E136" s="42"/>
      <c r="F136" s="229" t="s">
        <v>1134</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8" t="s">
        <v>216</v>
      </c>
      <c r="AU136" s="18" t="s">
        <v>89</v>
      </c>
    </row>
    <row r="137" spans="1:51" s="13" customFormat="1" ht="12">
      <c r="A137" s="13"/>
      <c r="B137" s="233"/>
      <c r="C137" s="234"/>
      <c r="D137" s="228" t="s">
        <v>218</v>
      </c>
      <c r="E137" s="235" t="s">
        <v>39</v>
      </c>
      <c r="F137" s="236" t="s">
        <v>1206</v>
      </c>
      <c r="G137" s="234"/>
      <c r="H137" s="237">
        <v>9.548</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89</v>
      </c>
      <c r="AV137" s="13" t="s">
        <v>89</v>
      </c>
      <c r="AW137" s="13" t="s">
        <v>41</v>
      </c>
      <c r="AX137" s="13" t="s">
        <v>80</v>
      </c>
      <c r="AY137" s="243" t="s">
        <v>206</v>
      </c>
    </row>
    <row r="138" spans="1:51" s="14" customFormat="1" ht="12">
      <c r="A138" s="14"/>
      <c r="B138" s="244"/>
      <c r="C138" s="245"/>
      <c r="D138" s="228" t="s">
        <v>218</v>
      </c>
      <c r="E138" s="246" t="s">
        <v>39</v>
      </c>
      <c r="F138" s="247" t="s">
        <v>220</v>
      </c>
      <c r="G138" s="245"/>
      <c r="H138" s="248">
        <v>9.548</v>
      </c>
      <c r="I138" s="249"/>
      <c r="J138" s="245"/>
      <c r="K138" s="245"/>
      <c r="L138" s="250"/>
      <c r="M138" s="276"/>
      <c r="N138" s="277"/>
      <c r="O138" s="277"/>
      <c r="P138" s="277"/>
      <c r="Q138" s="277"/>
      <c r="R138" s="277"/>
      <c r="S138" s="277"/>
      <c r="T138" s="278"/>
      <c r="U138" s="14"/>
      <c r="V138" s="14"/>
      <c r="W138" s="14"/>
      <c r="X138" s="14"/>
      <c r="Y138" s="14"/>
      <c r="Z138" s="14"/>
      <c r="AA138" s="14"/>
      <c r="AB138" s="14"/>
      <c r="AC138" s="14"/>
      <c r="AD138" s="14"/>
      <c r="AE138" s="14"/>
      <c r="AT138" s="254" t="s">
        <v>218</v>
      </c>
      <c r="AU138" s="254" t="s">
        <v>89</v>
      </c>
      <c r="AV138" s="14" t="s">
        <v>214</v>
      </c>
      <c r="AW138" s="14" t="s">
        <v>41</v>
      </c>
      <c r="AX138" s="14" t="s">
        <v>87</v>
      </c>
      <c r="AY138" s="254" t="s">
        <v>206</v>
      </c>
    </row>
    <row r="139" spans="1:31" s="2" customFormat="1" ht="6.95" customHeight="1">
      <c r="A139" s="40"/>
      <c r="B139" s="61"/>
      <c r="C139" s="62"/>
      <c r="D139" s="62"/>
      <c r="E139" s="62"/>
      <c r="F139" s="62"/>
      <c r="G139" s="62"/>
      <c r="H139" s="62"/>
      <c r="I139" s="62"/>
      <c r="J139" s="62"/>
      <c r="K139" s="62"/>
      <c r="L139" s="46"/>
      <c r="M139" s="40"/>
      <c r="O139" s="40"/>
      <c r="P139" s="40"/>
      <c r="Q139" s="40"/>
      <c r="R139" s="40"/>
      <c r="S139" s="40"/>
      <c r="T139" s="40"/>
      <c r="U139" s="40"/>
      <c r="V139" s="40"/>
      <c r="W139" s="40"/>
      <c r="X139" s="40"/>
      <c r="Y139" s="40"/>
      <c r="Z139" s="40"/>
      <c r="AA139" s="40"/>
      <c r="AB139" s="40"/>
      <c r="AC139" s="40"/>
      <c r="AD139" s="40"/>
      <c r="AE139" s="40"/>
    </row>
  </sheetData>
  <sheetProtection password="CDD6" sheet="1" objects="1" scenarios="1" formatColumns="0" formatRows="0" autoFilter="0"/>
  <autoFilter ref="C86:K138"/>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4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130</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1207</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1208</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40</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ROUND(J89,2)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ROUND((SUM(BE89:BE414)),2)</f>
        <v>0</v>
      </c>
      <c r="G35" s="40"/>
      <c r="H35" s="40"/>
      <c r="I35" s="160">
        <v>0.21</v>
      </c>
      <c r="J35" s="159">
        <f>ROUND(((SUM(BE89:BE414))*I35),2)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ROUND((SUM(BF89:BF414)),2)</f>
        <v>0</v>
      </c>
      <c r="G36" s="40"/>
      <c r="H36" s="40"/>
      <c r="I36" s="160">
        <v>0.15</v>
      </c>
      <c r="J36" s="159">
        <f>ROUND(((SUM(BF89:BF414))*I36),2)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ROUND((SUM(BG89:BG414)),2)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ROUND((SUM(BH89:BH414)),2)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ROUND((SUM(BI89:BI414)),2)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1207</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Č31 - Kaštice - Žatec západ - odstranění defektoskopických vad</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 xml:space="preserve"> </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J89</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J90</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J91</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J336</f>
        <v>0</v>
      </c>
      <c r="K66" s="178"/>
      <c r="L66" s="182"/>
      <c r="S66" s="9"/>
      <c r="T66" s="9"/>
      <c r="U66" s="9"/>
      <c r="V66" s="9"/>
      <c r="W66" s="9"/>
      <c r="X66" s="9"/>
      <c r="Y66" s="9"/>
      <c r="Z66" s="9"/>
      <c r="AA66" s="9"/>
      <c r="AB66" s="9"/>
      <c r="AC66" s="9"/>
      <c r="AD66" s="9"/>
      <c r="AE66" s="9"/>
    </row>
    <row r="67" spans="1:31" s="9" customFormat="1" ht="24.95" customHeight="1" hidden="1">
      <c r="A67" s="9"/>
      <c r="B67" s="177"/>
      <c r="C67" s="178"/>
      <c r="D67" s="179" t="s">
        <v>1209</v>
      </c>
      <c r="E67" s="180"/>
      <c r="F67" s="180"/>
      <c r="G67" s="180"/>
      <c r="H67" s="180"/>
      <c r="I67" s="180"/>
      <c r="J67" s="181">
        <f>J414</f>
        <v>0</v>
      </c>
      <c r="K67" s="178"/>
      <c r="L67" s="182"/>
      <c r="S67" s="9"/>
      <c r="T67" s="9"/>
      <c r="U67" s="9"/>
      <c r="V67" s="9"/>
      <c r="W67" s="9"/>
      <c r="X67" s="9"/>
      <c r="Y67" s="9"/>
      <c r="Z67" s="9"/>
      <c r="AA67" s="9"/>
      <c r="AB67" s="9"/>
      <c r="AC67" s="9"/>
      <c r="AD67" s="9"/>
      <c r="AE67" s="9"/>
    </row>
    <row r="68" spans="1:31" s="2" customFormat="1" ht="21.8" customHeight="1" hidden="1">
      <c r="A68" s="40"/>
      <c r="B68" s="41"/>
      <c r="C68" s="42"/>
      <c r="D68" s="42"/>
      <c r="E68" s="42"/>
      <c r="F68" s="42"/>
      <c r="G68" s="42"/>
      <c r="H68" s="42"/>
      <c r="I68" s="42"/>
      <c r="J68" s="42"/>
      <c r="K68" s="42"/>
      <c r="L68" s="147"/>
      <c r="S68" s="40"/>
      <c r="T68" s="40"/>
      <c r="U68" s="40"/>
      <c r="V68" s="40"/>
      <c r="W68" s="40"/>
      <c r="X68" s="40"/>
      <c r="Y68" s="40"/>
      <c r="Z68" s="40"/>
      <c r="AA68" s="40"/>
      <c r="AB68" s="40"/>
      <c r="AC68" s="40"/>
      <c r="AD68" s="40"/>
      <c r="AE68" s="40"/>
    </row>
    <row r="69" spans="1:31" s="2" customFormat="1" ht="6.95" customHeight="1" hidden="1">
      <c r="A69" s="40"/>
      <c r="B69" s="61"/>
      <c r="C69" s="62"/>
      <c r="D69" s="62"/>
      <c r="E69" s="62"/>
      <c r="F69" s="62"/>
      <c r="G69" s="62"/>
      <c r="H69" s="62"/>
      <c r="I69" s="62"/>
      <c r="J69" s="62"/>
      <c r="K69" s="62"/>
      <c r="L69" s="147"/>
      <c r="S69" s="40"/>
      <c r="T69" s="40"/>
      <c r="U69" s="40"/>
      <c r="V69" s="40"/>
      <c r="W69" s="40"/>
      <c r="X69" s="40"/>
      <c r="Y69" s="40"/>
      <c r="Z69" s="40"/>
      <c r="AA69" s="40"/>
      <c r="AB69" s="40"/>
      <c r="AC69" s="40"/>
      <c r="AD69" s="40"/>
      <c r="AE69" s="40"/>
    </row>
    <row r="70" ht="12" hidden="1"/>
    <row r="71" ht="12" hidden="1"/>
    <row r="72" ht="12" hidden="1"/>
    <row r="73" spans="1:31" s="2" customFormat="1" ht="6.95" customHeight="1">
      <c r="A73" s="40"/>
      <c r="B73" s="63"/>
      <c r="C73" s="64"/>
      <c r="D73" s="64"/>
      <c r="E73" s="64"/>
      <c r="F73" s="64"/>
      <c r="G73" s="64"/>
      <c r="H73" s="64"/>
      <c r="I73" s="64"/>
      <c r="J73" s="64"/>
      <c r="K73" s="64"/>
      <c r="L73" s="147"/>
      <c r="S73" s="40"/>
      <c r="T73" s="40"/>
      <c r="U73" s="40"/>
      <c r="V73" s="40"/>
      <c r="W73" s="40"/>
      <c r="X73" s="40"/>
      <c r="Y73" s="40"/>
      <c r="Z73" s="40"/>
      <c r="AA73" s="40"/>
      <c r="AB73" s="40"/>
      <c r="AC73" s="40"/>
      <c r="AD73" s="40"/>
      <c r="AE73" s="40"/>
    </row>
    <row r="74" spans="1:31" s="2" customFormat="1" ht="24.95" customHeight="1">
      <c r="A74" s="40"/>
      <c r="B74" s="41"/>
      <c r="C74" s="24" t="s">
        <v>191</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16</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172" t="str">
        <f>E7</f>
        <v>Souvislá výměna kolejnic v obvodu Správy tratí Most pro r. 2022</v>
      </c>
      <c r="F77" s="33"/>
      <c r="G77" s="33"/>
      <c r="H77" s="33"/>
      <c r="I77" s="42"/>
      <c r="J77" s="42"/>
      <c r="K77" s="42"/>
      <c r="L77" s="147"/>
      <c r="S77" s="40"/>
      <c r="T77" s="40"/>
      <c r="U77" s="40"/>
      <c r="V77" s="40"/>
      <c r="W77" s="40"/>
      <c r="X77" s="40"/>
      <c r="Y77" s="40"/>
      <c r="Z77" s="40"/>
      <c r="AA77" s="40"/>
      <c r="AB77" s="40"/>
      <c r="AC77" s="40"/>
      <c r="AD77" s="40"/>
      <c r="AE77" s="40"/>
    </row>
    <row r="78" spans="2:12" s="1" customFormat="1" ht="12" customHeight="1">
      <c r="B78" s="22"/>
      <c r="C78" s="33" t="s">
        <v>178</v>
      </c>
      <c r="D78" s="23"/>
      <c r="E78" s="23"/>
      <c r="F78" s="23"/>
      <c r="G78" s="23"/>
      <c r="H78" s="23"/>
      <c r="I78" s="23"/>
      <c r="J78" s="23"/>
      <c r="K78" s="23"/>
      <c r="L78" s="21"/>
    </row>
    <row r="79" spans="1:31" s="2" customFormat="1" ht="16.5" customHeight="1">
      <c r="A79" s="40"/>
      <c r="B79" s="41"/>
      <c r="C79" s="42"/>
      <c r="D79" s="42"/>
      <c r="E79" s="172" t="s">
        <v>1207</v>
      </c>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180</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30" customHeight="1">
      <c r="A81" s="40"/>
      <c r="B81" s="41"/>
      <c r="C81" s="42"/>
      <c r="D81" s="42"/>
      <c r="E81" s="71" t="str">
        <f>E11</f>
        <v>Č31 - Kaštice - Žatec západ - odstranění defektoskopických vad</v>
      </c>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3" t="s">
        <v>22</v>
      </c>
      <c r="D83" s="42"/>
      <c r="E83" s="42"/>
      <c r="F83" s="28" t="str">
        <f>F14</f>
        <v>obvod správy tratí v Mostě</v>
      </c>
      <c r="G83" s="42"/>
      <c r="H83" s="42"/>
      <c r="I83" s="33" t="s">
        <v>24</v>
      </c>
      <c r="J83" s="74" t="str">
        <f>IF(J14="","",J14)</f>
        <v>15. 3. 2022</v>
      </c>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5.15" customHeight="1">
      <c r="A85" s="40"/>
      <c r="B85" s="41"/>
      <c r="C85" s="33" t="s">
        <v>30</v>
      </c>
      <c r="D85" s="42"/>
      <c r="E85" s="42"/>
      <c r="F85" s="28" t="str">
        <f>E17</f>
        <v>SŽDC s.o., OŘ UNL, ST Most</v>
      </c>
      <c r="G85" s="42"/>
      <c r="H85" s="42"/>
      <c r="I85" s="33" t="s">
        <v>38</v>
      </c>
      <c r="J85" s="38" t="str">
        <f>E23</f>
        <v xml:space="preserve"> </v>
      </c>
      <c r="K85" s="42"/>
      <c r="L85" s="147"/>
      <c r="S85" s="40"/>
      <c r="T85" s="40"/>
      <c r="U85" s="40"/>
      <c r="V85" s="40"/>
      <c r="W85" s="40"/>
      <c r="X85" s="40"/>
      <c r="Y85" s="40"/>
      <c r="Z85" s="40"/>
      <c r="AA85" s="40"/>
      <c r="AB85" s="40"/>
      <c r="AC85" s="40"/>
      <c r="AD85" s="40"/>
      <c r="AE85" s="40"/>
    </row>
    <row r="86" spans="1:31" s="2" customFormat="1" ht="15.15" customHeight="1">
      <c r="A86" s="40"/>
      <c r="B86" s="41"/>
      <c r="C86" s="33" t="s">
        <v>36</v>
      </c>
      <c r="D86" s="42"/>
      <c r="E86" s="42"/>
      <c r="F86" s="28" t="str">
        <f>IF(E20="","",E20)</f>
        <v>Vyplň údaj</v>
      </c>
      <c r="G86" s="42"/>
      <c r="H86" s="42"/>
      <c r="I86" s="33" t="s">
        <v>42</v>
      </c>
      <c r="J86" s="38" t="str">
        <f>E26</f>
        <v xml:space="preserve"> </v>
      </c>
      <c r="K86" s="42"/>
      <c r="L86" s="147"/>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11" customFormat="1" ht="29.25" customHeight="1">
      <c r="A88" s="188"/>
      <c r="B88" s="189"/>
      <c r="C88" s="190" t="s">
        <v>192</v>
      </c>
      <c r="D88" s="191" t="s">
        <v>65</v>
      </c>
      <c r="E88" s="191" t="s">
        <v>61</v>
      </c>
      <c r="F88" s="191" t="s">
        <v>62</v>
      </c>
      <c r="G88" s="191" t="s">
        <v>193</v>
      </c>
      <c r="H88" s="191" t="s">
        <v>194</v>
      </c>
      <c r="I88" s="191" t="s">
        <v>195</v>
      </c>
      <c r="J88" s="191" t="s">
        <v>186</v>
      </c>
      <c r="K88" s="192" t="s">
        <v>196</v>
      </c>
      <c r="L88" s="193"/>
      <c r="M88" s="94" t="s">
        <v>39</v>
      </c>
      <c r="N88" s="95" t="s">
        <v>50</v>
      </c>
      <c r="O88" s="95" t="s">
        <v>197</v>
      </c>
      <c r="P88" s="95" t="s">
        <v>198</v>
      </c>
      <c r="Q88" s="95" t="s">
        <v>199</v>
      </c>
      <c r="R88" s="95" t="s">
        <v>200</v>
      </c>
      <c r="S88" s="95" t="s">
        <v>201</v>
      </c>
      <c r="T88" s="96" t="s">
        <v>202</v>
      </c>
      <c r="U88" s="188"/>
      <c r="V88" s="188"/>
      <c r="W88" s="188"/>
      <c r="X88" s="188"/>
      <c r="Y88" s="188"/>
      <c r="Z88" s="188"/>
      <c r="AA88" s="188"/>
      <c r="AB88" s="188"/>
      <c r="AC88" s="188"/>
      <c r="AD88" s="188"/>
      <c r="AE88" s="188"/>
    </row>
    <row r="89" spans="1:63" s="2" customFormat="1" ht="22.8" customHeight="1">
      <c r="A89" s="40"/>
      <c r="B89" s="41"/>
      <c r="C89" s="101" t="s">
        <v>203</v>
      </c>
      <c r="D89" s="42"/>
      <c r="E89" s="42"/>
      <c r="F89" s="42"/>
      <c r="G89" s="42"/>
      <c r="H89" s="42"/>
      <c r="I89" s="42"/>
      <c r="J89" s="194">
        <f>BK89</f>
        <v>0</v>
      </c>
      <c r="K89" s="42"/>
      <c r="L89" s="46"/>
      <c r="M89" s="97"/>
      <c r="N89" s="195"/>
      <c r="O89" s="98"/>
      <c r="P89" s="196">
        <f>P90+P336+P414</f>
        <v>0</v>
      </c>
      <c r="Q89" s="98"/>
      <c r="R89" s="196">
        <f>R90+R336+R414</f>
        <v>421.95384</v>
      </c>
      <c r="S89" s="98"/>
      <c r="T89" s="197">
        <f>T90+T336+T414</f>
        <v>0</v>
      </c>
      <c r="U89" s="40"/>
      <c r="V89" s="40"/>
      <c r="W89" s="40"/>
      <c r="X89" s="40"/>
      <c r="Y89" s="40"/>
      <c r="Z89" s="40"/>
      <c r="AA89" s="40"/>
      <c r="AB89" s="40"/>
      <c r="AC89" s="40"/>
      <c r="AD89" s="40"/>
      <c r="AE89" s="40"/>
      <c r="AT89" s="18" t="s">
        <v>79</v>
      </c>
      <c r="AU89" s="18" t="s">
        <v>187</v>
      </c>
      <c r="BK89" s="198">
        <f>BK90+BK336+BK414</f>
        <v>0</v>
      </c>
    </row>
    <row r="90" spans="1:63" s="12" customFormat="1" ht="25.9" customHeight="1">
      <c r="A90" s="12"/>
      <c r="B90" s="199"/>
      <c r="C90" s="200"/>
      <c r="D90" s="201" t="s">
        <v>79</v>
      </c>
      <c r="E90" s="202" t="s">
        <v>204</v>
      </c>
      <c r="F90" s="202" t="s">
        <v>205</v>
      </c>
      <c r="G90" s="200"/>
      <c r="H90" s="200"/>
      <c r="I90" s="203"/>
      <c r="J90" s="204">
        <f>BK90</f>
        <v>0</v>
      </c>
      <c r="K90" s="200"/>
      <c r="L90" s="205"/>
      <c r="M90" s="206"/>
      <c r="N90" s="207"/>
      <c r="O90" s="207"/>
      <c r="P90" s="208">
        <f>P91</f>
        <v>0</v>
      </c>
      <c r="Q90" s="207"/>
      <c r="R90" s="208">
        <f>R91</f>
        <v>0</v>
      </c>
      <c r="S90" s="207"/>
      <c r="T90" s="209">
        <f>T91</f>
        <v>0</v>
      </c>
      <c r="U90" s="12"/>
      <c r="V90" s="12"/>
      <c r="W90" s="12"/>
      <c r="X90" s="12"/>
      <c r="Y90" s="12"/>
      <c r="Z90" s="12"/>
      <c r="AA90" s="12"/>
      <c r="AB90" s="12"/>
      <c r="AC90" s="12"/>
      <c r="AD90" s="12"/>
      <c r="AE90" s="12"/>
      <c r="AR90" s="210" t="s">
        <v>87</v>
      </c>
      <c r="AT90" s="211" t="s">
        <v>79</v>
      </c>
      <c r="AU90" s="211" t="s">
        <v>80</v>
      </c>
      <c r="AY90" s="210" t="s">
        <v>206</v>
      </c>
      <c r="BK90" s="212">
        <f>BK91</f>
        <v>0</v>
      </c>
    </row>
    <row r="91" spans="1:63" s="12" customFormat="1" ht="22.8" customHeight="1">
      <c r="A91" s="12"/>
      <c r="B91" s="199"/>
      <c r="C91" s="200"/>
      <c r="D91" s="201" t="s">
        <v>79</v>
      </c>
      <c r="E91" s="213" t="s">
        <v>207</v>
      </c>
      <c r="F91" s="213" t="s">
        <v>208</v>
      </c>
      <c r="G91" s="200"/>
      <c r="H91" s="200"/>
      <c r="I91" s="203"/>
      <c r="J91" s="214">
        <f>BK91</f>
        <v>0</v>
      </c>
      <c r="K91" s="200"/>
      <c r="L91" s="205"/>
      <c r="M91" s="206"/>
      <c r="N91" s="207"/>
      <c r="O91" s="207"/>
      <c r="P91" s="208">
        <f>SUM(P92:P335)</f>
        <v>0</v>
      </c>
      <c r="Q91" s="207"/>
      <c r="R91" s="208">
        <f>SUM(R92:R335)</f>
        <v>0</v>
      </c>
      <c r="S91" s="207"/>
      <c r="T91" s="209">
        <f>SUM(T92:T335)</f>
        <v>0</v>
      </c>
      <c r="U91" s="12"/>
      <c r="V91" s="12"/>
      <c r="W91" s="12"/>
      <c r="X91" s="12"/>
      <c r="Y91" s="12"/>
      <c r="Z91" s="12"/>
      <c r="AA91" s="12"/>
      <c r="AB91" s="12"/>
      <c r="AC91" s="12"/>
      <c r="AD91" s="12"/>
      <c r="AE91" s="12"/>
      <c r="AR91" s="210" t="s">
        <v>87</v>
      </c>
      <c r="AT91" s="211" t="s">
        <v>79</v>
      </c>
      <c r="AU91" s="211" t="s">
        <v>87</v>
      </c>
      <c r="AY91" s="210" t="s">
        <v>206</v>
      </c>
      <c r="BK91" s="212">
        <f>SUM(BK92:BK335)</f>
        <v>0</v>
      </c>
    </row>
    <row r="92" spans="1:65" s="2" customFormat="1" ht="24.15" customHeight="1">
      <c r="A92" s="40"/>
      <c r="B92" s="41"/>
      <c r="C92" s="215" t="s">
        <v>87</v>
      </c>
      <c r="D92" s="215" t="s">
        <v>209</v>
      </c>
      <c r="E92" s="216" t="s">
        <v>1210</v>
      </c>
      <c r="F92" s="217" t="s">
        <v>1211</v>
      </c>
      <c r="G92" s="218" t="s">
        <v>500</v>
      </c>
      <c r="H92" s="219">
        <v>142</v>
      </c>
      <c r="I92" s="220"/>
      <c r="J92" s="221">
        <f>ROUND(I92*H92,2)</f>
        <v>0</v>
      </c>
      <c r="K92" s="217" t="s">
        <v>39</v>
      </c>
      <c r="L92" s="46"/>
      <c r="M92" s="222" t="s">
        <v>39</v>
      </c>
      <c r="N92" s="223" t="s">
        <v>53</v>
      </c>
      <c r="O92" s="86"/>
      <c r="P92" s="224">
        <f>O92*H92</f>
        <v>0</v>
      </c>
      <c r="Q92" s="224">
        <v>0</v>
      </c>
      <c r="R92" s="224">
        <f>Q92*H92</f>
        <v>0</v>
      </c>
      <c r="S92" s="224">
        <v>0</v>
      </c>
      <c r="T92" s="225">
        <f>S92*H92</f>
        <v>0</v>
      </c>
      <c r="U92" s="40"/>
      <c r="V92" s="40"/>
      <c r="W92" s="40"/>
      <c r="X92" s="40"/>
      <c r="Y92" s="40"/>
      <c r="Z92" s="40"/>
      <c r="AA92" s="40"/>
      <c r="AB92" s="40"/>
      <c r="AC92" s="40"/>
      <c r="AD92" s="40"/>
      <c r="AE92" s="40"/>
      <c r="AR92" s="226" t="s">
        <v>214</v>
      </c>
      <c r="AT92" s="226" t="s">
        <v>209</v>
      </c>
      <c r="AU92" s="226" t="s">
        <v>89</v>
      </c>
      <c r="AY92" s="18" t="s">
        <v>206</v>
      </c>
      <c r="BE92" s="227">
        <f>IF(N92="základní",J92,0)</f>
        <v>0</v>
      </c>
      <c r="BF92" s="227">
        <f>IF(N92="snížená",J92,0)</f>
        <v>0</v>
      </c>
      <c r="BG92" s="227">
        <f>IF(N92="zákl. přenesená",J92,0)</f>
        <v>0</v>
      </c>
      <c r="BH92" s="227">
        <f>IF(N92="sníž. přenesená",J92,0)</f>
        <v>0</v>
      </c>
      <c r="BI92" s="227">
        <f>IF(N92="nulová",J92,0)</f>
        <v>0</v>
      </c>
      <c r="BJ92" s="18" t="s">
        <v>214</v>
      </c>
      <c r="BK92" s="227">
        <f>ROUND(I92*H92,2)</f>
        <v>0</v>
      </c>
      <c r="BL92" s="18" t="s">
        <v>214</v>
      </c>
      <c r="BM92" s="226" t="s">
        <v>1212</v>
      </c>
    </row>
    <row r="93" spans="1:47" s="2" customFormat="1" ht="12">
      <c r="A93" s="40"/>
      <c r="B93" s="41"/>
      <c r="C93" s="42"/>
      <c r="D93" s="228" t="s">
        <v>216</v>
      </c>
      <c r="E93" s="42"/>
      <c r="F93" s="229" t="s">
        <v>1211</v>
      </c>
      <c r="G93" s="42"/>
      <c r="H93" s="42"/>
      <c r="I93" s="230"/>
      <c r="J93" s="42"/>
      <c r="K93" s="42"/>
      <c r="L93" s="46"/>
      <c r="M93" s="231"/>
      <c r="N93" s="232"/>
      <c r="O93" s="86"/>
      <c r="P93" s="86"/>
      <c r="Q93" s="86"/>
      <c r="R93" s="86"/>
      <c r="S93" s="86"/>
      <c r="T93" s="87"/>
      <c r="U93" s="40"/>
      <c r="V93" s="40"/>
      <c r="W93" s="40"/>
      <c r="X93" s="40"/>
      <c r="Y93" s="40"/>
      <c r="Z93" s="40"/>
      <c r="AA93" s="40"/>
      <c r="AB93" s="40"/>
      <c r="AC93" s="40"/>
      <c r="AD93" s="40"/>
      <c r="AE93" s="40"/>
      <c r="AT93" s="18" t="s">
        <v>216</v>
      </c>
      <c r="AU93" s="18" t="s">
        <v>89</v>
      </c>
    </row>
    <row r="94" spans="1:47" s="2" customFormat="1" ht="12">
      <c r="A94" s="40"/>
      <c r="B94" s="41"/>
      <c r="C94" s="42"/>
      <c r="D94" s="228" t="s">
        <v>326</v>
      </c>
      <c r="E94" s="42"/>
      <c r="F94" s="275" t="s">
        <v>1213</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326</v>
      </c>
      <c r="AU94" s="18" t="s">
        <v>89</v>
      </c>
    </row>
    <row r="95" spans="1:51" s="13" customFormat="1" ht="12">
      <c r="A95" s="13"/>
      <c r="B95" s="233"/>
      <c r="C95" s="234"/>
      <c r="D95" s="228" t="s">
        <v>218</v>
      </c>
      <c r="E95" s="235" t="s">
        <v>39</v>
      </c>
      <c r="F95" s="236" t="s">
        <v>1214</v>
      </c>
      <c r="G95" s="234"/>
      <c r="H95" s="237">
        <v>49</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89</v>
      </c>
      <c r="AV95" s="13" t="s">
        <v>89</v>
      </c>
      <c r="AW95" s="13" t="s">
        <v>41</v>
      </c>
      <c r="AX95" s="13" t="s">
        <v>80</v>
      </c>
      <c r="AY95" s="243" t="s">
        <v>206</v>
      </c>
    </row>
    <row r="96" spans="1:51" s="13" customFormat="1" ht="12">
      <c r="A96" s="13"/>
      <c r="B96" s="233"/>
      <c r="C96" s="234"/>
      <c r="D96" s="228" t="s">
        <v>218</v>
      </c>
      <c r="E96" s="235" t="s">
        <v>39</v>
      </c>
      <c r="F96" s="236" t="s">
        <v>1215</v>
      </c>
      <c r="G96" s="234"/>
      <c r="H96" s="237">
        <v>52</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3" customFormat="1" ht="12">
      <c r="A97" s="13"/>
      <c r="B97" s="233"/>
      <c r="C97" s="234"/>
      <c r="D97" s="228" t="s">
        <v>218</v>
      </c>
      <c r="E97" s="235" t="s">
        <v>39</v>
      </c>
      <c r="F97" s="236" t="s">
        <v>1216</v>
      </c>
      <c r="G97" s="234"/>
      <c r="H97" s="237">
        <v>41</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218</v>
      </c>
      <c r="AU97" s="243" t="s">
        <v>89</v>
      </c>
      <c r="AV97" s="13" t="s">
        <v>89</v>
      </c>
      <c r="AW97" s="13" t="s">
        <v>41</v>
      </c>
      <c r="AX97" s="13" t="s">
        <v>80</v>
      </c>
      <c r="AY97" s="243" t="s">
        <v>206</v>
      </c>
    </row>
    <row r="98" spans="1:51" s="14" customFormat="1" ht="12">
      <c r="A98" s="14"/>
      <c r="B98" s="244"/>
      <c r="C98" s="245"/>
      <c r="D98" s="228" t="s">
        <v>218</v>
      </c>
      <c r="E98" s="246" t="s">
        <v>39</v>
      </c>
      <c r="F98" s="247" t="s">
        <v>220</v>
      </c>
      <c r="G98" s="245"/>
      <c r="H98" s="248">
        <v>142</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218</v>
      </c>
      <c r="AU98" s="254" t="s">
        <v>89</v>
      </c>
      <c r="AV98" s="14" t="s">
        <v>214</v>
      </c>
      <c r="AW98" s="14" t="s">
        <v>41</v>
      </c>
      <c r="AX98" s="14" t="s">
        <v>87</v>
      </c>
      <c r="AY98" s="254" t="s">
        <v>206</v>
      </c>
    </row>
    <row r="99" spans="1:65" s="2" customFormat="1" ht="24.15" customHeight="1">
      <c r="A99" s="40"/>
      <c r="B99" s="41"/>
      <c r="C99" s="215" t="s">
        <v>89</v>
      </c>
      <c r="D99" s="215" t="s">
        <v>209</v>
      </c>
      <c r="E99" s="216" t="s">
        <v>415</v>
      </c>
      <c r="F99" s="217" t="s">
        <v>416</v>
      </c>
      <c r="G99" s="218" t="s">
        <v>212</v>
      </c>
      <c r="H99" s="219">
        <v>28.628</v>
      </c>
      <c r="I99" s="220"/>
      <c r="J99" s="221">
        <f>ROUND(I99*H99,2)</f>
        <v>0</v>
      </c>
      <c r="K99" s="217" t="s">
        <v>39</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89</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1217</v>
      </c>
    </row>
    <row r="100" spans="1:47" s="2" customFormat="1" ht="12">
      <c r="A100" s="40"/>
      <c r="B100" s="41"/>
      <c r="C100" s="42"/>
      <c r="D100" s="228" t="s">
        <v>216</v>
      </c>
      <c r="E100" s="42"/>
      <c r="F100" s="229" t="s">
        <v>416</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89</v>
      </c>
    </row>
    <row r="101" spans="1:47" s="2" customFormat="1" ht="12">
      <c r="A101" s="40"/>
      <c r="B101" s="41"/>
      <c r="C101" s="42"/>
      <c r="D101" s="228" t="s">
        <v>326</v>
      </c>
      <c r="E101" s="42"/>
      <c r="F101" s="275" t="s">
        <v>1218</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326</v>
      </c>
      <c r="AU101" s="18" t="s">
        <v>89</v>
      </c>
    </row>
    <row r="102" spans="1:51" s="13" customFormat="1" ht="12">
      <c r="A102" s="13"/>
      <c r="B102" s="233"/>
      <c r="C102" s="234"/>
      <c r="D102" s="228" t="s">
        <v>218</v>
      </c>
      <c r="E102" s="235" t="s">
        <v>39</v>
      </c>
      <c r="F102" s="236" t="s">
        <v>1219</v>
      </c>
      <c r="G102" s="234"/>
      <c r="H102" s="237">
        <v>28.628</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218</v>
      </c>
      <c r="AU102" s="243" t="s">
        <v>89</v>
      </c>
      <c r="AV102" s="13" t="s">
        <v>89</v>
      </c>
      <c r="AW102" s="13" t="s">
        <v>41</v>
      </c>
      <c r="AX102" s="13" t="s">
        <v>80</v>
      </c>
      <c r="AY102" s="243" t="s">
        <v>206</v>
      </c>
    </row>
    <row r="103" spans="1:51" s="14" customFormat="1" ht="12">
      <c r="A103" s="14"/>
      <c r="B103" s="244"/>
      <c r="C103" s="245"/>
      <c r="D103" s="228" t="s">
        <v>218</v>
      </c>
      <c r="E103" s="246" t="s">
        <v>39</v>
      </c>
      <c r="F103" s="247" t="s">
        <v>220</v>
      </c>
      <c r="G103" s="245"/>
      <c r="H103" s="248">
        <v>28.628</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218</v>
      </c>
      <c r="AU103" s="254" t="s">
        <v>89</v>
      </c>
      <c r="AV103" s="14" t="s">
        <v>214</v>
      </c>
      <c r="AW103" s="14" t="s">
        <v>41</v>
      </c>
      <c r="AX103" s="14" t="s">
        <v>87</v>
      </c>
      <c r="AY103" s="254" t="s">
        <v>206</v>
      </c>
    </row>
    <row r="104" spans="1:65" s="2" customFormat="1" ht="24.15" customHeight="1">
      <c r="A104" s="40"/>
      <c r="B104" s="41"/>
      <c r="C104" s="215" t="s">
        <v>228</v>
      </c>
      <c r="D104" s="215" t="s">
        <v>209</v>
      </c>
      <c r="E104" s="216" t="s">
        <v>1220</v>
      </c>
      <c r="F104" s="217" t="s">
        <v>1221</v>
      </c>
      <c r="G104" s="218" t="s">
        <v>212</v>
      </c>
      <c r="H104" s="219">
        <v>82.734</v>
      </c>
      <c r="I104" s="220"/>
      <c r="J104" s="221">
        <f>ROUND(I104*H104,2)</f>
        <v>0</v>
      </c>
      <c r="K104" s="217" t="s">
        <v>39</v>
      </c>
      <c r="L104" s="46"/>
      <c r="M104" s="222" t="s">
        <v>39</v>
      </c>
      <c r="N104" s="223" t="s">
        <v>53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214</v>
      </c>
      <c r="AT104" s="226" t="s">
        <v>209</v>
      </c>
      <c r="AU104" s="226" t="s">
        <v>89</v>
      </c>
      <c r="AY104" s="18" t="s">
        <v>206</v>
      </c>
      <c r="BE104" s="227">
        <f>IF(N104="základní",J104,0)</f>
        <v>0</v>
      </c>
      <c r="BF104" s="227">
        <f>IF(N104="snížená",J104,0)</f>
        <v>0</v>
      </c>
      <c r="BG104" s="227">
        <f>IF(N104="zákl. přenesená",J104,0)</f>
        <v>0</v>
      </c>
      <c r="BH104" s="227">
        <f>IF(N104="sníž. přenesená",J104,0)</f>
        <v>0</v>
      </c>
      <c r="BI104" s="227">
        <f>IF(N104="nulová",J104,0)</f>
        <v>0</v>
      </c>
      <c r="BJ104" s="18" t="s">
        <v>214</v>
      </c>
      <c r="BK104" s="227">
        <f>ROUND(I104*H104,2)</f>
        <v>0</v>
      </c>
      <c r="BL104" s="18" t="s">
        <v>214</v>
      </c>
      <c r="BM104" s="226" t="s">
        <v>1222</v>
      </c>
    </row>
    <row r="105" spans="1:47" s="2" customFormat="1" ht="12">
      <c r="A105" s="40"/>
      <c r="B105" s="41"/>
      <c r="C105" s="42"/>
      <c r="D105" s="228" t="s">
        <v>216</v>
      </c>
      <c r="E105" s="42"/>
      <c r="F105" s="229" t="s">
        <v>1221</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216</v>
      </c>
      <c r="AU105" s="18" t="s">
        <v>89</v>
      </c>
    </row>
    <row r="106" spans="1:47" s="2" customFormat="1" ht="12">
      <c r="A106" s="40"/>
      <c r="B106" s="41"/>
      <c r="C106" s="42"/>
      <c r="D106" s="228" t="s">
        <v>326</v>
      </c>
      <c r="E106" s="42"/>
      <c r="F106" s="275" t="s">
        <v>1223</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326</v>
      </c>
      <c r="AU106" s="18" t="s">
        <v>89</v>
      </c>
    </row>
    <row r="107" spans="1:51" s="13" customFormat="1" ht="12">
      <c r="A107" s="13"/>
      <c r="B107" s="233"/>
      <c r="C107" s="234"/>
      <c r="D107" s="228" t="s">
        <v>218</v>
      </c>
      <c r="E107" s="235" t="s">
        <v>39</v>
      </c>
      <c r="F107" s="236" t="s">
        <v>1224</v>
      </c>
      <c r="G107" s="234"/>
      <c r="H107" s="237">
        <v>39.774</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218</v>
      </c>
      <c r="AU107" s="243" t="s">
        <v>89</v>
      </c>
      <c r="AV107" s="13" t="s">
        <v>89</v>
      </c>
      <c r="AW107" s="13" t="s">
        <v>41</v>
      </c>
      <c r="AX107" s="13" t="s">
        <v>80</v>
      </c>
      <c r="AY107" s="243" t="s">
        <v>206</v>
      </c>
    </row>
    <row r="108" spans="1:51" s="13" customFormat="1" ht="12">
      <c r="A108" s="13"/>
      <c r="B108" s="233"/>
      <c r="C108" s="234"/>
      <c r="D108" s="228" t="s">
        <v>218</v>
      </c>
      <c r="E108" s="235" t="s">
        <v>39</v>
      </c>
      <c r="F108" s="236" t="s">
        <v>1225</v>
      </c>
      <c r="G108" s="234"/>
      <c r="H108" s="237">
        <v>42.96</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218</v>
      </c>
      <c r="AU108" s="243" t="s">
        <v>89</v>
      </c>
      <c r="AV108" s="13" t="s">
        <v>89</v>
      </c>
      <c r="AW108" s="13" t="s">
        <v>41</v>
      </c>
      <c r="AX108" s="13" t="s">
        <v>80</v>
      </c>
      <c r="AY108" s="243" t="s">
        <v>206</v>
      </c>
    </row>
    <row r="109" spans="1:51" s="14" customFormat="1" ht="12">
      <c r="A109" s="14"/>
      <c r="B109" s="244"/>
      <c r="C109" s="245"/>
      <c r="D109" s="228" t="s">
        <v>218</v>
      </c>
      <c r="E109" s="246" t="s">
        <v>39</v>
      </c>
      <c r="F109" s="247" t="s">
        <v>220</v>
      </c>
      <c r="G109" s="245"/>
      <c r="H109" s="248">
        <v>82.73400000000001</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218</v>
      </c>
      <c r="AU109" s="254" t="s">
        <v>89</v>
      </c>
      <c r="AV109" s="14" t="s">
        <v>214</v>
      </c>
      <c r="AW109" s="14" t="s">
        <v>41</v>
      </c>
      <c r="AX109" s="14" t="s">
        <v>87</v>
      </c>
      <c r="AY109" s="254" t="s">
        <v>206</v>
      </c>
    </row>
    <row r="110" spans="1:65" s="2" customFormat="1" ht="16.5" customHeight="1">
      <c r="A110" s="40"/>
      <c r="B110" s="41"/>
      <c r="C110" s="215" t="s">
        <v>214</v>
      </c>
      <c r="D110" s="215" t="s">
        <v>209</v>
      </c>
      <c r="E110" s="216" t="s">
        <v>210</v>
      </c>
      <c r="F110" s="217" t="s">
        <v>211</v>
      </c>
      <c r="G110" s="218" t="s">
        <v>212</v>
      </c>
      <c r="H110" s="219">
        <v>240</v>
      </c>
      <c r="I110" s="220"/>
      <c r="J110" s="221">
        <f>ROUND(I110*H110,2)</f>
        <v>0</v>
      </c>
      <c r="K110" s="217" t="s">
        <v>39</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1226</v>
      </c>
    </row>
    <row r="111" spans="1:47" s="2" customFormat="1" ht="12">
      <c r="A111" s="40"/>
      <c r="B111" s="41"/>
      <c r="C111" s="42"/>
      <c r="D111" s="228" t="s">
        <v>216</v>
      </c>
      <c r="E111" s="42"/>
      <c r="F111" s="229" t="s">
        <v>211</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1227</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326</v>
      </c>
      <c r="AU112" s="18" t="s">
        <v>89</v>
      </c>
    </row>
    <row r="113" spans="1:51" s="13" customFormat="1" ht="12">
      <c r="A113" s="13"/>
      <c r="B113" s="233"/>
      <c r="C113" s="234"/>
      <c r="D113" s="228" t="s">
        <v>218</v>
      </c>
      <c r="E113" s="235" t="s">
        <v>39</v>
      </c>
      <c r="F113" s="236" t="s">
        <v>1224</v>
      </c>
      <c r="G113" s="234"/>
      <c r="H113" s="237">
        <v>39.774</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3" customFormat="1" ht="12">
      <c r="A114" s="13"/>
      <c r="B114" s="233"/>
      <c r="C114" s="234"/>
      <c r="D114" s="228" t="s">
        <v>218</v>
      </c>
      <c r="E114" s="235" t="s">
        <v>39</v>
      </c>
      <c r="F114" s="236" t="s">
        <v>1225</v>
      </c>
      <c r="G114" s="234"/>
      <c r="H114" s="237">
        <v>42.96</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218</v>
      </c>
      <c r="AU114" s="243" t="s">
        <v>89</v>
      </c>
      <c r="AV114" s="13" t="s">
        <v>89</v>
      </c>
      <c r="AW114" s="13" t="s">
        <v>41</v>
      </c>
      <c r="AX114" s="13" t="s">
        <v>80</v>
      </c>
      <c r="AY114" s="243" t="s">
        <v>206</v>
      </c>
    </row>
    <row r="115" spans="1:51" s="13" customFormat="1" ht="12">
      <c r="A115" s="13"/>
      <c r="B115" s="233"/>
      <c r="C115" s="234"/>
      <c r="D115" s="228" t="s">
        <v>218</v>
      </c>
      <c r="E115" s="235" t="s">
        <v>39</v>
      </c>
      <c r="F115" s="236" t="s">
        <v>1219</v>
      </c>
      <c r="G115" s="234"/>
      <c r="H115" s="237">
        <v>28.628</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3" customFormat="1" ht="12">
      <c r="A116" s="13"/>
      <c r="B116" s="233"/>
      <c r="C116" s="234"/>
      <c r="D116" s="228" t="s">
        <v>218</v>
      </c>
      <c r="E116" s="235" t="s">
        <v>39</v>
      </c>
      <c r="F116" s="236" t="s">
        <v>1228</v>
      </c>
      <c r="G116" s="234"/>
      <c r="H116" s="237">
        <v>128.638</v>
      </c>
      <c r="I116" s="238"/>
      <c r="J116" s="234"/>
      <c r="K116" s="234"/>
      <c r="L116" s="239"/>
      <c r="M116" s="240"/>
      <c r="N116" s="241"/>
      <c r="O116" s="241"/>
      <c r="P116" s="241"/>
      <c r="Q116" s="241"/>
      <c r="R116" s="241"/>
      <c r="S116" s="241"/>
      <c r="T116" s="242"/>
      <c r="U116" s="13"/>
      <c r="V116" s="13"/>
      <c r="W116" s="13"/>
      <c r="X116" s="13"/>
      <c r="Y116" s="13"/>
      <c r="Z116" s="13"/>
      <c r="AA116" s="13"/>
      <c r="AB116" s="13"/>
      <c r="AC116" s="13"/>
      <c r="AD116" s="13"/>
      <c r="AE116" s="13"/>
      <c r="AT116" s="243" t="s">
        <v>218</v>
      </c>
      <c r="AU116" s="243" t="s">
        <v>89</v>
      </c>
      <c r="AV116" s="13" t="s">
        <v>89</v>
      </c>
      <c r="AW116" s="13" t="s">
        <v>41</v>
      </c>
      <c r="AX116" s="13" t="s">
        <v>80</v>
      </c>
      <c r="AY116" s="243" t="s">
        <v>206</v>
      </c>
    </row>
    <row r="117" spans="1:51" s="14" customFormat="1" ht="12">
      <c r="A117" s="14"/>
      <c r="B117" s="244"/>
      <c r="C117" s="245"/>
      <c r="D117" s="228" t="s">
        <v>218</v>
      </c>
      <c r="E117" s="246" t="s">
        <v>39</v>
      </c>
      <c r="F117" s="247" t="s">
        <v>220</v>
      </c>
      <c r="G117" s="245"/>
      <c r="H117" s="248">
        <v>240</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218</v>
      </c>
      <c r="AU117" s="254" t="s">
        <v>89</v>
      </c>
      <c r="AV117" s="14" t="s">
        <v>214</v>
      </c>
      <c r="AW117" s="14" t="s">
        <v>41</v>
      </c>
      <c r="AX117" s="14" t="s">
        <v>87</v>
      </c>
      <c r="AY117" s="254" t="s">
        <v>206</v>
      </c>
    </row>
    <row r="118" spans="1:65" s="2" customFormat="1" ht="33" customHeight="1">
      <c r="A118" s="40"/>
      <c r="B118" s="41"/>
      <c r="C118" s="215" t="s">
        <v>207</v>
      </c>
      <c r="D118" s="215" t="s">
        <v>209</v>
      </c>
      <c r="E118" s="216" t="s">
        <v>1229</v>
      </c>
      <c r="F118" s="217" t="s">
        <v>1230</v>
      </c>
      <c r="G118" s="218" t="s">
        <v>223</v>
      </c>
      <c r="H118" s="219">
        <v>162</v>
      </c>
      <c r="I118" s="220"/>
      <c r="J118" s="221">
        <f>ROUND(I118*H118,2)</f>
        <v>0</v>
      </c>
      <c r="K118" s="217" t="s">
        <v>39</v>
      </c>
      <c r="L118" s="46"/>
      <c r="M118" s="222" t="s">
        <v>39</v>
      </c>
      <c r="N118" s="223" t="s">
        <v>53</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214</v>
      </c>
      <c r="AT118" s="226" t="s">
        <v>209</v>
      </c>
      <c r="AU118" s="226" t="s">
        <v>89</v>
      </c>
      <c r="AY118" s="18" t="s">
        <v>206</v>
      </c>
      <c r="BE118" s="227">
        <f>IF(N118="základní",J118,0)</f>
        <v>0</v>
      </c>
      <c r="BF118" s="227">
        <f>IF(N118="snížená",J118,0)</f>
        <v>0</v>
      </c>
      <c r="BG118" s="227">
        <f>IF(N118="zákl. přenesená",J118,0)</f>
        <v>0</v>
      </c>
      <c r="BH118" s="227">
        <f>IF(N118="sníž. přenesená",J118,0)</f>
        <v>0</v>
      </c>
      <c r="BI118" s="227">
        <f>IF(N118="nulová",J118,0)</f>
        <v>0</v>
      </c>
      <c r="BJ118" s="18" t="s">
        <v>214</v>
      </c>
      <c r="BK118" s="227">
        <f>ROUND(I118*H118,2)</f>
        <v>0</v>
      </c>
      <c r="BL118" s="18" t="s">
        <v>214</v>
      </c>
      <c r="BM118" s="226" t="s">
        <v>1231</v>
      </c>
    </row>
    <row r="119" spans="1:47" s="2" customFormat="1" ht="12">
      <c r="A119" s="40"/>
      <c r="B119" s="41"/>
      <c r="C119" s="42"/>
      <c r="D119" s="228" t="s">
        <v>216</v>
      </c>
      <c r="E119" s="42"/>
      <c r="F119" s="229" t="s">
        <v>1230</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8" t="s">
        <v>216</v>
      </c>
      <c r="AU119" s="18" t="s">
        <v>89</v>
      </c>
    </row>
    <row r="120" spans="1:47" s="2" customFormat="1" ht="12">
      <c r="A120" s="40"/>
      <c r="B120" s="41"/>
      <c r="C120" s="42"/>
      <c r="D120" s="228" t="s">
        <v>326</v>
      </c>
      <c r="E120" s="42"/>
      <c r="F120" s="275" t="s">
        <v>1232</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8" t="s">
        <v>326</v>
      </c>
      <c r="AU120" s="18" t="s">
        <v>89</v>
      </c>
    </row>
    <row r="121" spans="1:51" s="13" customFormat="1" ht="12">
      <c r="A121" s="13"/>
      <c r="B121" s="233"/>
      <c r="C121" s="234"/>
      <c r="D121" s="228" t="s">
        <v>218</v>
      </c>
      <c r="E121" s="235" t="s">
        <v>39</v>
      </c>
      <c r="F121" s="236" t="s">
        <v>1233</v>
      </c>
      <c r="G121" s="234"/>
      <c r="H121" s="237">
        <v>82</v>
      </c>
      <c r="I121" s="238"/>
      <c r="J121" s="234"/>
      <c r="K121" s="234"/>
      <c r="L121" s="239"/>
      <c r="M121" s="240"/>
      <c r="N121" s="241"/>
      <c r="O121" s="241"/>
      <c r="P121" s="241"/>
      <c r="Q121" s="241"/>
      <c r="R121" s="241"/>
      <c r="S121" s="241"/>
      <c r="T121" s="242"/>
      <c r="U121" s="13"/>
      <c r="V121" s="13"/>
      <c r="W121" s="13"/>
      <c r="X121" s="13"/>
      <c r="Y121" s="13"/>
      <c r="Z121" s="13"/>
      <c r="AA121" s="13"/>
      <c r="AB121" s="13"/>
      <c r="AC121" s="13"/>
      <c r="AD121" s="13"/>
      <c r="AE121" s="13"/>
      <c r="AT121" s="243" t="s">
        <v>218</v>
      </c>
      <c r="AU121" s="243" t="s">
        <v>89</v>
      </c>
      <c r="AV121" s="13" t="s">
        <v>89</v>
      </c>
      <c r="AW121" s="13" t="s">
        <v>41</v>
      </c>
      <c r="AX121" s="13" t="s">
        <v>80</v>
      </c>
      <c r="AY121" s="243" t="s">
        <v>206</v>
      </c>
    </row>
    <row r="122" spans="1:51" s="13" customFormat="1" ht="12">
      <c r="A122" s="13"/>
      <c r="B122" s="233"/>
      <c r="C122" s="234"/>
      <c r="D122" s="228" t="s">
        <v>218</v>
      </c>
      <c r="E122" s="235" t="s">
        <v>39</v>
      </c>
      <c r="F122" s="236" t="s">
        <v>1234</v>
      </c>
      <c r="G122" s="234"/>
      <c r="H122" s="237">
        <v>80</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218</v>
      </c>
      <c r="AU122" s="243" t="s">
        <v>89</v>
      </c>
      <c r="AV122" s="13" t="s">
        <v>89</v>
      </c>
      <c r="AW122" s="13" t="s">
        <v>41</v>
      </c>
      <c r="AX122" s="13" t="s">
        <v>80</v>
      </c>
      <c r="AY122" s="243" t="s">
        <v>206</v>
      </c>
    </row>
    <row r="123" spans="1:51" s="14" customFormat="1" ht="12">
      <c r="A123" s="14"/>
      <c r="B123" s="244"/>
      <c r="C123" s="245"/>
      <c r="D123" s="228" t="s">
        <v>218</v>
      </c>
      <c r="E123" s="246" t="s">
        <v>39</v>
      </c>
      <c r="F123" s="247" t="s">
        <v>220</v>
      </c>
      <c r="G123" s="245"/>
      <c r="H123" s="248">
        <v>162</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218</v>
      </c>
      <c r="AU123" s="254" t="s">
        <v>89</v>
      </c>
      <c r="AV123" s="14" t="s">
        <v>214</v>
      </c>
      <c r="AW123" s="14" t="s">
        <v>41</v>
      </c>
      <c r="AX123" s="14" t="s">
        <v>87</v>
      </c>
      <c r="AY123" s="254" t="s">
        <v>206</v>
      </c>
    </row>
    <row r="124" spans="1:65" s="2" customFormat="1" ht="37.8" customHeight="1">
      <c r="A124" s="40"/>
      <c r="B124" s="41"/>
      <c r="C124" s="215" t="s">
        <v>244</v>
      </c>
      <c r="D124" s="215" t="s">
        <v>209</v>
      </c>
      <c r="E124" s="216" t="s">
        <v>1235</v>
      </c>
      <c r="F124" s="217" t="s">
        <v>1236</v>
      </c>
      <c r="G124" s="218" t="s">
        <v>223</v>
      </c>
      <c r="H124" s="219">
        <v>161</v>
      </c>
      <c r="I124" s="220"/>
      <c r="J124" s="221">
        <f>ROUND(I124*H124,2)</f>
        <v>0</v>
      </c>
      <c r="K124" s="217" t="s">
        <v>39</v>
      </c>
      <c r="L124" s="46"/>
      <c r="M124" s="222" t="s">
        <v>39</v>
      </c>
      <c r="N124" s="223" t="s">
        <v>53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214</v>
      </c>
      <c r="AT124" s="226" t="s">
        <v>209</v>
      </c>
      <c r="AU124" s="226" t="s">
        <v>89</v>
      </c>
      <c r="AY124" s="18" t="s">
        <v>206</v>
      </c>
      <c r="BE124" s="227">
        <f>IF(N124="základní",J124,0)</f>
        <v>0</v>
      </c>
      <c r="BF124" s="227">
        <f>IF(N124="snížená",J124,0)</f>
        <v>0</v>
      </c>
      <c r="BG124" s="227">
        <f>IF(N124="zákl. přenesená",J124,0)</f>
        <v>0</v>
      </c>
      <c r="BH124" s="227">
        <f>IF(N124="sníž. přenesená",J124,0)</f>
        <v>0</v>
      </c>
      <c r="BI124" s="227">
        <f>IF(N124="nulová",J124,0)</f>
        <v>0</v>
      </c>
      <c r="BJ124" s="18" t="s">
        <v>214</v>
      </c>
      <c r="BK124" s="227">
        <f>ROUND(I124*H124,2)</f>
        <v>0</v>
      </c>
      <c r="BL124" s="18" t="s">
        <v>214</v>
      </c>
      <c r="BM124" s="226" t="s">
        <v>1237</v>
      </c>
    </row>
    <row r="125" spans="1:47" s="2" customFormat="1" ht="12">
      <c r="A125" s="40"/>
      <c r="B125" s="41"/>
      <c r="C125" s="42"/>
      <c r="D125" s="228" t="s">
        <v>216</v>
      </c>
      <c r="E125" s="42"/>
      <c r="F125" s="229" t="s">
        <v>1236</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8" t="s">
        <v>216</v>
      </c>
      <c r="AU125" s="18" t="s">
        <v>89</v>
      </c>
    </row>
    <row r="126" spans="1:47" s="2" customFormat="1" ht="12">
      <c r="A126" s="40"/>
      <c r="B126" s="41"/>
      <c r="C126" s="42"/>
      <c r="D126" s="228" t="s">
        <v>326</v>
      </c>
      <c r="E126" s="42"/>
      <c r="F126" s="275" t="s">
        <v>1238</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326</v>
      </c>
      <c r="AU126" s="18" t="s">
        <v>89</v>
      </c>
    </row>
    <row r="127" spans="1:51" s="13" customFormat="1" ht="12">
      <c r="A127" s="13"/>
      <c r="B127" s="233"/>
      <c r="C127" s="234"/>
      <c r="D127" s="228" t="s">
        <v>218</v>
      </c>
      <c r="E127" s="235" t="s">
        <v>39</v>
      </c>
      <c r="F127" s="236" t="s">
        <v>1239</v>
      </c>
      <c r="G127" s="234"/>
      <c r="H127" s="237">
        <v>81</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218</v>
      </c>
      <c r="AU127" s="243" t="s">
        <v>89</v>
      </c>
      <c r="AV127" s="13" t="s">
        <v>89</v>
      </c>
      <c r="AW127" s="13" t="s">
        <v>41</v>
      </c>
      <c r="AX127" s="13" t="s">
        <v>80</v>
      </c>
      <c r="AY127" s="243" t="s">
        <v>206</v>
      </c>
    </row>
    <row r="128" spans="1:51" s="13" customFormat="1" ht="12">
      <c r="A128" s="13"/>
      <c r="B128" s="233"/>
      <c r="C128" s="234"/>
      <c r="D128" s="228" t="s">
        <v>218</v>
      </c>
      <c r="E128" s="235" t="s">
        <v>39</v>
      </c>
      <c r="F128" s="236" t="s">
        <v>1234</v>
      </c>
      <c r="G128" s="234"/>
      <c r="H128" s="237">
        <v>80</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161</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5" s="2" customFormat="1" ht="16.5" customHeight="1">
      <c r="A130" s="40"/>
      <c r="B130" s="41"/>
      <c r="C130" s="215" t="s">
        <v>250</v>
      </c>
      <c r="D130" s="215" t="s">
        <v>209</v>
      </c>
      <c r="E130" s="216" t="s">
        <v>229</v>
      </c>
      <c r="F130" s="217" t="s">
        <v>230</v>
      </c>
      <c r="G130" s="218" t="s">
        <v>223</v>
      </c>
      <c r="H130" s="219">
        <v>162</v>
      </c>
      <c r="I130" s="220"/>
      <c r="J130" s="221">
        <f>ROUND(I130*H130,2)</f>
        <v>0</v>
      </c>
      <c r="K130" s="217" t="s">
        <v>39</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1240</v>
      </c>
    </row>
    <row r="131" spans="1:47" s="2" customFormat="1" ht="12">
      <c r="A131" s="40"/>
      <c r="B131" s="41"/>
      <c r="C131" s="42"/>
      <c r="D131" s="228" t="s">
        <v>216</v>
      </c>
      <c r="E131" s="42"/>
      <c r="F131" s="229" t="s">
        <v>230</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47" s="2" customFormat="1" ht="12">
      <c r="A132" s="40"/>
      <c r="B132" s="41"/>
      <c r="C132" s="42"/>
      <c r="D132" s="228" t="s">
        <v>326</v>
      </c>
      <c r="E132" s="42"/>
      <c r="F132" s="275" t="s">
        <v>1241</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326</v>
      </c>
      <c r="AU132" s="18" t="s">
        <v>89</v>
      </c>
    </row>
    <row r="133" spans="1:51" s="13" customFormat="1" ht="12">
      <c r="A133" s="13"/>
      <c r="B133" s="233"/>
      <c r="C133" s="234"/>
      <c r="D133" s="228" t="s">
        <v>218</v>
      </c>
      <c r="E133" s="235" t="s">
        <v>39</v>
      </c>
      <c r="F133" s="236" t="s">
        <v>1233</v>
      </c>
      <c r="G133" s="234"/>
      <c r="H133" s="237">
        <v>82</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3" customFormat="1" ht="12">
      <c r="A134" s="13"/>
      <c r="B134" s="233"/>
      <c r="C134" s="234"/>
      <c r="D134" s="228" t="s">
        <v>218</v>
      </c>
      <c r="E134" s="235" t="s">
        <v>39</v>
      </c>
      <c r="F134" s="236" t="s">
        <v>1234</v>
      </c>
      <c r="G134" s="234"/>
      <c r="H134" s="237">
        <v>80</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89</v>
      </c>
      <c r="AV134" s="13" t="s">
        <v>89</v>
      </c>
      <c r="AW134" s="13" t="s">
        <v>41</v>
      </c>
      <c r="AX134" s="13" t="s">
        <v>80</v>
      </c>
      <c r="AY134" s="243" t="s">
        <v>206</v>
      </c>
    </row>
    <row r="135" spans="1:51" s="14" customFormat="1" ht="12">
      <c r="A135" s="14"/>
      <c r="B135" s="244"/>
      <c r="C135" s="245"/>
      <c r="D135" s="228" t="s">
        <v>218</v>
      </c>
      <c r="E135" s="246" t="s">
        <v>39</v>
      </c>
      <c r="F135" s="247" t="s">
        <v>220</v>
      </c>
      <c r="G135" s="245"/>
      <c r="H135" s="248">
        <v>162</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218</v>
      </c>
      <c r="AU135" s="254" t="s">
        <v>89</v>
      </c>
      <c r="AV135" s="14" t="s">
        <v>214</v>
      </c>
      <c r="AW135" s="14" t="s">
        <v>41</v>
      </c>
      <c r="AX135" s="14" t="s">
        <v>87</v>
      </c>
      <c r="AY135" s="254" t="s">
        <v>206</v>
      </c>
    </row>
    <row r="136" spans="1:65" s="2" customFormat="1" ht="24.15" customHeight="1">
      <c r="A136" s="40"/>
      <c r="B136" s="41"/>
      <c r="C136" s="215" t="s">
        <v>257</v>
      </c>
      <c r="D136" s="215" t="s">
        <v>209</v>
      </c>
      <c r="E136" s="216" t="s">
        <v>1242</v>
      </c>
      <c r="F136" s="217" t="s">
        <v>1243</v>
      </c>
      <c r="G136" s="218" t="s">
        <v>175</v>
      </c>
      <c r="H136" s="219">
        <v>54</v>
      </c>
      <c r="I136" s="220"/>
      <c r="J136" s="221">
        <f>ROUND(I136*H136,2)</f>
        <v>0</v>
      </c>
      <c r="K136" s="217" t="s">
        <v>39</v>
      </c>
      <c r="L136" s="46"/>
      <c r="M136" s="222" t="s">
        <v>39</v>
      </c>
      <c r="N136" s="223" t="s">
        <v>53</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214</v>
      </c>
      <c r="AT136" s="226" t="s">
        <v>209</v>
      </c>
      <c r="AU136" s="226" t="s">
        <v>89</v>
      </c>
      <c r="AY136" s="18" t="s">
        <v>206</v>
      </c>
      <c r="BE136" s="227">
        <f>IF(N136="základní",J136,0)</f>
        <v>0</v>
      </c>
      <c r="BF136" s="227">
        <f>IF(N136="snížená",J136,0)</f>
        <v>0</v>
      </c>
      <c r="BG136" s="227">
        <f>IF(N136="zákl. přenesená",J136,0)</f>
        <v>0</v>
      </c>
      <c r="BH136" s="227">
        <f>IF(N136="sníž. přenesená",J136,0)</f>
        <v>0</v>
      </c>
      <c r="BI136" s="227">
        <f>IF(N136="nulová",J136,0)</f>
        <v>0</v>
      </c>
      <c r="BJ136" s="18" t="s">
        <v>214</v>
      </c>
      <c r="BK136" s="227">
        <f>ROUND(I136*H136,2)</f>
        <v>0</v>
      </c>
      <c r="BL136" s="18" t="s">
        <v>214</v>
      </c>
      <c r="BM136" s="226" t="s">
        <v>1244</v>
      </c>
    </row>
    <row r="137" spans="1:47" s="2" customFormat="1" ht="12">
      <c r="A137" s="40"/>
      <c r="B137" s="41"/>
      <c r="C137" s="42"/>
      <c r="D137" s="228" t="s">
        <v>216</v>
      </c>
      <c r="E137" s="42"/>
      <c r="F137" s="229" t="s">
        <v>1243</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8" t="s">
        <v>216</v>
      </c>
      <c r="AU137" s="18" t="s">
        <v>89</v>
      </c>
    </row>
    <row r="138" spans="1:47" s="2" customFormat="1" ht="12">
      <c r="A138" s="40"/>
      <c r="B138" s="41"/>
      <c r="C138" s="42"/>
      <c r="D138" s="228" t="s">
        <v>326</v>
      </c>
      <c r="E138" s="42"/>
      <c r="F138" s="275" t="s">
        <v>1245</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8" t="s">
        <v>326</v>
      </c>
      <c r="AU138" s="18" t="s">
        <v>89</v>
      </c>
    </row>
    <row r="139" spans="1:51" s="13" customFormat="1" ht="12">
      <c r="A139" s="13"/>
      <c r="B139" s="233"/>
      <c r="C139" s="234"/>
      <c r="D139" s="228" t="s">
        <v>218</v>
      </c>
      <c r="E139" s="235" t="s">
        <v>39</v>
      </c>
      <c r="F139" s="236" t="s">
        <v>1246</v>
      </c>
      <c r="G139" s="234"/>
      <c r="H139" s="237">
        <v>3</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89</v>
      </c>
      <c r="AV139" s="13" t="s">
        <v>89</v>
      </c>
      <c r="AW139" s="13" t="s">
        <v>41</v>
      </c>
      <c r="AX139" s="13" t="s">
        <v>80</v>
      </c>
      <c r="AY139" s="243" t="s">
        <v>206</v>
      </c>
    </row>
    <row r="140" spans="1:51" s="13" customFormat="1" ht="12">
      <c r="A140" s="13"/>
      <c r="B140" s="233"/>
      <c r="C140" s="234"/>
      <c r="D140" s="228" t="s">
        <v>218</v>
      </c>
      <c r="E140" s="235" t="s">
        <v>39</v>
      </c>
      <c r="F140" s="236" t="s">
        <v>1247</v>
      </c>
      <c r="G140" s="234"/>
      <c r="H140" s="237">
        <v>3</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3" customFormat="1" ht="12">
      <c r="A141" s="13"/>
      <c r="B141" s="233"/>
      <c r="C141" s="234"/>
      <c r="D141" s="228" t="s">
        <v>218</v>
      </c>
      <c r="E141" s="235" t="s">
        <v>39</v>
      </c>
      <c r="F141" s="236" t="s">
        <v>1248</v>
      </c>
      <c r="G141" s="234"/>
      <c r="H141" s="237">
        <v>30</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218</v>
      </c>
      <c r="AU141" s="243" t="s">
        <v>89</v>
      </c>
      <c r="AV141" s="13" t="s">
        <v>89</v>
      </c>
      <c r="AW141" s="13" t="s">
        <v>41</v>
      </c>
      <c r="AX141" s="13" t="s">
        <v>80</v>
      </c>
      <c r="AY141" s="243" t="s">
        <v>206</v>
      </c>
    </row>
    <row r="142" spans="1:51" s="13" customFormat="1" ht="12">
      <c r="A142" s="13"/>
      <c r="B142" s="233"/>
      <c r="C142" s="234"/>
      <c r="D142" s="228" t="s">
        <v>218</v>
      </c>
      <c r="E142" s="235" t="s">
        <v>39</v>
      </c>
      <c r="F142" s="236" t="s">
        <v>1249</v>
      </c>
      <c r="G142" s="234"/>
      <c r="H142" s="237">
        <v>18</v>
      </c>
      <c r="I142" s="238"/>
      <c r="J142" s="234"/>
      <c r="K142" s="234"/>
      <c r="L142" s="239"/>
      <c r="M142" s="240"/>
      <c r="N142" s="241"/>
      <c r="O142" s="241"/>
      <c r="P142" s="241"/>
      <c r="Q142" s="241"/>
      <c r="R142" s="241"/>
      <c r="S142" s="241"/>
      <c r="T142" s="242"/>
      <c r="U142" s="13"/>
      <c r="V142" s="13"/>
      <c r="W142" s="13"/>
      <c r="X142" s="13"/>
      <c r="Y142" s="13"/>
      <c r="Z142" s="13"/>
      <c r="AA142" s="13"/>
      <c r="AB142" s="13"/>
      <c r="AC142" s="13"/>
      <c r="AD142" s="13"/>
      <c r="AE142" s="13"/>
      <c r="AT142" s="243" t="s">
        <v>218</v>
      </c>
      <c r="AU142" s="243" t="s">
        <v>89</v>
      </c>
      <c r="AV142" s="13" t="s">
        <v>89</v>
      </c>
      <c r="AW142" s="13" t="s">
        <v>41</v>
      </c>
      <c r="AX142" s="13" t="s">
        <v>80</v>
      </c>
      <c r="AY142" s="243" t="s">
        <v>206</v>
      </c>
    </row>
    <row r="143" spans="1:51" s="14" customFormat="1" ht="12">
      <c r="A143" s="14"/>
      <c r="B143" s="244"/>
      <c r="C143" s="245"/>
      <c r="D143" s="228" t="s">
        <v>218</v>
      </c>
      <c r="E143" s="246" t="s">
        <v>39</v>
      </c>
      <c r="F143" s="247" t="s">
        <v>220</v>
      </c>
      <c r="G143" s="245"/>
      <c r="H143" s="248">
        <v>54</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218</v>
      </c>
      <c r="AU143" s="254" t="s">
        <v>89</v>
      </c>
      <c r="AV143" s="14" t="s">
        <v>214</v>
      </c>
      <c r="AW143" s="14" t="s">
        <v>41</v>
      </c>
      <c r="AX143" s="14" t="s">
        <v>87</v>
      </c>
      <c r="AY143" s="254" t="s">
        <v>206</v>
      </c>
    </row>
    <row r="144" spans="1:65" s="2" customFormat="1" ht="24.15" customHeight="1">
      <c r="A144" s="40"/>
      <c r="B144" s="41"/>
      <c r="C144" s="215" t="s">
        <v>265</v>
      </c>
      <c r="D144" s="215" t="s">
        <v>209</v>
      </c>
      <c r="E144" s="216" t="s">
        <v>1250</v>
      </c>
      <c r="F144" s="217" t="s">
        <v>1251</v>
      </c>
      <c r="G144" s="218" t="s">
        <v>175</v>
      </c>
      <c r="H144" s="219">
        <v>17</v>
      </c>
      <c r="I144" s="220"/>
      <c r="J144" s="221">
        <f>ROUND(I144*H144,2)</f>
        <v>0</v>
      </c>
      <c r="K144" s="217" t="s">
        <v>213</v>
      </c>
      <c r="L144" s="46"/>
      <c r="M144" s="222" t="s">
        <v>39</v>
      </c>
      <c r="N144" s="223" t="s">
        <v>53</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214</v>
      </c>
      <c r="AT144" s="226" t="s">
        <v>209</v>
      </c>
      <c r="AU144" s="226" t="s">
        <v>89</v>
      </c>
      <c r="AY144" s="18" t="s">
        <v>206</v>
      </c>
      <c r="BE144" s="227">
        <f>IF(N144="základní",J144,0)</f>
        <v>0</v>
      </c>
      <c r="BF144" s="227">
        <f>IF(N144="snížená",J144,0)</f>
        <v>0</v>
      </c>
      <c r="BG144" s="227">
        <f>IF(N144="zákl. přenesená",J144,0)</f>
        <v>0</v>
      </c>
      <c r="BH144" s="227">
        <f>IF(N144="sníž. přenesená",J144,0)</f>
        <v>0</v>
      </c>
      <c r="BI144" s="227">
        <f>IF(N144="nulová",J144,0)</f>
        <v>0</v>
      </c>
      <c r="BJ144" s="18" t="s">
        <v>214</v>
      </c>
      <c r="BK144" s="227">
        <f>ROUND(I144*H144,2)</f>
        <v>0</v>
      </c>
      <c r="BL144" s="18" t="s">
        <v>214</v>
      </c>
      <c r="BM144" s="226" t="s">
        <v>1252</v>
      </c>
    </row>
    <row r="145" spans="1:47" s="2" customFormat="1" ht="12">
      <c r="A145" s="40"/>
      <c r="B145" s="41"/>
      <c r="C145" s="42"/>
      <c r="D145" s="228" t="s">
        <v>216</v>
      </c>
      <c r="E145" s="42"/>
      <c r="F145" s="229" t="s">
        <v>1253</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8" t="s">
        <v>216</v>
      </c>
      <c r="AU145" s="18" t="s">
        <v>89</v>
      </c>
    </row>
    <row r="146" spans="1:47" s="2" customFormat="1" ht="12">
      <c r="A146" s="40"/>
      <c r="B146" s="41"/>
      <c r="C146" s="42"/>
      <c r="D146" s="228" t="s">
        <v>326</v>
      </c>
      <c r="E146" s="42"/>
      <c r="F146" s="275" t="s">
        <v>1254</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8" t="s">
        <v>326</v>
      </c>
      <c r="AU146" s="18" t="s">
        <v>89</v>
      </c>
    </row>
    <row r="147" spans="1:51" s="13" customFormat="1" ht="12">
      <c r="A147" s="13"/>
      <c r="B147" s="233"/>
      <c r="C147" s="234"/>
      <c r="D147" s="228" t="s">
        <v>218</v>
      </c>
      <c r="E147" s="235" t="s">
        <v>39</v>
      </c>
      <c r="F147" s="236" t="s">
        <v>1255</v>
      </c>
      <c r="G147" s="234"/>
      <c r="H147" s="237">
        <v>3</v>
      </c>
      <c r="I147" s="238"/>
      <c r="J147" s="234"/>
      <c r="K147" s="234"/>
      <c r="L147" s="239"/>
      <c r="M147" s="240"/>
      <c r="N147" s="241"/>
      <c r="O147" s="241"/>
      <c r="P147" s="241"/>
      <c r="Q147" s="241"/>
      <c r="R147" s="241"/>
      <c r="S147" s="241"/>
      <c r="T147" s="242"/>
      <c r="U147" s="13"/>
      <c r="V147" s="13"/>
      <c r="W147" s="13"/>
      <c r="X147" s="13"/>
      <c r="Y147" s="13"/>
      <c r="Z147" s="13"/>
      <c r="AA147" s="13"/>
      <c r="AB147" s="13"/>
      <c r="AC147" s="13"/>
      <c r="AD147" s="13"/>
      <c r="AE147" s="13"/>
      <c r="AT147" s="243" t="s">
        <v>218</v>
      </c>
      <c r="AU147" s="243" t="s">
        <v>89</v>
      </c>
      <c r="AV147" s="13" t="s">
        <v>89</v>
      </c>
      <c r="AW147" s="13" t="s">
        <v>41</v>
      </c>
      <c r="AX147" s="13" t="s">
        <v>80</v>
      </c>
      <c r="AY147" s="243" t="s">
        <v>206</v>
      </c>
    </row>
    <row r="148" spans="1:51" s="13" customFormat="1" ht="12">
      <c r="A148" s="13"/>
      <c r="B148" s="233"/>
      <c r="C148" s="234"/>
      <c r="D148" s="228" t="s">
        <v>218</v>
      </c>
      <c r="E148" s="235" t="s">
        <v>39</v>
      </c>
      <c r="F148" s="236" t="s">
        <v>1256</v>
      </c>
      <c r="G148" s="234"/>
      <c r="H148" s="237">
        <v>3</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218</v>
      </c>
      <c r="AU148" s="243" t="s">
        <v>89</v>
      </c>
      <c r="AV148" s="13" t="s">
        <v>89</v>
      </c>
      <c r="AW148" s="13" t="s">
        <v>41</v>
      </c>
      <c r="AX148" s="13" t="s">
        <v>80</v>
      </c>
      <c r="AY148" s="243" t="s">
        <v>206</v>
      </c>
    </row>
    <row r="149" spans="1:51" s="13" customFormat="1" ht="12">
      <c r="A149" s="13"/>
      <c r="B149" s="233"/>
      <c r="C149" s="234"/>
      <c r="D149" s="228" t="s">
        <v>218</v>
      </c>
      <c r="E149" s="235" t="s">
        <v>39</v>
      </c>
      <c r="F149" s="236" t="s">
        <v>1257</v>
      </c>
      <c r="G149" s="234"/>
      <c r="H149" s="237">
        <v>8</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218</v>
      </c>
      <c r="AU149" s="243" t="s">
        <v>89</v>
      </c>
      <c r="AV149" s="13" t="s">
        <v>89</v>
      </c>
      <c r="AW149" s="13" t="s">
        <v>41</v>
      </c>
      <c r="AX149" s="13" t="s">
        <v>80</v>
      </c>
      <c r="AY149" s="243" t="s">
        <v>206</v>
      </c>
    </row>
    <row r="150" spans="1:51" s="13" customFormat="1" ht="12">
      <c r="A150" s="13"/>
      <c r="B150" s="233"/>
      <c r="C150" s="234"/>
      <c r="D150" s="228" t="s">
        <v>218</v>
      </c>
      <c r="E150" s="235" t="s">
        <v>39</v>
      </c>
      <c r="F150" s="236" t="s">
        <v>1258</v>
      </c>
      <c r="G150" s="234"/>
      <c r="H150" s="237">
        <v>3</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218</v>
      </c>
      <c r="AU150" s="243" t="s">
        <v>89</v>
      </c>
      <c r="AV150" s="13" t="s">
        <v>89</v>
      </c>
      <c r="AW150" s="13" t="s">
        <v>41</v>
      </c>
      <c r="AX150" s="13" t="s">
        <v>80</v>
      </c>
      <c r="AY150" s="243" t="s">
        <v>206</v>
      </c>
    </row>
    <row r="151" spans="1:51" s="14" customFormat="1" ht="12">
      <c r="A151" s="14"/>
      <c r="B151" s="244"/>
      <c r="C151" s="245"/>
      <c r="D151" s="228" t="s">
        <v>218</v>
      </c>
      <c r="E151" s="246" t="s">
        <v>39</v>
      </c>
      <c r="F151" s="247" t="s">
        <v>220</v>
      </c>
      <c r="G151" s="245"/>
      <c r="H151" s="248">
        <v>17</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218</v>
      </c>
      <c r="AU151" s="254" t="s">
        <v>89</v>
      </c>
      <c r="AV151" s="14" t="s">
        <v>214</v>
      </c>
      <c r="AW151" s="14" t="s">
        <v>41</v>
      </c>
      <c r="AX151" s="14" t="s">
        <v>87</v>
      </c>
      <c r="AY151" s="254" t="s">
        <v>206</v>
      </c>
    </row>
    <row r="152" spans="1:65" s="2" customFormat="1" ht="33" customHeight="1">
      <c r="A152" s="40"/>
      <c r="B152" s="41"/>
      <c r="C152" s="215" t="s">
        <v>227</v>
      </c>
      <c r="D152" s="215" t="s">
        <v>209</v>
      </c>
      <c r="E152" s="216" t="s">
        <v>1259</v>
      </c>
      <c r="F152" s="217" t="s">
        <v>1260</v>
      </c>
      <c r="G152" s="218" t="s">
        <v>175</v>
      </c>
      <c r="H152" s="219">
        <v>431</v>
      </c>
      <c r="I152" s="220"/>
      <c r="J152" s="221">
        <f>ROUND(I152*H152,2)</f>
        <v>0</v>
      </c>
      <c r="K152" s="217" t="s">
        <v>39</v>
      </c>
      <c r="L152" s="46"/>
      <c r="M152" s="222" t="s">
        <v>39</v>
      </c>
      <c r="N152" s="223" t="s">
        <v>53</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214</v>
      </c>
      <c r="AT152" s="226" t="s">
        <v>209</v>
      </c>
      <c r="AU152" s="226" t="s">
        <v>89</v>
      </c>
      <c r="AY152" s="18" t="s">
        <v>206</v>
      </c>
      <c r="BE152" s="227">
        <f>IF(N152="základní",J152,0)</f>
        <v>0</v>
      </c>
      <c r="BF152" s="227">
        <f>IF(N152="snížená",J152,0)</f>
        <v>0</v>
      </c>
      <c r="BG152" s="227">
        <f>IF(N152="zákl. přenesená",J152,0)</f>
        <v>0</v>
      </c>
      <c r="BH152" s="227">
        <f>IF(N152="sníž. přenesená",J152,0)</f>
        <v>0</v>
      </c>
      <c r="BI152" s="227">
        <f>IF(N152="nulová",J152,0)</f>
        <v>0</v>
      </c>
      <c r="BJ152" s="18" t="s">
        <v>214</v>
      </c>
      <c r="BK152" s="227">
        <f>ROUND(I152*H152,2)</f>
        <v>0</v>
      </c>
      <c r="BL152" s="18" t="s">
        <v>214</v>
      </c>
      <c r="BM152" s="226" t="s">
        <v>1261</v>
      </c>
    </row>
    <row r="153" spans="1:47" s="2" customFormat="1" ht="12">
      <c r="A153" s="40"/>
      <c r="B153" s="41"/>
      <c r="C153" s="42"/>
      <c r="D153" s="228" t="s">
        <v>216</v>
      </c>
      <c r="E153" s="42"/>
      <c r="F153" s="229" t="s">
        <v>1260</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8" t="s">
        <v>216</v>
      </c>
      <c r="AU153" s="18" t="s">
        <v>89</v>
      </c>
    </row>
    <row r="154" spans="1:47" s="2" customFormat="1" ht="12">
      <c r="A154" s="40"/>
      <c r="B154" s="41"/>
      <c r="C154" s="42"/>
      <c r="D154" s="228" t="s">
        <v>326</v>
      </c>
      <c r="E154" s="42"/>
      <c r="F154" s="275" t="s">
        <v>1245</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8" t="s">
        <v>326</v>
      </c>
      <c r="AU154" s="18" t="s">
        <v>89</v>
      </c>
    </row>
    <row r="155" spans="1:51" s="13" customFormat="1" ht="12">
      <c r="A155" s="13"/>
      <c r="B155" s="233"/>
      <c r="C155" s="234"/>
      <c r="D155" s="228" t="s">
        <v>218</v>
      </c>
      <c r="E155" s="235" t="s">
        <v>39</v>
      </c>
      <c r="F155" s="236" t="s">
        <v>1262</v>
      </c>
      <c r="G155" s="234"/>
      <c r="H155" s="237">
        <v>3</v>
      </c>
      <c r="I155" s="238"/>
      <c r="J155" s="234"/>
      <c r="K155" s="234"/>
      <c r="L155" s="239"/>
      <c r="M155" s="240"/>
      <c r="N155" s="241"/>
      <c r="O155" s="241"/>
      <c r="P155" s="241"/>
      <c r="Q155" s="241"/>
      <c r="R155" s="241"/>
      <c r="S155" s="241"/>
      <c r="T155" s="242"/>
      <c r="U155" s="13"/>
      <c r="V155" s="13"/>
      <c r="W155" s="13"/>
      <c r="X155" s="13"/>
      <c r="Y155" s="13"/>
      <c r="Z155" s="13"/>
      <c r="AA155" s="13"/>
      <c r="AB155" s="13"/>
      <c r="AC155" s="13"/>
      <c r="AD155" s="13"/>
      <c r="AE155" s="13"/>
      <c r="AT155" s="243" t="s">
        <v>218</v>
      </c>
      <c r="AU155" s="243" t="s">
        <v>89</v>
      </c>
      <c r="AV155" s="13" t="s">
        <v>89</v>
      </c>
      <c r="AW155" s="13" t="s">
        <v>41</v>
      </c>
      <c r="AX155" s="13" t="s">
        <v>80</v>
      </c>
      <c r="AY155" s="243" t="s">
        <v>206</v>
      </c>
    </row>
    <row r="156" spans="1:51" s="13" customFormat="1" ht="12">
      <c r="A156" s="13"/>
      <c r="B156" s="233"/>
      <c r="C156" s="234"/>
      <c r="D156" s="228" t="s">
        <v>218</v>
      </c>
      <c r="E156" s="235" t="s">
        <v>39</v>
      </c>
      <c r="F156" s="236" t="s">
        <v>1263</v>
      </c>
      <c r="G156" s="234"/>
      <c r="H156" s="237">
        <v>3</v>
      </c>
      <c r="I156" s="238"/>
      <c r="J156" s="234"/>
      <c r="K156" s="234"/>
      <c r="L156" s="239"/>
      <c r="M156" s="240"/>
      <c r="N156" s="241"/>
      <c r="O156" s="241"/>
      <c r="P156" s="241"/>
      <c r="Q156" s="241"/>
      <c r="R156" s="241"/>
      <c r="S156" s="241"/>
      <c r="T156" s="242"/>
      <c r="U156" s="13"/>
      <c r="V156" s="13"/>
      <c r="W156" s="13"/>
      <c r="X156" s="13"/>
      <c r="Y156" s="13"/>
      <c r="Z156" s="13"/>
      <c r="AA156" s="13"/>
      <c r="AB156" s="13"/>
      <c r="AC156" s="13"/>
      <c r="AD156" s="13"/>
      <c r="AE156" s="13"/>
      <c r="AT156" s="243" t="s">
        <v>218</v>
      </c>
      <c r="AU156" s="243" t="s">
        <v>89</v>
      </c>
      <c r="AV156" s="13" t="s">
        <v>89</v>
      </c>
      <c r="AW156" s="13" t="s">
        <v>41</v>
      </c>
      <c r="AX156" s="13" t="s">
        <v>80</v>
      </c>
      <c r="AY156" s="243" t="s">
        <v>206</v>
      </c>
    </row>
    <row r="157" spans="1:51" s="13" customFormat="1" ht="12">
      <c r="A157" s="13"/>
      <c r="B157" s="233"/>
      <c r="C157" s="234"/>
      <c r="D157" s="228" t="s">
        <v>218</v>
      </c>
      <c r="E157" s="235" t="s">
        <v>39</v>
      </c>
      <c r="F157" s="236" t="s">
        <v>1264</v>
      </c>
      <c r="G157" s="234"/>
      <c r="H157" s="237">
        <v>26</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218</v>
      </c>
      <c r="AU157" s="243" t="s">
        <v>89</v>
      </c>
      <c r="AV157" s="13" t="s">
        <v>89</v>
      </c>
      <c r="AW157" s="13" t="s">
        <v>41</v>
      </c>
      <c r="AX157" s="13" t="s">
        <v>80</v>
      </c>
      <c r="AY157" s="243" t="s">
        <v>206</v>
      </c>
    </row>
    <row r="158" spans="1:51" s="13" customFormat="1" ht="12">
      <c r="A158" s="13"/>
      <c r="B158" s="233"/>
      <c r="C158" s="234"/>
      <c r="D158" s="228" t="s">
        <v>218</v>
      </c>
      <c r="E158" s="235" t="s">
        <v>39</v>
      </c>
      <c r="F158" s="236" t="s">
        <v>1265</v>
      </c>
      <c r="G158" s="234"/>
      <c r="H158" s="237">
        <v>22</v>
      </c>
      <c r="I158" s="238"/>
      <c r="J158" s="234"/>
      <c r="K158" s="234"/>
      <c r="L158" s="239"/>
      <c r="M158" s="240"/>
      <c r="N158" s="241"/>
      <c r="O158" s="241"/>
      <c r="P158" s="241"/>
      <c r="Q158" s="241"/>
      <c r="R158" s="241"/>
      <c r="S158" s="241"/>
      <c r="T158" s="242"/>
      <c r="U158" s="13"/>
      <c r="V158" s="13"/>
      <c r="W158" s="13"/>
      <c r="X158" s="13"/>
      <c r="Y158" s="13"/>
      <c r="Z158" s="13"/>
      <c r="AA158" s="13"/>
      <c r="AB158" s="13"/>
      <c r="AC158" s="13"/>
      <c r="AD158" s="13"/>
      <c r="AE158" s="13"/>
      <c r="AT158" s="243" t="s">
        <v>218</v>
      </c>
      <c r="AU158" s="243" t="s">
        <v>89</v>
      </c>
      <c r="AV158" s="13" t="s">
        <v>89</v>
      </c>
      <c r="AW158" s="13" t="s">
        <v>41</v>
      </c>
      <c r="AX158" s="13" t="s">
        <v>80</v>
      </c>
      <c r="AY158" s="243" t="s">
        <v>206</v>
      </c>
    </row>
    <row r="159" spans="1:51" s="13" customFormat="1" ht="12">
      <c r="A159" s="13"/>
      <c r="B159" s="233"/>
      <c r="C159" s="234"/>
      <c r="D159" s="228" t="s">
        <v>218</v>
      </c>
      <c r="E159" s="235" t="s">
        <v>39</v>
      </c>
      <c r="F159" s="236" t="s">
        <v>1266</v>
      </c>
      <c r="G159" s="234"/>
      <c r="H159" s="237">
        <v>76</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218</v>
      </c>
      <c r="AU159" s="243" t="s">
        <v>89</v>
      </c>
      <c r="AV159" s="13" t="s">
        <v>89</v>
      </c>
      <c r="AW159" s="13" t="s">
        <v>41</v>
      </c>
      <c r="AX159" s="13" t="s">
        <v>80</v>
      </c>
      <c r="AY159" s="243" t="s">
        <v>206</v>
      </c>
    </row>
    <row r="160" spans="1:51" s="13" customFormat="1" ht="12">
      <c r="A160" s="13"/>
      <c r="B160" s="233"/>
      <c r="C160" s="234"/>
      <c r="D160" s="228" t="s">
        <v>218</v>
      </c>
      <c r="E160" s="235" t="s">
        <v>39</v>
      </c>
      <c r="F160" s="236" t="s">
        <v>1267</v>
      </c>
      <c r="G160" s="234"/>
      <c r="H160" s="237">
        <v>28</v>
      </c>
      <c r="I160" s="238"/>
      <c r="J160" s="234"/>
      <c r="K160" s="234"/>
      <c r="L160" s="239"/>
      <c r="M160" s="240"/>
      <c r="N160" s="241"/>
      <c r="O160" s="241"/>
      <c r="P160" s="241"/>
      <c r="Q160" s="241"/>
      <c r="R160" s="241"/>
      <c r="S160" s="241"/>
      <c r="T160" s="242"/>
      <c r="U160" s="13"/>
      <c r="V160" s="13"/>
      <c r="W160" s="13"/>
      <c r="X160" s="13"/>
      <c r="Y160" s="13"/>
      <c r="Z160" s="13"/>
      <c r="AA160" s="13"/>
      <c r="AB160" s="13"/>
      <c r="AC160" s="13"/>
      <c r="AD160" s="13"/>
      <c r="AE160" s="13"/>
      <c r="AT160" s="243" t="s">
        <v>218</v>
      </c>
      <c r="AU160" s="243" t="s">
        <v>89</v>
      </c>
      <c r="AV160" s="13" t="s">
        <v>89</v>
      </c>
      <c r="AW160" s="13" t="s">
        <v>41</v>
      </c>
      <c r="AX160" s="13" t="s">
        <v>80</v>
      </c>
      <c r="AY160" s="243" t="s">
        <v>206</v>
      </c>
    </row>
    <row r="161" spans="1:51" s="13" customFormat="1" ht="12">
      <c r="A161" s="13"/>
      <c r="B161" s="233"/>
      <c r="C161" s="234"/>
      <c r="D161" s="228" t="s">
        <v>218</v>
      </c>
      <c r="E161" s="235" t="s">
        <v>39</v>
      </c>
      <c r="F161" s="236" t="s">
        <v>1268</v>
      </c>
      <c r="G161" s="234"/>
      <c r="H161" s="237">
        <v>27</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218</v>
      </c>
      <c r="AU161" s="243" t="s">
        <v>89</v>
      </c>
      <c r="AV161" s="13" t="s">
        <v>89</v>
      </c>
      <c r="AW161" s="13" t="s">
        <v>41</v>
      </c>
      <c r="AX161" s="13" t="s">
        <v>80</v>
      </c>
      <c r="AY161" s="243" t="s">
        <v>206</v>
      </c>
    </row>
    <row r="162" spans="1:51" s="13" customFormat="1" ht="12">
      <c r="A162" s="13"/>
      <c r="B162" s="233"/>
      <c r="C162" s="234"/>
      <c r="D162" s="228" t="s">
        <v>218</v>
      </c>
      <c r="E162" s="235" t="s">
        <v>39</v>
      </c>
      <c r="F162" s="236" t="s">
        <v>1269</v>
      </c>
      <c r="G162" s="234"/>
      <c r="H162" s="237">
        <v>26</v>
      </c>
      <c r="I162" s="238"/>
      <c r="J162" s="234"/>
      <c r="K162" s="234"/>
      <c r="L162" s="239"/>
      <c r="M162" s="240"/>
      <c r="N162" s="241"/>
      <c r="O162" s="241"/>
      <c r="P162" s="241"/>
      <c r="Q162" s="241"/>
      <c r="R162" s="241"/>
      <c r="S162" s="241"/>
      <c r="T162" s="242"/>
      <c r="U162" s="13"/>
      <c r="V162" s="13"/>
      <c r="W162" s="13"/>
      <c r="X162" s="13"/>
      <c r="Y162" s="13"/>
      <c r="Z162" s="13"/>
      <c r="AA162" s="13"/>
      <c r="AB162" s="13"/>
      <c r="AC162" s="13"/>
      <c r="AD162" s="13"/>
      <c r="AE162" s="13"/>
      <c r="AT162" s="243" t="s">
        <v>218</v>
      </c>
      <c r="AU162" s="243" t="s">
        <v>89</v>
      </c>
      <c r="AV162" s="13" t="s">
        <v>89</v>
      </c>
      <c r="AW162" s="13" t="s">
        <v>41</v>
      </c>
      <c r="AX162" s="13" t="s">
        <v>80</v>
      </c>
      <c r="AY162" s="243" t="s">
        <v>206</v>
      </c>
    </row>
    <row r="163" spans="1:51" s="13" customFormat="1" ht="12">
      <c r="A163" s="13"/>
      <c r="B163" s="233"/>
      <c r="C163" s="234"/>
      <c r="D163" s="228" t="s">
        <v>218</v>
      </c>
      <c r="E163" s="235" t="s">
        <v>39</v>
      </c>
      <c r="F163" s="236" t="s">
        <v>1270</v>
      </c>
      <c r="G163" s="234"/>
      <c r="H163" s="237">
        <v>26</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218</v>
      </c>
      <c r="AU163" s="243" t="s">
        <v>89</v>
      </c>
      <c r="AV163" s="13" t="s">
        <v>89</v>
      </c>
      <c r="AW163" s="13" t="s">
        <v>41</v>
      </c>
      <c r="AX163" s="13" t="s">
        <v>80</v>
      </c>
      <c r="AY163" s="243" t="s">
        <v>206</v>
      </c>
    </row>
    <row r="164" spans="1:51" s="13" customFormat="1" ht="12">
      <c r="A164" s="13"/>
      <c r="B164" s="233"/>
      <c r="C164" s="234"/>
      <c r="D164" s="228" t="s">
        <v>218</v>
      </c>
      <c r="E164" s="235" t="s">
        <v>39</v>
      </c>
      <c r="F164" s="236" t="s">
        <v>1271</v>
      </c>
      <c r="G164" s="234"/>
      <c r="H164" s="237">
        <v>19</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3" customFormat="1" ht="12">
      <c r="A165" s="13"/>
      <c r="B165" s="233"/>
      <c r="C165" s="234"/>
      <c r="D165" s="228" t="s">
        <v>218</v>
      </c>
      <c r="E165" s="235" t="s">
        <v>39</v>
      </c>
      <c r="F165" s="236" t="s">
        <v>1272</v>
      </c>
      <c r="G165" s="234"/>
      <c r="H165" s="237">
        <v>9</v>
      </c>
      <c r="I165" s="238"/>
      <c r="J165" s="234"/>
      <c r="K165" s="234"/>
      <c r="L165" s="239"/>
      <c r="M165" s="240"/>
      <c r="N165" s="241"/>
      <c r="O165" s="241"/>
      <c r="P165" s="241"/>
      <c r="Q165" s="241"/>
      <c r="R165" s="241"/>
      <c r="S165" s="241"/>
      <c r="T165" s="242"/>
      <c r="U165" s="13"/>
      <c r="V165" s="13"/>
      <c r="W165" s="13"/>
      <c r="X165" s="13"/>
      <c r="Y165" s="13"/>
      <c r="Z165" s="13"/>
      <c r="AA165" s="13"/>
      <c r="AB165" s="13"/>
      <c r="AC165" s="13"/>
      <c r="AD165" s="13"/>
      <c r="AE165" s="13"/>
      <c r="AT165" s="243" t="s">
        <v>218</v>
      </c>
      <c r="AU165" s="243" t="s">
        <v>89</v>
      </c>
      <c r="AV165" s="13" t="s">
        <v>89</v>
      </c>
      <c r="AW165" s="13" t="s">
        <v>41</v>
      </c>
      <c r="AX165" s="13" t="s">
        <v>80</v>
      </c>
      <c r="AY165" s="243" t="s">
        <v>206</v>
      </c>
    </row>
    <row r="166" spans="1:51" s="13" customFormat="1" ht="12">
      <c r="A166" s="13"/>
      <c r="B166" s="233"/>
      <c r="C166" s="234"/>
      <c r="D166" s="228" t="s">
        <v>218</v>
      </c>
      <c r="E166" s="235" t="s">
        <v>39</v>
      </c>
      <c r="F166" s="236" t="s">
        <v>1273</v>
      </c>
      <c r="G166" s="234"/>
      <c r="H166" s="237">
        <v>27</v>
      </c>
      <c r="I166" s="238"/>
      <c r="J166" s="234"/>
      <c r="K166" s="234"/>
      <c r="L166" s="239"/>
      <c r="M166" s="240"/>
      <c r="N166" s="241"/>
      <c r="O166" s="241"/>
      <c r="P166" s="241"/>
      <c r="Q166" s="241"/>
      <c r="R166" s="241"/>
      <c r="S166" s="241"/>
      <c r="T166" s="242"/>
      <c r="U166" s="13"/>
      <c r="V166" s="13"/>
      <c r="W166" s="13"/>
      <c r="X166" s="13"/>
      <c r="Y166" s="13"/>
      <c r="Z166" s="13"/>
      <c r="AA166" s="13"/>
      <c r="AB166" s="13"/>
      <c r="AC166" s="13"/>
      <c r="AD166" s="13"/>
      <c r="AE166" s="13"/>
      <c r="AT166" s="243" t="s">
        <v>218</v>
      </c>
      <c r="AU166" s="243" t="s">
        <v>89</v>
      </c>
      <c r="AV166" s="13" t="s">
        <v>89</v>
      </c>
      <c r="AW166" s="13" t="s">
        <v>41</v>
      </c>
      <c r="AX166" s="13" t="s">
        <v>80</v>
      </c>
      <c r="AY166" s="243" t="s">
        <v>206</v>
      </c>
    </row>
    <row r="167" spans="1:51" s="13" customFormat="1" ht="12">
      <c r="A167" s="13"/>
      <c r="B167" s="233"/>
      <c r="C167" s="234"/>
      <c r="D167" s="228" t="s">
        <v>218</v>
      </c>
      <c r="E167" s="235" t="s">
        <v>39</v>
      </c>
      <c r="F167" s="236" t="s">
        <v>1274</v>
      </c>
      <c r="G167" s="234"/>
      <c r="H167" s="237">
        <v>27</v>
      </c>
      <c r="I167" s="238"/>
      <c r="J167" s="234"/>
      <c r="K167" s="234"/>
      <c r="L167" s="239"/>
      <c r="M167" s="240"/>
      <c r="N167" s="241"/>
      <c r="O167" s="241"/>
      <c r="P167" s="241"/>
      <c r="Q167" s="241"/>
      <c r="R167" s="241"/>
      <c r="S167" s="241"/>
      <c r="T167" s="242"/>
      <c r="U167" s="13"/>
      <c r="V167" s="13"/>
      <c r="W167" s="13"/>
      <c r="X167" s="13"/>
      <c r="Y167" s="13"/>
      <c r="Z167" s="13"/>
      <c r="AA167" s="13"/>
      <c r="AB167" s="13"/>
      <c r="AC167" s="13"/>
      <c r="AD167" s="13"/>
      <c r="AE167" s="13"/>
      <c r="AT167" s="243" t="s">
        <v>218</v>
      </c>
      <c r="AU167" s="243" t="s">
        <v>89</v>
      </c>
      <c r="AV167" s="13" t="s">
        <v>89</v>
      </c>
      <c r="AW167" s="13" t="s">
        <v>41</v>
      </c>
      <c r="AX167" s="13" t="s">
        <v>80</v>
      </c>
      <c r="AY167" s="243" t="s">
        <v>206</v>
      </c>
    </row>
    <row r="168" spans="1:51" s="13" customFormat="1" ht="12">
      <c r="A168" s="13"/>
      <c r="B168" s="233"/>
      <c r="C168" s="234"/>
      <c r="D168" s="228" t="s">
        <v>218</v>
      </c>
      <c r="E168" s="235" t="s">
        <v>39</v>
      </c>
      <c r="F168" s="236" t="s">
        <v>1275</v>
      </c>
      <c r="G168" s="234"/>
      <c r="H168" s="237">
        <v>26</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218</v>
      </c>
      <c r="AU168" s="243" t="s">
        <v>89</v>
      </c>
      <c r="AV168" s="13" t="s">
        <v>89</v>
      </c>
      <c r="AW168" s="13" t="s">
        <v>41</v>
      </c>
      <c r="AX168" s="13" t="s">
        <v>80</v>
      </c>
      <c r="AY168" s="243" t="s">
        <v>206</v>
      </c>
    </row>
    <row r="169" spans="1:51" s="13" customFormat="1" ht="12">
      <c r="A169" s="13"/>
      <c r="B169" s="233"/>
      <c r="C169" s="234"/>
      <c r="D169" s="228" t="s">
        <v>218</v>
      </c>
      <c r="E169" s="235" t="s">
        <v>39</v>
      </c>
      <c r="F169" s="236" t="s">
        <v>1276</v>
      </c>
      <c r="G169" s="234"/>
      <c r="H169" s="237">
        <v>30</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89</v>
      </c>
      <c r="AV169" s="13" t="s">
        <v>89</v>
      </c>
      <c r="AW169" s="13" t="s">
        <v>41</v>
      </c>
      <c r="AX169" s="13" t="s">
        <v>80</v>
      </c>
      <c r="AY169" s="243" t="s">
        <v>206</v>
      </c>
    </row>
    <row r="170" spans="1:51" s="13" customFormat="1" ht="12">
      <c r="A170" s="13"/>
      <c r="B170" s="233"/>
      <c r="C170" s="234"/>
      <c r="D170" s="228" t="s">
        <v>218</v>
      </c>
      <c r="E170" s="235" t="s">
        <v>39</v>
      </c>
      <c r="F170" s="236" t="s">
        <v>1277</v>
      </c>
      <c r="G170" s="234"/>
      <c r="H170" s="237">
        <v>30</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218</v>
      </c>
      <c r="AU170" s="243" t="s">
        <v>89</v>
      </c>
      <c r="AV170" s="13" t="s">
        <v>89</v>
      </c>
      <c r="AW170" s="13" t="s">
        <v>41</v>
      </c>
      <c r="AX170" s="13" t="s">
        <v>80</v>
      </c>
      <c r="AY170" s="243" t="s">
        <v>206</v>
      </c>
    </row>
    <row r="171" spans="1:51" s="13" customFormat="1" ht="12">
      <c r="A171" s="13"/>
      <c r="B171" s="233"/>
      <c r="C171" s="234"/>
      <c r="D171" s="228" t="s">
        <v>218</v>
      </c>
      <c r="E171" s="235" t="s">
        <v>39</v>
      </c>
      <c r="F171" s="236" t="s">
        <v>1278</v>
      </c>
      <c r="G171" s="234"/>
      <c r="H171" s="237">
        <v>26</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218</v>
      </c>
      <c r="AU171" s="243" t="s">
        <v>89</v>
      </c>
      <c r="AV171" s="13" t="s">
        <v>89</v>
      </c>
      <c r="AW171" s="13" t="s">
        <v>41</v>
      </c>
      <c r="AX171" s="13" t="s">
        <v>80</v>
      </c>
      <c r="AY171" s="243" t="s">
        <v>206</v>
      </c>
    </row>
    <row r="172" spans="1:51" s="14" customFormat="1" ht="12">
      <c r="A172" s="14"/>
      <c r="B172" s="244"/>
      <c r="C172" s="245"/>
      <c r="D172" s="228" t="s">
        <v>218</v>
      </c>
      <c r="E172" s="246" t="s">
        <v>39</v>
      </c>
      <c r="F172" s="247" t="s">
        <v>220</v>
      </c>
      <c r="G172" s="245"/>
      <c r="H172" s="248">
        <v>431</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218</v>
      </c>
      <c r="AU172" s="254" t="s">
        <v>89</v>
      </c>
      <c r="AV172" s="14" t="s">
        <v>214</v>
      </c>
      <c r="AW172" s="14" t="s">
        <v>41</v>
      </c>
      <c r="AX172" s="14" t="s">
        <v>87</v>
      </c>
      <c r="AY172" s="254" t="s">
        <v>206</v>
      </c>
    </row>
    <row r="173" spans="1:65" s="2" customFormat="1" ht="16.5" customHeight="1">
      <c r="A173" s="40"/>
      <c r="B173" s="41"/>
      <c r="C173" s="215" t="s">
        <v>278</v>
      </c>
      <c r="D173" s="215" t="s">
        <v>209</v>
      </c>
      <c r="E173" s="216" t="s">
        <v>245</v>
      </c>
      <c r="F173" s="217" t="s">
        <v>246</v>
      </c>
      <c r="G173" s="218" t="s">
        <v>223</v>
      </c>
      <c r="H173" s="219">
        <v>169</v>
      </c>
      <c r="I173" s="220"/>
      <c r="J173" s="221">
        <f>ROUND(I173*H173,2)</f>
        <v>0</v>
      </c>
      <c r="K173" s="217" t="s">
        <v>39</v>
      </c>
      <c r="L173" s="46"/>
      <c r="M173" s="222" t="s">
        <v>39</v>
      </c>
      <c r="N173" s="223" t="s">
        <v>53</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214</v>
      </c>
      <c r="AT173" s="226" t="s">
        <v>209</v>
      </c>
      <c r="AU173" s="226" t="s">
        <v>89</v>
      </c>
      <c r="AY173" s="18" t="s">
        <v>206</v>
      </c>
      <c r="BE173" s="227">
        <f>IF(N173="základní",J173,0)</f>
        <v>0</v>
      </c>
      <c r="BF173" s="227">
        <f>IF(N173="snížená",J173,0)</f>
        <v>0</v>
      </c>
      <c r="BG173" s="227">
        <f>IF(N173="zákl. přenesená",J173,0)</f>
        <v>0</v>
      </c>
      <c r="BH173" s="227">
        <f>IF(N173="sníž. přenesená",J173,0)</f>
        <v>0</v>
      </c>
      <c r="BI173" s="227">
        <f>IF(N173="nulová",J173,0)</f>
        <v>0</v>
      </c>
      <c r="BJ173" s="18" t="s">
        <v>214</v>
      </c>
      <c r="BK173" s="227">
        <f>ROUND(I173*H173,2)</f>
        <v>0</v>
      </c>
      <c r="BL173" s="18" t="s">
        <v>214</v>
      </c>
      <c r="BM173" s="226" t="s">
        <v>1279</v>
      </c>
    </row>
    <row r="174" spans="1:47" s="2" customFormat="1" ht="12">
      <c r="A174" s="40"/>
      <c r="B174" s="41"/>
      <c r="C174" s="42"/>
      <c r="D174" s="228" t="s">
        <v>216</v>
      </c>
      <c r="E174" s="42"/>
      <c r="F174" s="229" t="s">
        <v>246</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8" t="s">
        <v>216</v>
      </c>
      <c r="AU174" s="18" t="s">
        <v>89</v>
      </c>
    </row>
    <row r="175" spans="1:47" s="2" customFormat="1" ht="12">
      <c r="A175" s="40"/>
      <c r="B175" s="41"/>
      <c r="C175" s="42"/>
      <c r="D175" s="228" t="s">
        <v>326</v>
      </c>
      <c r="E175" s="42"/>
      <c r="F175" s="275" t="s">
        <v>1280</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8" t="s">
        <v>326</v>
      </c>
      <c r="AU175" s="18" t="s">
        <v>89</v>
      </c>
    </row>
    <row r="176" spans="1:65" s="2" customFormat="1" ht="24.15" customHeight="1">
      <c r="A176" s="40"/>
      <c r="B176" s="41"/>
      <c r="C176" s="215" t="s">
        <v>285</v>
      </c>
      <c r="D176" s="215" t="s">
        <v>209</v>
      </c>
      <c r="E176" s="216" t="s">
        <v>258</v>
      </c>
      <c r="F176" s="217" t="s">
        <v>259</v>
      </c>
      <c r="G176" s="218" t="s">
        <v>260</v>
      </c>
      <c r="H176" s="219">
        <v>8802</v>
      </c>
      <c r="I176" s="220"/>
      <c r="J176" s="221">
        <f>ROUND(I176*H176,2)</f>
        <v>0</v>
      </c>
      <c r="K176" s="217" t="s">
        <v>39</v>
      </c>
      <c r="L176" s="46"/>
      <c r="M176" s="222" t="s">
        <v>39</v>
      </c>
      <c r="N176" s="223" t="s">
        <v>53</v>
      </c>
      <c r="O176" s="86"/>
      <c r="P176" s="224">
        <f>O176*H176</f>
        <v>0</v>
      </c>
      <c r="Q176" s="224">
        <v>0</v>
      </c>
      <c r="R176" s="224">
        <f>Q176*H176</f>
        <v>0</v>
      </c>
      <c r="S176" s="224">
        <v>0</v>
      </c>
      <c r="T176" s="225">
        <f>S176*H176</f>
        <v>0</v>
      </c>
      <c r="U176" s="40"/>
      <c r="V176" s="40"/>
      <c r="W176" s="40"/>
      <c r="X176" s="40"/>
      <c r="Y176" s="40"/>
      <c r="Z176" s="40"/>
      <c r="AA176" s="40"/>
      <c r="AB176" s="40"/>
      <c r="AC176" s="40"/>
      <c r="AD176" s="40"/>
      <c r="AE176" s="40"/>
      <c r="AR176" s="226" t="s">
        <v>214</v>
      </c>
      <c r="AT176" s="226" t="s">
        <v>209</v>
      </c>
      <c r="AU176" s="226" t="s">
        <v>89</v>
      </c>
      <c r="AY176" s="18" t="s">
        <v>206</v>
      </c>
      <c r="BE176" s="227">
        <f>IF(N176="základní",J176,0)</f>
        <v>0</v>
      </c>
      <c r="BF176" s="227">
        <f>IF(N176="snížená",J176,0)</f>
        <v>0</v>
      </c>
      <c r="BG176" s="227">
        <f>IF(N176="zákl. přenesená",J176,0)</f>
        <v>0</v>
      </c>
      <c r="BH176" s="227">
        <f>IF(N176="sníž. přenesená",J176,0)</f>
        <v>0</v>
      </c>
      <c r="BI176" s="227">
        <f>IF(N176="nulová",J176,0)</f>
        <v>0</v>
      </c>
      <c r="BJ176" s="18" t="s">
        <v>214</v>
      </c>
      <c r="BK176" s="227">
        <f>ROUND(I176*H176,2)</f>
        <v>0</v>
      </c>
      <c r="BL176" s="18" t="s">
        <v>214</v>
      </c>
      <c r="BM176" s="226" t="s">
        <v>1281</v>
      </c>
    </row>
    <row r="177" spans="1:47" s="2" customFormat="1" ht="12">
      <c r="A177" s="40"/>
      <c r="B177" s="41"/>
      <c r="C177" s="42"/>
      <c r="D177" s="228" t="s">
        <v>216</v>
      </c>
      <c r="E177" s="42"/>
      <c r="F177" s="229" t="s">
        <v>259</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8" t="s">
        <v>216</v>
      </c>
      <c r="AU177" s="18" t="s">
        <v>89</v>
      </c>
    </row>
    <row r="178" spans="1:51" s="13" customFormat="1" ht="12">
      <c r="A178" s="13"/>
      <c r="B178" s="233"/>
      <c r="C178" s="234"/>
      <c r="D178" s="228" t="s">
        <v>218</v>
      </c>
      <c r="E178" s="235" t="s">
        <v>39</v>
      </c>
      <c r="F178" s="236" t="s">
        <v>1282</v>
      </c>
      <c r="G178" s="234"/>
      <c r="H178" s="237">
        <v>1989</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218</v>
      </c>
      <c r="AU178" s="243" t="s">
        <v>89</v>
      </c>
      <c r="AV178" s="13" t="s">
        <v>89</v>
      </c>
      <c r="AW178" s="13" t="s">
        <v>41</v>
      </c>
      <c r="AX178" s="13" t="s">
        <v>80</v>
      </c>
      <c r="AY178" s="243" t="s">
        <v>206</v>
      </c>
    </row>
    <row r="179" spans="1:51" s="13" customFormat="1" ht="12">
      <c r="A179" s="13"/>
      <c r="B179" s="233"/>
      <c r="C179" s="234"/>
      <c r="D179" s="228" t="s">
        <v>218</v>
      </c>
      <c r="E179" s="235" t="s">
        <v>39</v>
      </c>
      <c r="F179" s="236" t="s">
        <v>1283</v>
      </c>
      <c r="G179" s="234"/>
      <c r="H179" s="237">
        <v>352</v>
      </c>
      <c r="I179" s="238"/>
      <c r="J179" s="234"/>
      <c r="K179" s="234"/>
      <c r="L179" s="239"/>
      <c r="M179" s="240"/>
      <c r="N179" s="241"/>
      <c r="O179" s="241"/>
      <c r="P179" s="241"/>
      <c r="Q179" s="241"/>
      <c r="R179" s="241"/>
      <c r="S179" s="241"/>
      <c r="T179" s="242"/>
      <c r="U179" s="13"/>
      <c r="V179" s="13"/>
      <c r="W179" s="13"/>
      <c r="X179" s="13"/>
      <c r="Y179" s="13"/>
      <c r="Z179" s="13"/>
      <c r="AA179" s="13"/>
      <c r="AB179" s="13"/>
      <c r="AC179" s="13"/>
      <c r="AD179" s="13"/>
      <c r="AE179" s="13"/>
      <c r="AT179" s="243" t="s">
        <v>218</v>
      </c>
      <c r="AU179" s="243" t="s">
        <v>89</v>
      </c>
      <c r="AV179" s="13" t="s">
        <v>89</v>
      </c>
      <c r="AW179" s="13" t="s">
        <v>41</v>
      </c>
      <c r="AX179" s="13" t="s">
        <v>80</v>
      </c>
      <c r="AY179" s="243" t="s">
        <v>206</v>
      </c>
    </row>
    <row r="180" spans="1:51" s="13" customFormat="1" ht="12">
      <c r="A180" s="13"/>
      <c r="B180" s="233"/>
      <c r="C180" s="234"/>
      <c r="D180" s="228" t="s">
        <v>218</v>
      </c>
      <c r="E180" s="235" t="s">
        <v>39</v>
      </c>
      <c r="F180" s="236" t="s">
        <v>1284</v>
      </c>
      <c r="G180" s="234"/>
      <c r="H180" s="237">
        <v>280</v>
      </c>
      <c r="I180" s="238"/>
      <c r="J180" s="234"/>
      <c r="K180" s="234"/>
      <c r="L180" s="239"/>
      <c r="M180" s="240"/>
      <c r="N180" s="241"/>
      <c r="O180" s="241"/>
      <c r="P180" s="241"/>
      <c r="Q180" s="241"/>
      <c r="R180" s="241"/>
      <c r="S180" s="241"/>
      <c r="T180" s="242"/>
      <c r="U180" s="13"/>
      <c r="V180" s="13"/>
      <c r="W180" s="13"/>
      <c r="X180" s="13"/>
      <c r="Y180" s="13"/>
      <c r="Z180" s="13"/>
      <c r="AA180" s="13"/>
      <c r="AB180" s="13"/>
      <c r="AC180" s="13"/>
      <c r="AD180" s="13"/>
      <c r="AE180" s="13"/>
      <c r="AT180" s="243" t="s">
        <v>218</v>
      </c>
      <c r="AU180" s="243" t="s">
        <v>89</v>
      </c>
      <c r="AV180" s="13" t="s">
        <v>89</v>
      </c>
      <c r="AW180" s="13" t="s">
        <v>41</v>
      </c>
      <c r="AX180" s="13" t="s">
        <v>80</v>
      </c>
      <c r="AY180" s="243" t="s">
        <v>206</v>
      </c>
    </row>
    <row r="181" spans="1:51" s="13" customFormat="1" ht="12">
      <c r="A181" s="13"/>
      <c r="B181" s="233"/>
      <c r="C181" s="234"/>
      <c r="D181" s="228" t="s">
        <v>218</v>
      </c>
      <c r="E181" s="235" t="s">
        <v>39</v>
      </c>
      <c r="F181" s="236" t="s">
        <v>1285</v>
      </c>
      <c r="G181" s="234"/>
      <c r="H181" s="237">
        <v>328</v>
      </c>
      <c r="I181" s="238"/>
      <c r="J181" s="234"/>
      <c r="K181" s="234"/>
      <c r="L181" s="239"/>
      <c r="M181" s="240"/>
      <c r="N181" s="241"/>
      <c r="O181" s="241"/>
      <c r="P181" s="241"/>
      <c r="Q181" s="241"/>
      <c r="R181" s="241"/>
      <c r="S181" s="241"/>
      <c r="T181" s="242"/>
      <c r="U181" s="13"/>
      <c r="V181" s="13"/>
      <c r="W181" s="13"/>
      <c r="X181" s="13"/>
      <c r="Y181" s="13"/>
      <c r="Z181" s="13"/>
      <c r="AA181" s="13"/>
      <c r="AB181" s="13"/>
      <c r="AC181" s="13"/>
      <c r="AD181" s="13"/>
      <c r="AE181" s="13"/>
      <c r="AT181" s="243" t="s">
        <v>218</v>
      </c>
      <c r="AU181" s="243" t="s">
        <v>89</v>
      </c>
      <c r="AV181" s="13" t="s">
        <v>89</v>
      </c>
      <c r="AW181" s="13" t="s">
        <v>41</v>
      </c>
      <c r="AX181" s="13" t="s">
        <v>80</v>
      </c>
      <c r="AY181" s="243" t="s">
        <v>206</v>
      </c>
    </row>
    <row r="182" spans="1:51" s="13" customFormat="1" ht="12">
      <c r="A182" s="13"/>
      <c r="B182" s="233"/>
      <c r="C182" s="234"/>
      <c r="D182" s="228" t="s">
        <v>218</v>
      </c>
      <c r="E182" s="235" t="s">
        <v>39</v>
      </c>
      <c r="F182" s="236" t="s">
        <v>1286</v>
      </c>
      <c r="G182" s="234"/>
      <c r="H182" s="237">
        <v>225</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218</v>
      </c>
      <c r="AU182" s="243" t="s">
        <v>89</v>
      </c>
      <c r="AV182" s="13" t="s">
        <v>89</v>
      </c>
      <c r="AW182" s="13" t="s">
        <v>41</v>
      </c>
      <c r="AX182" s="13" t="s">
        <v>80</v>
      </c>
      <c r="AY182" s="243" t="s">
        <v>206</v>
      </c>
    </row>
    <row r="183" spans="1:51" s="13" customFormat="1" ht="12">
      <c r="A183" s="13"/>
      <c r="B183" s="233"/>
      <c r="C183" s="234"/>
      <c r="D183" s="228" t="s">
        <v>218</v>
      </c>
      <c r="E183" s="235" t="s">
        <v>39</v>
      </c>
      <c r="F183" s="236" t="s">
        <v>1287</v>
      </c>
      <c r="G183" s="234"/>
      <c r="H183" s="237">
        <v>398</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218</v>
      </c>
      <c r="AU183" s="243" t="s">
        <v>89</v>
      </c>
      <c r="AV183" s="13" t="s">
        <v>89</v>
      </c>
      <c r="AW183" s="13" t="s">
        <v>41</v>
      </c>
      <c r="AX183" s="13" t="s">
        <v>80</v>
      </c>
      <c r="AY183" s="243" t="s">
        <v>206</v>
      </c>
    </row>
    <row r="184" spans="1:51" s="13" customFormat="1" ht="12">
      <c r="A184" s="13"/>
      <c r="B184" s="233"/>
      <c r="C184" s="234"/>
      <c r="D184" s="228" t="s">
        <v>218</v>
      </c>
      <c r="E184" s="235" t="s">
        <v>39</v>
      </c>
      <c r="F184" s="236" t="s">
        <v>1288</v>
      </c>
      <c r="G184" s="234"/>
      <c r="H184" s="237">
        <v>282</v>
      </c>
      <c r="I184" s="238"/>
      <c r="J184" s="234"/>
      <c r="K184" s="234"/>
      <c r="L184" s="239"/>
      <c r="M184" s="240"/>
      <c r="N184" s="241"/>
      <c r="O184" s="241"/>
      <c r="P184" s="241"/>
      <c r="Q184" s="241"/>
      <c r="R184" s="241"/>
      <c r="S184" s="241"/>
      <c r="T184" s="242"/>
      <c r="U184" s="13"/>
      <c r="V184" s="13"/>
      <c r="W184" s="13"/>
      <c r="X184" s="13"/>
      <c r="Y184" s="13"/>
      <c r="Z184" s="13"/>
      <c r="AA184" s="13"/>
      <c r="AB184" s="13"/>
      <c r="AC184" s="13"/>
      <c r="AD184" s="13"/>
      <c r="AE184" s="13"/>
      <c r="AT184" s="243" t="s">
        <v>218</v>
      </c>
      <c r="AU184" s="243" t="s">
        <v>89</v>
      </c>
      <c r="AV184" s="13" t="s">
        <v>89</v>
      </c>
      <c r="AW184" s="13" t="s">
        <v>41</v>
      </c>
      <c r="AX184" s="13" t="s">
        <v>80</v>
      </c>
      <c r="AY184" s="243" t="s">
        <v>206</v>
      </c>
    </row>
    <row r="185" spans="1:51" s="13" customFormat="1" ht="12">
      <c r="A185" s="13"/>
      <c r="B185" s="233"/>
      <c r="C185" s="234"/>
      <c r="D185" s="228" t="s">
        <v>218</v>
      </c>
      <c r="E185" s="235" t="s">
        <v>39</v>
      </c>
      <c r="F185" s="236" t="s">
        <v>1289</v>
      </c>
      <c r="G185" s="234"/>
      <c r="H185" s="237">
        <v>451</v>
      </c>
      <c r="I185" s="238"/>
      <c r="J185" s="234"/>
      <c r="K185" s="234"/>
      <c r="L185" s="239"/>
      <c r="M185" s="240"/>
      <c r="N185" s="241"/>
      <c r="O185" s="241"/>
      <c r="P185" s="241"/>
      <c r="Q185" s="241"/>
      <c r="R185" s="241"/>
      <c r="S185" s="241"/>
      <c r="T185" s="242"/>
      <c r="U185" s="13"/>
      <c r="V185" s="13"/>
      <c r="W185" s="13"/>
      <c r="X185" s="13"/>
      <c r="Y185" s="13"/>
      <c r="Z185" s="13"/>
      <c r="AA185" s="13"/>
      <c r="AB185" s="13"/>
      <c r="AC185" s="13"/>
      <c r="AD185" s="13"/>
      <c r="AE185" s="13"/>
      <c r="AT185" s="243" t="s">
        <v>218</v>
      </c>
      <c r="AU185" s="243" t="s">
        <v>89</v>
      </c>
      <c r="AV185" s="13" t="s">
        <v>89</v>
      </c>
      <c r="AW185" s="13" t="s">
        <v>41</v>
      </c>
      <c r="AX185" s="13" t="s">
        <v>80</v>
      </c>
      <c r="AY185" s="243" t="s">
        <v>206</v>
      </c>
    </row>
    <row r="186" spans="1:51" s="13" customFormat="1" ht="12">
      <c r="A186" s="13"/>
      <c r="B186" s="233"/>
      <c r="C186" s="234"/>
      <c r="D186" s="228" t="s">
        <v>218</v>
      </c>
      <c r="E186" s="235" t="s">
        <v>39</v>
      </c>
      <c r="F186" s="236" t="s">
        <v>1290</v>
      </c>
      <c r="G186" s="234"/>
      <c r="H186" s="237">
        <v>285</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218</v>
      </c>
      <c r="AU186" s="243" t="s">
        <v>89</v>
      </c>
      <c r="AV186" s="13" t="s">
        <v>89</v>
      </c>
      <c r="AW186" s="13" t="s">
        <v>41</v>
      </c>
      <c r="AX186" s="13" t="s">
        <v>80</v>
      </c>
      <c r="AY186" s="243" t="s">
        <v>206</v>
      </c>
    </row>
    <row r="187" spans="1:51" s="13" customFormat="1" ht="12">
      <c r="A187" s="13"/>
      <c r="B187" s="233"/>
      <c r="C187" s="234"/>
      <c r="D187" s="228" t="s">
        <v>218</v>
      </c>
      <c r="E187" s="235" t="s">
        <v>39</v>
      </c>
      <c r="F187" s="236" t="s">
        <v>1291</v>
      </c>
      <c r="G187" s="234"/>
      <c r="H187" s="237">
        <v>91</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218</v>
      </c>
      <c r="AU187" s="243" t="s">
        <v>89</v>
      </c>
      <c r="AV187" s="13" t="s">
        <v>89</v>
      </c>
      <c r="AW187" s="13" t="s">
        <v>41</v>
      </c>
      <c r="AX187" s="13" t="s">
        <v>80</v>
      </c>
      <c r="AY187" s="243" t="s">
        <v>206</v>
      </c>
    </row>
    <row r="188" spans="1:51" s="13" customFormat="1" ht="12">
      <c r="A188" s="13"/>
      <c r="B188" s="233"/>
      <c r="C188" s="234"/>
      <c r="D188" s="228" t="s">
        <v>218</v>
      </c>
      <c r="E188" s="235" t="s">
        <v>39</v>
      </c>
      <c r="F188" s="236" t="s">
        <v>1292</v>
      </c>
      <c r="G188" s="234"/>
      <c r="H188" s="237">
        <v>66</v>
      </c>
      <c r="I188" s="238"/>
      <c r="J188" s="234"/>
      <c r="K188" s="234"/>
      <c r="L188" s="239"/>
      <c r="M188" s="240"/>
      <c r="N188" s="241"/>
      <c r="O188" s="241"/>
      <c r="P188" s="241"/>
      <c r="Q188" s="241"/>
      <c r="R188" s="241"/>
      <c r="S188" s="241"/>
      <c r="T188" s="242"/>
      <c r="U188" s="13"/>
      <c r="V188" s="13"/>
      <c r="W188" s="13"/>
      <c r="X188" s="13"/>
      <c r="Y188" s="13"/>
      <c r="Z188" s="13"/>
      <c r="AA188" s="13"/>
      <c r="AB188" s="13"/>
      <c r="AC188" s="13"/>
      <c r="AD188" s="13"/>
      <c r="AE188" s="13"/>
      <c r="AT188" s="243" t="s">
        <v>218</v>
      </c>
      <c r="AU188" s="243" t="s">
        <v>89</v>
      </c>
      <c r="AV188" s="13" t="s">
        <v>89</v>
      </c>
      <c r="AW188" s="13" t="s">
        <v>41</v>
      </c>
      <c r="AX188" s="13" t="s">
        <v>80</v>
      </c>
      <c r="AY188" s="243" t="s">
        <v>206</v>
      </c>
    </row>
    <row r="189" spans="1:51" s="13" customFormat="1" ht="12">
      <c r="A189" s="13"/>
      <c r="B189" s="233"/>
      <c r="C189" s="234"/>
      <c r="D189" s="228" t="s">
        <v>218</v>
      </c>
      <c r="E189" s="235" t="s">
        <v>39</v>
      </c>
      <c r="F189" s="236" t="s">
        <v>1293</v>
      </c>
      <c r="G189" s="234"/>
      <c r="H189" s="237">
        <v>82</v>
      </c>
      <c r="I189" s="238"/>
      <c r="J189" s="234"/>
      <c r="K189" s="234"/>
      <c r="L189" s="239"/>
      <c r="M189" s="240"/>
      <c r="N189" s="241"/>
      <c r="O189" s="241"/>
      <c r="P189" s="241"/>
      <c r="Q189" s="241"/>
      <c r="R189" s="241"/>
      <c r="S189" s="241"/>
      <c r="T189" s="242"/>
      <c r="U189" s="13"/>
      <c r="V189" s="13"/>
      <c r="W189" s="13"/>
      <c r="X189" s="13"/>
      <c r="Y189" s="13"/>
      <c r="Z189" s="13"/>
      <c r="AA189" s="13"/>
      <c r="AB189" s="13"/>
      <c r="AC189" s="13"/>
      <c r="AD189" s="13"/>
      <c r="AE189" s="13"/>
      <c r="AT189" s="243" t="s">
        <v>218</v>
      </c>
      <c r="AU189" s="243" t="s">
        <v>89</v>
      </c>
      <c r="AV189" s="13" t="s">
        <v>89</v>
      </c>
      <c r="AW189" s="13" t="s">
        <v>41</v>
      </c>
      <c r="AX189" s="13" t="s">
        <v>80</v>
      </c>
      <c r="AY189" s="243" t="s">
        <v>206</v>
      </c>
    </row>
    <row r="190" spans="1:51" s="13" customFormat="1" ht="12">
      <c r="A190" s="13"/>
      <c r="B190" s="233"/>
      <c r="C190" s="234"/>
      <c r="D190" s="228" t="s">
        <v>218</v>
      </c>
      <c r="E190" s="235" t="s">
        <v>39</v>
      </c>
      <c r="F190" s="236" t="s">
        <v>1294</v>
      </c>
      <c r="G190" s="234"/>
      <c r="H190" s="237">
        <v>39</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218</v>
      </c>
      <c r="AU190" s="243" t="s">
        <v>89</v>
      </c>
      <c r="AV190" s="13" t="s">
        <v>89</v>
      </c>
      <c r="AW190" s="13" t="s">
        <v>41</v>
      </c>
      <c r="AX190" s="13" t="s">
        <v>80</v>
      </c>
      <c r="AY190" s="243" t="s">
        <v>206</v>
      </c>
    </row>
    <row r="191" spans="1:51" s="13" customFormat="1" ht="12">
      <c r="A191" s="13"/>
      <c r="B191" s="233"/>
      <c r="C191" s="234"/>
      <c r="D191" s="228" t="s">
        <v>218</v>
      </c>
      <c r="E191" s="235" t="s">
        <v>39</v>
      </c>
      <c r="F191" s="236" t="s">
        <v>1295</v>
      </c>
      <c r="G191" s="234"/>
      <c r="H191" s="237">
        <v>38</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218</v>
      </c>
      <c r="AU191" s="243" t="s">
        <v>89</v>
      </c>
      <c r="AV191" s="13" t="s">
        <v>89</v>
      </c>
      <c r="AW191" s="13" t="s">
        <v>41</v>
      </c>
      <c r="AX191" s="13" t="s">
        <v>80</v>
      </c>
      <c r="AY191" s="243" t="s">
        <v>206</v>
      </c>
    </row>
    <row r="192" spans="1:51" s="13" customFormat="1" ht="12">
      <c r="A192" s="13"/>
      <c r="B192" s="233"/>
      <c r="C192" s="234"/>
      <c r="D192" s="228" t="s">
        <v>218</v>
      </c>
      <c r="E192" s="235" t="s">
        <v>39</v>
      </c>
      <c r="F192" s="236" t="s">
        <v>1296</v>
      </c>
      <c r="G192" s="234"/>
      <c r="H192" s="237">
        <v>160</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218</v>
      </c>
      <c r="AU192" s="243" t="s">
        <v>89</v>
      </c>
      <c r="AV192" s="13" t="s">
        <v>89</v>
      </c>
      <c r="AW192" s="13" t="s">
        <v>41</v>
      </c>
      <c r="AX192" s="13" t="s">
        <v>80</v>
      </c>
      <c r="AY192" s="243" t="s">
        <v>206</v>
      </c>
    </row>
    <row r="193" spans="1:51" s="13" customFormat="1" ht="12">
      <c r="A193" s="13"/>
      <c r="B193" s="233"/>
      <c r="C193" s="234"/>
      <c r="D193" s="228" t="s">
        <v>218</v>
      </c>
      <c r="E193" s="235" t="s">
        <v>39</v>
      </c>
      <c r="F193" s="236" t="s">
        <v>1297</v>
      </c>
      <c r="G193" s="234"/>
      <c r="H193" s="237">
        <v>192</v>
      </c>
      <c r="I193" s="238"/>
      <c r="J193" s="234"/>
      <c r="K193" s="234"/>
      <c r="L193" s="239"/>
      <c r="M193" s="240"/>
      <c r="N193" s="241"/>
      <c r="O193" s="241"/>
      <c r="P193" s="241"/>
      <c r="Q193" s="241"/>
      <c r="R193" s="241"/>
      <c r="S193" s="241"/>
      <c r="T193" s="242"/>
      <c r="U193" s="13"/>
      <c r="V193" s="13"/>
      <c r="W193" s="13"/>
      <c r="X193" s="13"/>
      <c r="Y193" s="13"/>
      <c r="Z193" s="13"/>
      <c r="AA193" s="13"/>
      <c r="AB193" s="13"/>
      <c r="AC193" s="13"/>
      <c r="AD193" s="13"/>
      <c r="AE193" s="13"/>
      <c r="AT193" s="243" t="s">
        <v>218</v>
      </c>
      <c r="AU193" s="243" t="s">
        <v>89</v>
      </c>
      <c r="AV193" s="13" t="s">
        <v>89</v>
      </c>
      <c r="AW193" s="13" t="s">
        <v>41</v>
      </c>
      <c r="AX193" s="13" t="s">
        <v>80</v>
      </c>
      <c r="AY193" s="243" t="s">
        <v>206</v>
      </c>
    </row>
    <row r="194" spans="1:51" s="13" customFormat="1" ht="12">
      <c r="A194" s="13"/>
      <c r="B194" s="233"/>
      <c r="C194" s="234"/>
      <c r="D194" s="228" t="s">
        <v>218</v>
      </c>
      <c r="E194" s="235" t="s">
        <v>39</v>
      </c>
      <c r="F194" s="236" t="s">
        <v>1298</v>
      </c>
      <c r="G194" s="234"/>
      <c r="H194" s="237">
        <v>596</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218</v>
      </c>
      <c r="AU194" s="243" t="s">
        <v>89</v>
      </c>
      <c r="AV194" s="13" t="s">
        <v>89</v>
      </c>
      <c r="AW194" s="13" t="s">
        <v>41</v>
      </c>
      <c r="AX194" s="13" t="s">
        <v>80</v>
      </c>
      <c r="AY194" s="243" t="s">
        <v>206</v>
      </c>
    </row>
    <row r="195" spans="1:51" s="13" customFormat="1" ht="12">
      <c r="A195" s="13"/>
      <c r="B195" s="233"/>
      <c r="C195" s="234"/>
      <c r="D195" s="228" t="s">
        <v>218</v>
      </c>
      <c r="E195" s="235" t="s">
        <v>39</v>
      </c>
      <c r="F195" s="236" t="s">
        <v>1299</v>
      </c>
      <c r="G195" s="234"/>
      <c r="H195" s="237">
        <v>974</v>
      </c>
      <c r="I195" s="238"/>
      <c r="J195" s="234"/>
      <c r="K195" s="234"/>
      <c r="L195" s="239"/>
      <c r="M195" s="240"/>
      <c r="N195" s="241"/>
      <c r="O195" s="241"/>
      <c r="P195" s="241"/>
      <c r="Q195" s="241"/>
      <c r="R195" s="241"/>
      <c r="S195" s="241"/>
      <c r="T195" s="242"/>
      <c r="U195" s="13"/>
      <c r="V195" s="13"/>
      <c r="W195" s="13"/>
      <c r="X195" s="13"/>
      <c r="Y195" s="13"/>
      <c r="Z195" s="13"/>
      <c r="AA195" s="13"/>
      <c r="AB195" s="13"/>
      <c r="AC195" s="13"/>
      <c r="AD195" s="13"/>
      <c r="AE195" s="13"/>
      <c r="AT195" s="243" t="s">
        <v>218</v>
      </c>
      <c r="AU195" s="243" t="s">
        <v>89</v>
      </c>
      <c r="AV195" s="13" t="s">
        <v>89</v>
      </c>
      <c r="AW195" s="13" t="s">
        <v>41</v>
      </c>
      <c r="AX195" s="13" t="s">
        <v>80</v>
      </c>
      <c r="AY195" s="243" t="s">
        <v>206</v>
      </c>
    </row>
    <row r="196" spans="1:51" s="13" customFormat="1" ht="12">
      <c r="A196" s="13"/>
      <c r="B196" s="233"/>
      <c r="C196" s="234"/>
      <c r="D196" s="228" t="s">
        <v>218</v>
      </c>
      <c r="E196" s="235" t="s">
        <v>39</v>
      </c>
      <c r="F196" s="236" t="s">
        <v>1300</v>
      </c>
      <c r="G196" s="234"/>
      <c r="H196" s="237">
        <v>622</v>
      </c>
      <c r="I196" s="238"/>
      <c r="J196" s="234"/>
      <c r="K196" s="234"/>
      <c r="L196" s="239"/>
      <c r="M196" s="240"/>
      <c r="N196" s="241"/>
      <c r="O196" s="241"/>
      <c r="P196" s="241"/>
      <c r="Q196" s="241"/>
      <c r="R196" s="241"/>
      <c r="S196" s="241"/>
      <c r="T196" s="242"/>
      <c r="U196" s="13"/>
      <c r="V196" s="13"/>
      <c r="W196" s="13"/>
      <c r="X196" s="13"/>
      <c r="Y196" s="13"/>
      <c r="Z196" s="13"/>
      <c r="AA196" s="13"/>
      <c r="AB196" s="13"/>
      <c r="AC196" s="13"/>
      <c r="AD196" s="13"/>
      <c r="AE196" s="13"/>
      <c r="AT196" s="243" t="s">
        <v>218</v>
      </c>
      <c r="AU196" s="243" t="s">
        <v>89</v>
      </c>
      <c r="AV196" s="13" t="s">
        <v>89</v>
      </c>
      <c r="AW196" s="13" t="s">
        <v>41</v>
      </c>
      <c r="AX196" s="13" t="s">
        <v>80</v>
      </c>
      <c r="AY196" s="243" t="s">
        <v>206</v>
      </c>
    </row>
    <row r="197" spans="1:51" s="13" customFormat="1" ht="12">
      <c r="A197" s="13"/>
      <c r="B197" s="233"/>
      <c r="C197" s="234"/>
      <c r="D197" s="228" t="s">
        <v>218</v>
      </c>
      <c r="E197" s="235" t="s">
        <v>39</v>
      </c>
      <c r="F197" s="236" t="s">
        <v>1301</v>
      </c>
      <c r="G197" s="234"/>
      <c r="H197" s="237">
        <v>612</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218</v>
      </c>
      <c r="AU197" s="243" t="s">
        <v>89</v>
      </c>
      <c r="AV197" s="13" t="s">
        <v>89</v>
      </c>
      <c r="AW197" s="13" t="s">
        <v>41</v>
      </c>
      <c r="AX197" s="13" t="s">
        <v>80</v>
      </c>
      <c r="AY197" s="243" t="s">
        <v>206</v>
      </c>
    </row>
    <row r="198" spans="1:51" s="13" customFormat="1" ht="12">
      <c r="A198" s="13"/>
      <c r="B198" s="233"/>
      <c r="C198" s="234"/>
      <c r="D198" s="228" t="s">
        <v>218</v>
      </c>
      <c r="E198" s="235" t="s">
        <v>39</v>
      </c>
      <c r="F198" s="236" t="s">
        <v>1302</v>
      </c>
      <c r="G198" s="234"/>
      <c r="H198" s="237">
        <v>84</v>
      </c>
      <c r="I198" s="238"/>
      <c r="J198" s="234"/>
      <c r="K198" s="234"/>
      <c r="L198" s="239"/>
      <c r="M198" s="240"/>
      <c r="N198" s="241"/>
      <c r="O198" s="241"/>
      <c r="P198" s="241"/>
      <c r="Q198" s="241"/>
      <c r="R198" s="241"/>
      <c r="S198" s="241"/>
      <c r="T198" s="242"/>
      <c r="U198" s="13"/>
      <c r="V198" s="13"/>
      <c r="W198" s="13"/>
      <c r="X198" s="13"/>
      <c r="Y198" s="13"/>
      <c r="Z198" s="13"/>
      <c r="AA198" s="13"/>
      <c r="AB198" s="13"/>
      <c r="AC198" s="13"/>
      <c r="AD198" s="13"/>
      <c r="AE198" s="13"/>
      <c r="AT198" s="243" t="s">
        <v>218</v>
      </c>
      <c r="AU198" s="243" t="s">
        <v>89</v>
      </c>
      <c r="AV198" s="13" t="s">
        <v>89</v>
      </c>
      <c r="AW198" s="13" t="s">
        <v>41</v>
      </c>
      <c r="AX198" s="13" t="s">
        <v>80</v>
      </c>
      <c r="AY198" s="243" t="s">
        <v>206</v>
      </c>
    </row>
    <row r="199" spans="1:51" s="13" customFormat="1" ht="12">
      <c r="A199" s="13"/>
      <c r="B199" s="233"/>
      <c r="C199" s="234"/>
      <c r="D199" s="228" t="s">
        <v>218</v>
      </c>
      <c r="E199" s="235" t="s">
        <v>39</v>
      </c>
      <c r="F199" s="236" t="s">
        <v>1303</v>
      </c>
      <c r="G199" s="234"/>
      <c r="H199" s="237">
        <v>226</v>
      </c>
      <c r="I199" s="238"/>
      <c r="J199" s="234"/>
      <c r="K199" s="234"/>
      <c r="L199" s="239"/>
      <c r="M199" s="240"/>
      <c r="N199" s="241"/>
      <c r="O199" s="241"/>
      <c r="P199" s="241"/>
      <c r="Q199" s="241"/>
      <c r="R199" s="241"/>
      <c r="S199" s="241"/>
      <c r="T199" s="242"/>
      <c r="U199" s="13"/>
      <c r="V199" s="13"/>
      <c r="W199" s="13"/>
      <c r="X199" s="13"/>
      <c r="Y199" s="13"/>
      <c r="Z199" s="13"/>
      <c r="AA199" s="13"/>
      <c r="AB199" s="13"/>
      <c r="AC199" s="13"/>
      <c r="AD199" s="13"/>
      <c r="AE199" s="13"/>
      <c r="AT199" s="243" t="s">
        <v>218</v>
      </c>
      <c r="AU199" s="243" t="s">
        <v>89</v>
      </c>
      <c r="AV199" s="13" t="s">
        <v>89</v>
      </c>
      <c r="AW199" s="13" t="s">
        <v>41</v>
      </c>
      <c r="AX199" s="13" t="s">
        <v>80</v>
      </c>
      <c r="AY199" s="243" t="s">
        <v>206</v>
      </c>
    </row>
    <row r="200" spans="1:51" s="13" customFormat="1" ht="12">
      <c r="A200" s="13"/>
      <c r="B200" s="233"/>
      <c r="C200" s="234"/>
      <c r="D200" s="228" t="s">
        <v>218</v>
      </c>
      <c r="E200" s="235" t="s">
        <v>39</v>
      </c>
      <c r="F200" s="236" t="s">
        <v>1304</v>
      </c>
      <c r="G200" s="234"/>
      <c r="H200" s="237">
        <v>112</v>
      </c>
      <c r="I200" s="238"/>
      <c r="J200" s="234"/>
      <c r="K200" s="234"/>
      <c r="L200" s="239"/>
      <c r="M200" s="240"/>
      <c r="N200" s="241"/>
      <c r="O200" s="241"/>
      <c r="P200" s="241"/>
      <c r="Q200" s="241"/>
      <c r="R200" s="241"/>
      <c r="S200" s="241"/>
      <c r="T200" s="242"/>
      <c r="U200" s="13"/>
      <c r="V200" s="13"/>
      <c r="W200" s="13"/>
      <c r="X200" s="13"/>
      <c r="Y200" s="13"/>
      <c r="Z200" s="13"/>
      <c r="AA200" s="13"/>
      <c r="AB200" s="13"/>
      <c r="AC200" s="13"/>
      <c r="AD200" s="13"/>
      <c r="AE200" s="13"/>
      <c r="AT200" s="243" t="s">
        <v>218</v>
      </c>
      <c r="AU200" s="243" t="s">
        <v>89</v>
      </c>
      <c r="AV200" s="13" t="s">
        <v>89</v>
      </c>
      <c r="AW200" s="13" t="s">
        <v>41</v>
      </c>
      <c r="AX200" s="13" t="s">
        <v>80</v>
      </c>
      <c r="AY200" s="243" t="s">
        <v>206</v>
      </c>
    </row>
    <row r="201" spans="1:51" s="13" customFormat="1" ht="12">
      <c r="A201" s="13"/>
      <c r="B201" s="233"/>
      <c r="C201" s="234"/>
      <c r="D201" s="228" t="s">
        <v>218</v>
      </c>
      <c r="E201" s="235" t="s">
        <v>39</v>
      </c>
      <c r="F201" s="236" t="s">
        <v>1305</v>
      </c>
      <c r="G201" s="234"/>
      <c r="H201" s="237">
        <v>236</v>
      </c>
      <c r="I201" s="238"/>
      <c r="J201" s="234"/>
      <c r="K201" s="234"/>
      <c r="L201" s="239"/>
      <c r="M201" s="240"/>
      <c r="N201" s="241"/>
      <c r="O201" s="241"/>
      <c r="P201" s="241"/>
      <c r="Q201" s="241"/>
      <c r="R201" s="241"/>
      <c r="S201" s="241"/>
      <c r="T201" s="242"/>
      <c r="U201" s="13"/>
      <c r="V201" s="13"/>
      <c r="W201" s="13"/>
      <c r="X201" s="13"/>
      <c r="Y201" s="13"/>
      <c r="Z201" s="13"/>
      <c r="AA201" s="13"/>
      <c r="AB201" s="13"/>
      <c r="AC201" s="13"/>
      <c r="AD201" s="13"/>
      <c r="AE201" s="13"/>
      <c r="AT201" s="243" t="s">
        <v>218</v>
      </c>
      <c r="AU201" s="243" t="s">
        <v>89</v>
      </c>
      <c r="AV201" s="13" t="s">
        <v>89</v>
      </c>
      <c r="AW201" s="13" t="s">
        <v>41</v>
      </c>
      <c r="AX201" s="13" t="s">
        <v>80</v>
      </c>
      <c r="AY201" s="243" t="s">
        <v>206</v>
      </c>
    </row>
    <row r="202" spans="1:51" s="13" customFormat="1" ht="12">
      <c r="A202" s="13"/>
      <c r="B202" s="233"/>
      <c r="C202" s="234"/>
      <c r="D202" s="228" t="s">
        <v>218</v>
      </c>
      <c r="E202" s="235" t="s">
        <v>39</v>
      </c>
      <c r="F202" s="236" t="s">
        <v>1306</v>
      </c>
      <c r="G202" s="234"/>
      <c r="H202" s="237">
        <v>82</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218</v>
      </c>
      <c r="AU202" s="243" t="s">
        <v>89</v>
      </c>
      <c r="AV202" s="13" t="s">
        <v>89</v>
      </c>
      <c r="AW202" s="13" t="s">
        <v>41</v>
      </c>
      <c r="AX202" s="13" t="s">
        <v>80</v>
      </c>
      <c r="AY202" s="243" t="s">
        <v>206</v>
      </c>
    </row>
    <row r="203" spans="1:51" s="14" customFormat="1" ht="12">
      <c r="A203" s="14"/>
      <c r="B203" s="244"/>
      <c r="C203" s="245"/>
      <c r="D203" s="228" t="s">
        <v>218</v>
      </c>
      <c r="E203" s="246" t="s">
        <v>39</v>
      </c>
      <c r="F203" s="247" t="s">
        <v>220</v>
      </c>
      <c r="G203" s="245"/>
      <c r="H203" s="248">
        <v>8802</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218</v>
      </c>
      <c r="AU203" s="254" t="s">
        <v>89</v>
      </c>
      <c r="AV203" s="14" t="s">
        <v>214</v>
      </c>
      <c r="AW203" s="14" t="s">
        <v>41</v>
      </c>
      <c r="AX203" s="14" t="s">
        <v>87</v>
      </c>
      <c r="AY203" s="254" t="s">
        <v>206</v>
      </c>
    </row>
    <row r="204" spans="1:65" s="2" customFormat="1" ht="24.15" customHeight="1">
      <c r="A204" s="40"/>
      <c r="B204" s="41"/>
      <c r="C204" s="215" t="s">
        <v>291</v>
      </c>
      <c r="D204" s="215" t="s">
        <v>209</v>
      </c>
      <c r="E204" s="216" t="s">
        <v>1307</v>
      </c>
      <c r="F204" s="217" t="s">
        <v>1308</v>
      </c>
      <c r="G204" s="218" t="s">
        <v>268</v>
      </c>
      <c r="H204" s="219">
        <v>1.484</v>
      </c>
      <c r="I204" s="220"/>
      <c r="J204" s="221">
        <f>ROUND(I204*H204,2)</f>
        <v>0</v>
      </c>
      <c r="K204" s="217" t="s">
        <v>39</v>
      </c>
      <c r="L204" s="46"/>
      <c r="M204" s="222" t="s">
        <v>39</v>
      </c>
      <c r="N204" s="223" t="s">
        <v>53</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214</v>
      </c>
      <c r="AT204" s="226" t="s">
        <v>209</v>
      </c>
      <c r="AU204" s="226" t="s">
        <v>89</v>
      </c>
      <c r="AY204" s="18" t="s">
        <v>206</v>
      </c>
      <c r="BE204" s="227">
        <f>IF(N204="základní",J204,0)</f>
        <v>0</v>
      </c>
      <c r="BF204" s="227">
        <f>IF(N204="snížená",J204,0)</f>
        <v>0</v>
      </c>
      <c r="BG204" s="227">
        <f>IF(N204="zákl. přenesená",J204,0)</f>
        <v>0</v>
      </c>
      <c r="BH204" s="227">
        <f>IF(N204="sníž. přenesená",J204,0)</f>
        <v>0</v>
      </c>
      <c r="BI204" s="227">
        <f>IF(N204="nulová",J204,0)</f>
        <v>0</v>
      </c>
      <c r="BJ204" s="18" t="s">
        <v>214</v>
      </c>
      <c r="BK204" s="227">
        <f>ROUND(I204*H204,2)</f>
        <v>0</v>
      </c>
      <c r="BL204" s="18" t="s">
        <v>214</v>
      </c>
      <c r="BM204" s="226" t="s">
        <v>1309</v>
      </c>
    </row>
    <row r="205" spans="1:47" s="2" customFormat="1" ht="12">
      <c r="A205" s="40"/>
      <c r="B205" s="41"/>
      <c r="C205" s="42"/>
      <c r="D205" s="228" t="s">
        <v>216</v>
      </c>
      <c r="E205" s="42"/>
      <c r="F205" s="229" t="s">
        <v>1308</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8" t="s">
        <v>216</v>
      </c>
      <c r="AU205" s="18" t="s">
        <v>89</v>
      </c>
    </row>
    <row r="206" spans="1:47" s="2" customFormat="1" ht="12">
      <c r="A206" s="40"/>
      <c r="B206" s="41"/>
      <c r="C206" s="42"/>
      <c r="D206" s="228" t="s">
        <v>326</v>
      </c>
      <c r="E206" s="42"/>
      <c r="F206" s="275" t="s">
        <v>1310</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8" t="s">
        <v>326</v>
      </c>
      <c r="AU206" s="18" t="s">
        <v>89</v>
      </c>
    </row>
    <row r="207" spans="1:51" s="13" customFormat="1" ht="12">
      <c r="A207" s="13"/>
      <c r="B207" s="233"/>
      <c r="C207" s="234"/>
      <c r="D207" s="228" t="s">
        <v>218</v>
      </c>
      <c r="E207" s="235" t="s">
        <v>39</v>
      </c>
      <c r="F207" s="236" t="s">
        <v>1311</v>
      </c>
      <c r="G207" s="234"/>
      <c r="H207" s="237">
        <v>0.098</v>
      </c>
      <c r="I207" s="238"/>
      <c r="J207" s="234"/>
      <c r="K207" s="234"/>
      <c r="L207" s="239"/>
      <c r="M207" s="240"/>
      <c r="N207" s="241"/>
      <c r="O207" s="241"/>
      <c r="P207" s="241"/>
      <c r="Q207" s="241"/>
      <c r="R207" s="241"/>
      <c r="S207" s="241"/>
      <c r="T207" s="242"/>
      <c r="U207" s="13"/>
      <c r="V207" s="13"/>
      <c r="W207" s="13"/>
      <c r="X207" s="13"/>
      <c r="Y207" s="13"/>
      <c r="Z207" s="13"/>
      <c r="AA207" s="13"/>
      <c r="AB207" s="13"/>
      <c r="AC207" s="13"/>
      <c r="AD207" s="13"/>
      <c r="AE207" s="13"/>
      <c r="AT207" s="243" t="s">
        <v>218</v>
      </c>
      <c r="AU207" s="243" t="s">
        <v>89</v>
      </c>
      <c r="AV207" s="13" t="s">
        <v>89</v>
      </c>
      <c r="AW207" s="13" t="s">
        <v>41</v>
      </c>
      <c r="AX207" s="13" t="s">
        <v>80</v>
      </c>
      <c r="AY207" s="243" t="s">
        <v>206</v>
      </c>
    </row>
    <row r="208" spans="1:51" s="13" customFormat="1" ht="12">
      <c r="A208" s="13"/>
      <c r="B208" s="233"/>
      <c r="C208" s="234"/>
      <c r="D208" s="228" t="s">
        <v>218</v>
      </c>
      <c r="E208" s="235" t="s">
        <v>39</v>
      </c>
      <c r="F208" s="236" t="s">
        <v>1312</v>
      </c>
      <c r="G208" s="234"/>
      <c r="H208" s="237">
        <v>0.104</v>
      </c>
      <c r="I208" s="238"/>
      <c r="J208" s="234"/>
      <c r="K208" s="234"/>
      <c r="L208" s="239"/>
      <c r="M208" s="240"/>
      <c r="N208" s="241"/>
      <c r="O208" s="241"/>
      <c r="P208" s="241"/>
      <c r="Q208" s="241"/>
      <c r="R208" s="241"/>
      <c r="S208" s="241"/>
      <c r="T208" s="242"/>
      <c r="U208" s="13"/>
      <c r="V208" s="13"/>
      <c r="W208" s="13"/>
      <c r="X208" s="13"/>
      <c r="Y208" s="13"/>
      <c r="Z208" s="13"/>
      <c r="AA208" s="13"/>
      <c r="AB208" s="13"/>
      <c r="AC208" s="13"/>
      <c r="AD208" s="13"/>
      <c r="AE208" s="13"/>
      <c r="AT208" s="243" t="s">
        <v>218</v>
      </c>
      <c r="AU208" s="243" t="s">
        <v>89</v>
      </c>
      <c r="AV208" s="13" t="s">
        <v>89</v>
      </c>
      <c r="AW208" s="13" t="s">
        <v>41</v>
      </c>
      <c r="AX208" s="13" t="s">
        <v>80</v>
      </c>
      <c r="AY208" s="243" t="s">
        <v>206</v>
      </c>
    </row>
    <row r="209" spans="1:51" s="13" customFormat="1" ht="12">
      <c r="A209" s="13"/>
      <c r="B209" s="233"/>
      <c r="C209" s="234"/>
      <c r="D209" s="228" t="s">
        <v>218</v>
      </c>
      <c r="E209" s="235" t="s">
        <v>39</v>
      </c>
      <c r="F209" s="236" t="s">
        <v>1313</v>
      </c>
      <c r="G209" s="234"/>
      <c r="H209" s="237">
        <v>0.082</v>
      </c>
      <c r="I209" s="238"/>
      <c r="J209" s="234"/>
      <c r="K209" s="234"/>
      <c r="L209" s="239"/>
      <c r="M209" s="240"/>
      <c r="N209" s="241"/>
      <c r="O209" s="241"/>
      <c r="P209" s="241"/>
      <c r="Q209" s="241"/>
      <c r="R209" s="241"/>
      <c r="S209" s="241"/>
      <c r="T209" s="242"/>
      <c r="U209" s="13"/>
      <c r="V209" s="13"/>
      <c r="W209" s="13"/>
      <c r="X209" s="13"/>
      <c r="Y209" s="13"/>
      <c r="Z209" s="13"/>
      <c r="AA209" s="13"/>
      <c r="AB209" s="13"/>
      <c r="AC209" s="13"/>
      <c r="AD209" s="13"/>
      <c r="AE209" s="13"/>
      <c r="AT209" s="243" t="s">
        <v>218</v>
      </c>
      <c r="AU209" s="243" t="s">
        <v>89</v>
      </c>
      <c r="AV209" s="13" t="s">
        <v>89</v>
      </c>
      <c r="AW209" s="13" t="s">
        <v>41</v>
      </c>
      <c r="AX209" s="13" t="s">
        <v>80</v>
      </c>
      <c r="AY209" s="243" t="s">
        <v>206</v>
      </c>
    </row>
    <row r="210" spans="1:51" s="13" customFormat="1" ht="12">
      <c r="A210" s="13"/>
      <c r="B210" s="233"/>
      <c r="C210" s="234"/>
      <c r="D210" s="228" t="s">
        <v>218</v>
      </c>
      <c r="E210" s="235" t="s">
        <v>39</v>
      </c>
      <c r="F210" s="236" t="s">
        <v>1314</v>
      </c>
      <c r="G210" s="234"/>
      <c r="H210" s="237">
        <v>1.2</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218</v>
      </c>
      <c r="AU210" s="243" t="s">
        <v>89</v>
      </c>
      <c r="AV210" s="13" t="s">
        <v>89</v>
      </c>
      <c r="AW210" s="13" t="s">
        <v>41</v>
      </c>
      <c r="AX210" s="13" t="s">
        <v>80</v>
      </c>
      <c r="AY210" s="243" t="s">
        <v>206</v>
      </c>
    </row>
    <row r="211" spans="1:51" s="14" customFormat="1" ht="12">
      <c r="A211" s="14"/>
      <c r="B211" s="244"/>
      <c r="C211" s="245"/>
      <c r="D211" s="228" t="s">
        <v>218</v>
      </c>
      <c r="E211" s="246" t="s">
        <v>39</v>
      </c>
      <c r="F211" s="247" t="s">
        <v>220</v>
      </c>
      <c r="G211" s="245"/>
      <c r="H211" s="248">
        <v>1.484</v>
      </c>
      <c r="I211" s="249"/>
      <c r="J211" s="245"/>
      <c r="K211" s="245"/>
      <c r="L211" s="250"/>
      <c r="M211" s="251"/>
      <c r="N211" s="252"/>
      <c r="O211" s="252"/>
      <c r="P211" s="252"/>
      <c r="Q211" s="252"/>
      <c r="R211" s="252"/>
      <c r="S211" s="252"/>
      <c r="T211" s="253"/>
      <c r="U211" s="14"/>
      <c r="V211" s="14"/>
      <c r="W211" s="14"/>
      <c r="X211" s="14"/>
      <c r="Y211" s="14"/>
      <c r="Z211" s="14"/>
      <c r="AA211" s="14"/>
      <c r="AB211" s="14"/>
      <c r="AC211" s="14"/>
      <c r="AD211" s="14"/>
      <c r="AE211" s="14"/>
      <c r="AT211" s="254" t="s">
        <v>218</v>
      </c>
      <c r="AU211" s="254" t="s">
        <v>89</v>
      </c>
      <c r="AV211" s="14" t="s">
        <v>214</v>
      </c>
      <c r="AW211" s="14" t="s">
        <v>41</v>
      </c>
      <c r="AX211" s="14" t="s">
        <v>87</v>
      </c>
      <c r="AY211" s="254" t="s">
        <v>206</v>
      </c>
    </row>
    <row r="212" spans="1:65" s="2" customFormat="1" ht="24.15" customHeight="1">
      <c r="A212" s="40"/>
      <c r="B212" s="41"/>
      <c r="C212" s="215" t="s">
        <v>296</v>
      </c>
      <c r="D212" s="215" t="s">
        <v>209</v>
      </c>
      <c r="E212" s="216" t="s">
        <v>1315</v>
      </c>
      <c r="F212" s="217" t="s">
        <v>1316</v>
      </c>
      <c r="G212" s="218" t="s">
        <v>268</v>
      </c>
      <c r="H212" s="219">
        <v>0.142</v>
      </c>
      <c r="I212" s="220"/>
      <c r="J212" s="221">
        <f>ROUND(I212*H212,2)</f>
        <v>0</v>
      </c>
      <c r="K212" s="217" t="s">
        <v>39</v>
      </c>
      <c r="L212" s="46"/>
      <c r="M212" s="222" t="s">
        <v>39</v>
      </c>
      <c r="N212" s="223" t="s">
        <v>53</v>
      </c>
      <c r="O212" s="86"/>
      <c r="P212" s="224">
        <f>O212*H212</f>
        <v>0</v>
      </c>
      <c r="Q212" s="224">
        <v>0</v>
      </c>
      <c r="R212" s="224">
        <f>Q212*H212</f>
        <v>0</v>
      </c>
      <c r="S212" s="224">
        <v>0</v>
      </c>
      <c r="T212" s="225">
        <f>S212*H212</f>
        <v>0</v>
      </c>
      <c r="U212" s="40"/>
      <c r="V212" s="40"/>
      <c r="W212" s="40"/>
      <c r="X212" s="40"/>
      <c r="Y212" s="40"/>
      <c r="Z212" s="40"/>
      <c r="AA212" s="40"/>
      <c r="AB212" s="40"/>
      <c r="AC212" s="40"/>
      <c r="AD212" s="40"/>
      <c r="AE212" s="40"/>
      <c r="AR212" s="226" t="s">
        <v>214</v>
      </c>
      <c r="AT212" s="226" t="s">
        <v>209</v>
      </c>
      <c r="AU212" s="226" t="s">
        <v>89</v>
      </c>
      <c r="AY212" s="18" t="s">
        <v>206</v>
      </c>
      <c r="BE212" s="227">
        <f>IF(N212="základní",J212,0)</f>
        <v>0</v>
      </c>
      <c r="BF212" s="227">
        <f>IF(N212="snížená",J212,0)</f>
        <v>0</v>
      </c>
      <c r="BG212" s="227">
        <f>IF(N212="zákl. přenesená",J212,0)</f>
        <v>0</v>
      </c>
      <c r="BH212" s="227">
        <f>IF(N212="sníž. přenesená",J212,0)</f>
        <v>0</v>
      </c>
      <c r="BI212" s="227">
        <f>IF(N212="nulová",J212,0)</f>
        <v>0</v>
      </c>
      <c r="BJ212" s="18" t="s">
        <v>214</v>
      </c>
      <c r="BK212" s="227">
        <f>ROUND(I212*H212,2)</f>
        <v>0</v>
      </c>
      <c r="BL212" s="18" t="s">
        <v>214</v>
      </c>
      <c r="BM212" s="226" t="s">
        <v>1317</v>
      </c>
    </row>
    <row r="213" spans="1:47" s="2" customFormat="1" ht="12">
      <c r="A213" s="40"/>
      <c r="B213" s="41"/>
      <c r="C213" s="42"/>
      <c r="D213" s="228" t="s">
        <v>216</v>
      </c>
      <c r="E213" s="42"/>
      <c r="F213" s="229" t="s">
        <v>1316</v>
      </c>
      <c r="G213" s="42"/>
      <c r="H213" s="42"/>
      <c r="I213" s="230"/>
      <c r="J213" s="42"/>
      <c r="K213" s="42"/>
      <c r="L213" s="46"/>
      <c r="M213" s="231"/>
      <c r="N213" s="232"/>
      <c r="O213" s="86"/>
      <c r="P213" s="86"/>
      <c r="Q213" s="86"/>
      <c r="R213" s="86"/>
      <c r="S213" s="86"/>
      <c r="T213" s="87"/>
      <c r="U213" s="40"/>
      <c r="V213" s="40"/>
      <c r="W213" s="40"/>
      <c r="X213" s="40"/>
      <c r="Y213" s="40"/>
      <c r="Z213" s="40"/>
      <c r="AA213" s="40"/>
      <c r="AB213" s="40"/>
      <c r="AC213" s="40"/>
      <c r="AD213" s="40"/>
      <c r="AE213" s="40"/>
      <c r="AT213" s="18" t="s">
        <v>216</v>
      </c>
      <c r="AU213" s="18" t="s">
        <v>89</v>
      </c>
    </row>
    <row r="214" spans="1:47" s="2" customFormat="1" ht="12">
      <c r="A214" s="40"/>
      <c r="B214" s="41"/>
      <c r="C214" s="42"/>
      <c r="D214" s="228" t="s">
        <v>326</v>
      </c>
      <c r="E214" s="42"/>
      <c r="F214" s="275" t="s">
        <v>1318</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8" t="s">
        <v>326</v>
      </c>
      <c r="AU214" s="18" t="s">
        <v>89</v>
      </c>
    </row>
    <row r="215" spans="1:51" s="13" customFormat="1" ht="12">
      <c r="A215" s="13"/>
      <c r="B215" s="233"/>
      <c r="C215" s="234"/>
      <c r="D215" s="228" t="s">
        <v>218</v>
      </c>
      <c r="E215" s="235" t="s">
        <v>39</v>
      </c>
      <c r="F215" s="236" t="s">
        <v>1319</v>
      </c>
      <c r="G215" s="234"/>
      <c r="H215" s="237">
        <v>0.049</v>
      </c>
      <c r="I215" s="238"/>
      <c r="J215" s="234"/>
      <c r="K215" s="234"/>
      <c r="L215" s="239"/>
      <c r="M215" s="240"/>
      <c r="N215" s="241"/>
      <c r="O215" s="241"/>
      <c r="P215" s="241"/>
      <c r="Q215" s="241"/>
      <c r="R215" s="241"/>
      <c r="S215" s="241"/>
      <c r="T215" s="242"/>
      <c r="U215" s="13"/>
      <c r="V215" s="13"/>
      <c r="W215" s="13"/>
      <c r="X215" s="13"/>
      <c r="Y215" s="13"/>
      <c r="Z215" s="13"/>
      <c r="AA215" s="13"/>
      <c r="AB215" s="13"/>
      <c r="AC215" s="13"/>
      <c r="AD215" s="13"/>
      <c r="AE215" s="13"/>
      <c r="AT215" s="243" t="s">
        <v>218</v>
      </c>
      <c r="AU215" s="243" t="s">
        <v>89</v>
      </c>
      <c r="AV215" s="13" t="s">
        <v>89</v>
      </c>
      <c r="AW215" s="13" t="s">
        <v>41</v>
      </c>
      <c r="AX215" s="13" t="s">
        <v>80</v>
      </c>
      <c r="AY215" s="243" t="s">
        <v>206</v>
      </c>
    </row>
    <row r="216" spans="1:51" s="13" customFormat="1" ht="12">
      <c r="A216" s="13"/>
      <c r="B216" s="233"/>
      <c r="C216" s="234"/>
      <c r="D216" s="228" t="s">
        <v>218</v>
      </c>
      <c r="E216" s="235" t="s">
        <v>39</v>
      </c>
      <c r="F216" s="236" t="s">
        <v>1320</v>
      </c>
      <c r="G216" s="234"/>
      <c r="H216" s="237">
        <v>0.052</v>
      </c>
      <c r="I216" s="238"/>
      <c r="J216" s="234"/>
      <c r="K216" s="234"/>
      <c r="L216" s="239"/>
      <c r="M216" s="240"/>
      <c r="N216" s="241"/>
      <c r="O216" s="241"/>
      <c r="P216" s="241"/>
      <c r="Q216" s="241"/>
      <c r="R216" s="241"/>
      <c r="S216" s="241"/>
      <c r="T216" s="242"/>
      <c r="U216" s="13"/>
      <c r="V216" s="13"/>
      <c r="W216" s="13"/>
      <c r="X216" s="13"/>
      <c r="Y216" s="13"/>
      <c r="Z216" s="13"/>
      <c r="AA216" s="13"/>
      <c r="AB216" s="13"/>
      <c r="AC216" s="13"/>
      <c r="AD216" s="13"/>
      <c r="AE216" s="13"/>
      <c r="AT216" s="243" t="s">
        <v>218</v>
      </c>
      <c r="AU216" s="243" t="s">
        <v>89</v>
      </c>
      <c r="AV216" s="13" t="s">
        <v>89</v>
      </c>
      <c r="AW216" s="13" t="s">
        <v>41</v>
      </c>
      <c r="AX216" s="13" t="s">
        <v>80</v>
      </c>
      <c r="AY216" s="243" t="s">
        <v>206</v>
      </c>
    </row>
    <row r="217" spans="1:51" s="13" customFormat="1" ht="12">
      <c r="A217" s="13"/>
      <c r="B217" s="233"/>
      <c r="C217" s="234"/>
      <c r="D217" s="228" t="s">
        <v>218</v>
      </c>
      <c r="E217" s="235" t="s">
        <v>39</v>
      </c>
      <c r="F217" s="236" t="s">
        <v>1321</v>
      </c>
      <c r="G217" s="234"/>
      <c r="H217" s="237">
        <v>0.041</v>
      </c>
      <c r="I217" s="238"/>
      <c r="J217" s="234"/>
      <c r="K217" s="234"/>
      <c r="L217" s="239"/>
      <c r="M217" s="240"/>
      <c r="N217" s="241"/>
      <c r="O217" s="241"/>
      <c r="P217" s="241"/>
      <c r="Q217" s="241"/>
      <c r="R217" s="241"/>
      <c r="S217" s="241"/>
      <c r="T217" s="242"/>
      <c r="U217" s="13"/>
      <c r="V217" s="13"/>
      <c r="W217" s="13"/>
      <c r="X217" s="13"/>
      <c r="Y217" s="13"/>
      <c r="Z217" s="13"/>
      <c r="AA217" s="13"/>
      <c r="AB217" s="13"/>
      <c r="AC217" s="13"/>
      <c r="AD217" s="13"/>
      <c r="AE217" s="13"/>
      <c r="AT217" s="243" t="s">
        <v>218</v>
      </c>
      <c r="AU217" s="243" t="s">
        <v>89</v>
      </c>
      <c r="AV217" s="13" t="s">
        <v>89</v>
      </c>
      <c r="AW217" s="13" t="s">
        <v>41</v>
      </c>
      <c r="AX217" s="13" t="s">
        <v>80</v>
      </c>
      <c r="AY217" s="243" t="s">
        <v>206</v>
      </c>
    </row>
    <row r="218" spans="1:51" s="14" customFormat="1" ht="12">
      <c r="A218" s="14"/>
      <c r="B218" s="244"/>
      <c r="C218" s="245"/>
      <c r="D218" s="228" t="s">
        <v>218</v>
      </c>
      <c r="E218" s="246" t="s">
        <v>39</v>
      </c>
      <c r="F218" s="247" t="s">
        <v>220</v>
      </c>
      <c r="G218" s="245"/>
      <c r="H218" s="248">
        <v>0.14200000000000002</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218</v>
      </c>
      <c r="AU218" s="254" t="s">
        <v>89</v>
      </c>
      <c r="AV218" s="14" t="s">
        <v>214</v>
      </c>
      <c r="AW218" s="14" t="s">
        <v>41</v>
      </c>
      <c r="AX218" s="14" t="s">
        <v>87</v>
      </c>
      <c r="AY218" s="254" t="s">
        <v>206</v>
      </c>
    </row>
    <row r="219" spans="1:65" s="2" customFormat="1" ht="16.5" customHeight="1">
      <c r="A219" s="40"/>
      <c r="B219" s="41"/>
      <c r="C219" s="215" t="s">
        <v>8</v>
      </c>
      <c r="D219" s="215" t="s">
        <v>209</v>
      </c>
      <c r="E219" s="216" t="s">
        <v>947</v>
      </c>
      <c r="F219" s="217" t="s">
        <v>948</v>
      </c>
      <c r="G219" s="218" t="s">
        <v>268</v>
      </c>
      <c r="H219" s="219">
        <v>1.2</v>
      </c>
      <c r="I219" s="220"/>
      <c r="J219" s="221">
        <f>ROUND(I219*H219,2)</f>
        <v>0</v>
      </c>
      <c r="K219" s="217" t="s">
        <v>39</v>
      </c>
      <c r="L219" s="46"/>
      <c r="M219" s="222" t="s">
        <v>39</v>
      </c>
      <c r="N219" s="223" t="s">
        <v>53</v>
      </c>
      <c r="O219" s="86"/>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214</v>
      </c>
      <c r="AT219" s="226" t="s">
        <v>209</v>
      </c>
      <c r="AU219" s="226" t="s">
        <v>89</v>
      </c>
      <c r="AY219" s="18" t="s">
        <v>206</v>
      </c>
      <c r="BE219" s="227">
        <f>IF(N219="základní",J219,0)</f>
        <v>0</v>
      </c>
      <c r="BF219" s="227">
        <f>IF(N219="snížená",J219,0)</f>
        <v>0</v>
      </c>
      <c r="BG219" s="227">
        <f>IF(N219="zákl. přenesená",J219,0)</f>
        <v>0</v>
      </c>
      <c r="BH219" s="227">
        <f>IF(N219="sníž. přenesená",J219,0)</f>
        <v>0</v>
      </c>
      <c r="BI219" s="227">
        <f>IF(N219="nulová",J219,0)</f>
        <v>0</v>
      </c>
      <c r="BJ219" s="18" t="s">
        <v>214</v>
      </c>
      <c r="BK219" s="227">
        <f>ROUND(I219*H219,2)</f>
        <v>0</v>
      </c>
      <c r="BL219" s="18" t="s">
        <v>214</v>
      </c>
      <c r="BM219" s="226" t="s">
        <v>1322</v>
      </c>
    </row>
    <row r="220" spans="1:47" s="2" customFormat="1" ht="12">
      <c r="A220" s="40"/>
      <c r="B220" s="41"/>
      <c r="C220" s="42"/>
      <c r="D220" s="228" t="s">
        <v>216</v>
      </c>
      <c r="E220" s="42"/>
      <c r="F220" s="229" t="s">
        <v>948</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8" t="s">
        <v>216</v>
      </c>
      <c r="AU220" s="18" t="s">
        <v>89</v>
      </c>
    </row>
    <row r="221" spans="1:47" s="2" customFormat="1" ht="12">
      <c r="A221" s="40"/>
      <c r="B221" s="41"/>
      <c r="C221" s="42"/>
      <c r="D221" s="228" t="s">
        <v>326</v>
      </c>
      <c r="E221" s="42"/>
      <c r="F221" s="275" t="s">
        <v>1318</v>
      </c>
      <c r="G221" s="42"/>
      <c r="H221" s="42"/>
      <c r="I221" s="230"/>
      <c r="J221" s="42"/>
      <c r="K221" s="42"/>
      <c r="L221" s="46"/>
      <c r="M221" s="231"/>
      <c r="N221" s="232"/>
      <c r="O221" s="86"/>
      <c r="P221" s="86"/>
      <c r="Q221" s="86"/>
      <c r="R221" s="86"/>
      <c r="S221" s="86"/>
      <c r="T221" s="87"/>
      <c r="U221" s="40"/>
      <c r="V221" s="40"/>
      <c r="W221" s="40"/>
      <c r="X221" s="40"/>
      <c r="Y221" s="40"/>
      <c r="Z221" s="40"/>
      <c r="AA221" s="40"/>
      <c r="AB221" s="40"/>
      <c r="AC221" s="40"/>
      <c r="AD221" s="40"/>
      <c r="AE221" s="40"/>
      <c r="AT221" s="18" t="s">
        <v>326</v>
      </c>
      <c r="AU221" s="18" t="s">
        <v>89</v>
      </c>
    </row>
    <row r="222" spans="1:51" s="13" customFormat="1" ht="12">
      <c r="A222" s="13"/>
      <c r="B222" s="233"/>
      <c r="C222" s="234"/>
      <c r="D222" s="228" t="s">
        <v>218</v>
      </c>
      <c r="E222" s="235" t="s">
        <v>39</v>
      </c>
      <c r="F222" s="236" t="s">
        <v>1314</v>
      </c>
      <c r="G222" s="234"/>
      <c r="H222" s="237">
        <v>1.2</v>
      </c>
      <c r="I222" s="238"/>
      <c r="J222" s="234"/>
      <c r="K222" s="234"/>
      <c r="L222" s="239"/>
      <c r="M222" s="240"/>
      <c r="N222" s="241"/>
      <c r="O222" s="241"/>
      <c r="P222" s="241"/>
      <c r="Q222" s="241"/>
      <c r="R222" s="241"/>
      <c r="S222" s="241"/>
      <c r="T222" s="242"/>
      <c r="U222" s="13"/>
      <c r="V222" s="13"/>
      <c r="W222" s="13"/>
      <c r="X222" s="13"/>
      <c r="Y222" s="13"/>
      <c r="Z222" s="13"/>
      <c r="AA222" s="13"/>
      <c r="AB222" s="13"/>
      <c r="AC222" s="13"/>
      <c r="AD222" s="13"/>
      <c r="AE222" s="13"/>
      <c r="AT222" s="243" t="s">
        <v>218</v>
      </c>
      <c r="AU222" s="243" t="s">
        <v>89</v>
      </c>
      <c r="AV222" s="13" t="s">
        <v>89</v>
      </c>
      <c r="AW222" s="13" t="s">
        <v>41</v>
      </c>
      <c r="AX222" s="13" t="s">
        <v>87</v>
      </c>
      <c r="AY222" s="243" t="s">
        <v>206</v>
      </c>
    </row>
    <row r="223" spans="1:65" s="2" customFormat="1" ht="24.15" customHeight="1">
      <c r="A223" s="40"/>
      <c r="B223" s="41"/>
      <c r="C223" s="215" t="s">
        <v>307</v>
      </c>
      <c r="D223" s="215" t="s">
        <v>209</v>
      </c>
      <c r="E223" s="216" t="s">
        <v>279</v>
      </c>
      <c r="F223" s="217" t="s">
        <v>280</v>
      </c>
      <c r="G223" s="218" t="s">
        <v>281</v>
      </c>
      <c r="H223" s="219">
        <v>46</v>
      </c>
      <c r="I223" s="220"/>
      <c r="J223" s="221">
        <f>ROUND(I223*H223,2)</f>
        <v>0</v>
      </c>
      <c r="K223" s="217" t="s">
        <v>39</v>
      </c>
      <c r="L223" s="46"/>
      <c r="M223" s="222" t="s">
        <v>39</v>
      </c>
      <c r="N223" s="223" t="s">
        <v>53</v>
      </c>
      <c r="O223" s="86"/>
      <c r="P223" s="224">
        <f>O223*H223</f>
        <v>0</v>
      </c>
      <c r="Q223" s="224">
        <v>0</v>
      </c>
      <c r="R223" s="224">
        <f>Q223*H223</f>
        <v>0</v>
      </c>
      <c r="S223" s="224">
        <v>0</v>
      </c>
      <c r="T223" s="225">
        <f>S223*H223</f>
        <v>0</v>
      </c>
      <c r="U223" s="40"/>
      <c r="V223" s="40"/>
      <c r="W223" s="40"/>
      <c r="X223" s="40"/>
      <c r="Y223" s="40"/>
      <c r="Z223" s="40"/>
      <c r="AA223" s="40"/>
      <c r="AB223" s="40"/>
      <c r="AC223" s="40"/>
      <c r="AD223" s="40"/>
      <c r="AE223" s="40"/>
      <c r="AR223" s="226" t="s">
        <v>214</v>
      </c>
      <c r="AT223" s="226" t="s">
        <v>209</v>
      </c>
      <c r="AU223" s="226" t="s">
        <v>89</v>
      </c>
      <c r="AY223" s="18" t="s">
        <v>206</v>
      </c>
      <c r="BE223" s="227">
        <f>IF(N223="základní",J223,0)</f>
        <v>0</v>
      </c>
      <c r="BF223" s="227">
        <f>IF(N223="snížená",J223,0)</f>
        <v>0</v>
      </c>
      <c r="BG223" s="227">
        <f>IF(N223="zákl. přenesená",J223,0)</f>
        <v>0</v>
      </c>
      <c r="BH223" s="227">
        <f>IF(N223="sníž. přenesená",J223,0)</f>
        <v>0</v>
      </c>
      <c r="BI223" s="227">
        <f>IF(N223="nulová",J223,0)</f>
        <v>0</v>
      </c>
      <c r="BJ223" s="18" t="s">
        <v>214</v>
      </c>
      <c r="BK223" s="227">
        <f>ROUND(I223*H223,2)</f>
        <v>0</v>
      </c>
      <c r="BL223" s="18" t="s">
        <v>214</v>
      </c>
      <c r="BM223" s="226" t="s">
        <v>1323</v>
      </c>
    </row>
    <row r="224" spans="1:47" s="2" customFormat="1" ht="12">
      <c r="A224" s="40"/>
      <c r="B224" s="41"/>
      <c r="C224" s="42"/>
      <c r="D224" s="228" t="s">
        <v>216</v>
      </c>
      <c r="E224" s="42"/>
      <c r="F224" s="229" t="s">
        <v>280</v>
      </c>
      <c r="G224" s="42"/>
      <c r="H224" s="42"/>
      <c r="I224" s="230"/>
      <c r="J224" s="42"/>
      <c r="K224" s="42"/>
      <c r="L224" s="46"/>
      <c r="M224" s="231"/>
      <c r="N224" s="232"/>
      <c r="O224" s="86"/>
      <c r="P224" s="86"/>
      <c r="Q224" s="86"/>
      <c r="R224" s="86"/>
      <c r="S224" s="86"/>
      <c r="T224" s="87"/>
      <c r="U224" s="40"/>
      <c r="V224" s="40"/>
      <c r="W224" s="40"/>
      <c r="X224" s="40"/>
      <c r="Y224" s="40"/>
      <c r="Z224" s="40"/>
      <c r="AA224" s="40"/>
      <c r="AB224" s="40"/>
      <c r="AC224" s="40"/>
      <c r="AD224" s="40"/>
      <c r="AE224" s="40"/>
      <c r="AT224" s="18" t="s">
        <v>216</v>
      </c>
      <c r="AU224" s="18" t="s">
        <v>89</v>
      </c>
    </row>
    <row r="225" spans="1:47" s="2" customFormat="1" ht="12">
      <c r="A225" s="40"/>
      <c r="B225" s="41"/>
      <c r="C225" s="42"/>
      <c r="D225" s="228" t="s">
        <v>326</v>
      </c>
      <c r="E225" s="42"/>
      <c r="F225" s="275" t="s">
        <v>1324</v>
      </c>
      <c r="G225" s="42"/>
      <c r="H225" s="42"/>
      <c r="I225" s="230"/>
      <c r="J225" s="42"/>
      <c r="K225" s="42"/>
      <c r="L225" s="46"/>
      <c r="M225" s="231"/>
      <c r="N225" s="232"/>
      <c r="O225" s="86"/>
      <c r="P225" s="86"/>
      <c r="Q225" s="86"/>
      <c r="R225" s="86"/>
      <c r="S225" s="86"/>
      <c r="T225" s="87"/>
      <c r="U225" s="40"/>
      <c r="V225" s="40"/>
      <c r="W225" s="40"/>
      <c r="X225" s="40"/>
      <c r="Y225" s="40"/>
      <c r="Z225" s="40"/>
      <c r="AA225" s="40"/>
      <c r="AB225" s="40"/>
      <c r="AC225" s="40"/>
      <c r="AD225" s="40"/>
      <c r="AE225" s="40"/>
      <c r="AT225" s="18" t="s">
        <v>326</v>
      </c>
      <c r="AU225" s="18" t="s">
        <v>89</v>
      </c>
    </row>
    <row r="226" spans="1:51" s="13" customFormat="1" ht="12">
      <c r="A226" s="13"/>
      <c r="B226" s="233"/>
      <c r="C226" s="234"/>
      <c r="D226" s="228" t="s">
        <v>218</v>
      </c>
      <c r="E226" s="235" t="s">
        <v>39</v>
      </c>
      <c r="F226" s="236" t="s">
        <v>1325</v>
      </c>
      <c r="G226" s="234"/>
      <c r="H226" s="237">
        <v>1</v>
      </c>
      <c r="I226" s="238"/>
      <c r="J226" s="234"/>
      <c r="K226" s="234"/>
      <c r="L226" s="239"/>
      <c r="M226" s="240"/>
      <c r="N226" s="241"/>
      <c r="O226" s="241"/>
      <c r="P226" s="241"/>
      <c r="Q226" s="241"/>
      <c r="R226" s="241"/>
      <c r="S226" s="241"/>
      <c r="T226" s="242"/>
      <c r="U226" s="13"/>
      <c r="V226" s="13"/>
      <c r="W226" s="13"/>
      <c r="X226" s="13"/>
      <c r="Y226" s="13"/>
      <c r="Z226" s="13"/>
      <c r="AA226" s="13"/>
      <c r="AB226" s="13"/>
      <c r="AC226" s="13"/>
      <c r="AD226" s="13"/>
      <c r="AE226" s="13"/>
      <c r="AT226" s="243" t="s">
        <v>218</v>
      </c>
      <c r="AU226" s="243" t="s">
        <v>89</v>
      </c>
      <c r="AV226" s="13" t="s">
        <v>89</v>
      </c>
      <c r="AW226" s="13" t="s">
        <v>41</v>
      </c>
      <c r="AX226" s="13" t="s">
        <v>80</v>
      </c>
      <c r="AY226" s="243" t="s">
        <v>206</v>
      </c>
    </row>
    <row r="227" spans="1:51" s="13" customFormat="1" ht="12">
      <c r="A227" s="13"/>
      <c r="B227" s="233"/>
      <c r="C227" s="234"/>
      <c r="D227" s="228" t="s">
        <v>218</v>
      </c>
      <c r="E227" s="235" t="s">
        <v>39</v>
      </c>
      <c r="F227" s="236" t="s">
        <v>1326</v>
      </c>
      <c r="G227" s="234"/>
      <c r="H227" s="237">
        <v>1</v>
      </c>
      <c r="I227" s="238"/>
      <c r="J227" s="234"/>
      <c r="K227" s="234"/>
      <c r="L227" s="239"/>
      <c r="M227" s="240"/>
      <c r="N227" s="241"/>
      <c r="O227" s="241"/>
      <c r="P227" s="241"/>
      <c r="Q227" s="241"/>
      <c r="R227" s="241"/>
      <c r="S227" s="241"/>
      <c r="T227" s="242"/>
      <c r="U227" s="13"/>
      <c r="V227" s="13"/>
      <c r="W227" s="13"/>
      <c r="X227" s="13"/>
      <c r="Y227" s="13"/>
      <c r="Z227" s="13"/>
      <c r="AA227" s="13"/>
      <c r="AB227" s="13"/>
      <c r="AC227" s="13"/>
      <c r="AD227" s="13"/>
      <c r="AE227" s="13"/>
      <c r="AT227" s="243" t="s">
        <v>218</v>
      </c>
      <c r="AU227" s="243" t="s">
        <v>89</v>
      </c>
      <c r="AV227" s="13" t="s">
        <v>89</v>
      </c>
      <c r="AW227" s="13" t="s">
        <v>41</v>
      </c>
      <c r="AX227" s="13" t="s">
        <v>80</v>
      </c>
      <c r="AY227" s="243" t="s">
        <v>206</v>
      </c>
    </row>
    <row r="228" spans="1:51" s="13" customFormat="1" ht="12">
      <c r="A228" s="13"/>
      <c r="B228" s="233"/>
      <c r="C228" s="234"/>
      <c r="D228" s="228" t="s">
        <v>218</v>
      </c>
      <c r="E228" s="235" t="s">
        <v>39</v>
      </c>
      <c r="F228" s="236" t="s">
        <v>1327</v>
      </c>
      <c r="G228" s="234"/>
      <c r="H228" s="237">
        <v>1</v>
      </c>
      <c r="I228" s="238"/>
      <c r="J228" s="234"/>
      <c r="K228" s="234"/>
      <c r="L228" s="239"/>
      <c r="M228" s="240"/>
      <c r="N228" s="241"/>
      <c r="O228" s="241"/>
      <c r="P228" s="241"/>
      <c r="Q228" s="241"/>
      <c r="R228" s="241"/>
      <c r="S228" s="241"/>
      <c r="T228" s="242"/>
      <c r="U228" s="13"/>
      <c r="V228" s="13"/>
      <c r="W228" s="13"/>
      <c r="X228" s="13"/>
      <c r="Y228" s="13"/>
      <c r="Z228" s="13"/>
      <c r="AA228" s="13"/>
      <c r="AB228" s="13"/>
      <c r="AC228" s="13"/>
      <c r="AD228" s="13"/>
      <c r="AE228" s="13"/>
      <c r="AT228" s="243" t="s">
        <v>218</v>
      </c>
      <c r="AU228" s="243" t="s">
        <v>89</v>
      </c>
      <c r="AV228" s="13" t="s">
        <v>89</v>
      </c>
      <c r="AW228" s="13" t="s">
        <v>41</v>
      </c>
      <c r="AX228" s="13" t="s">
        <v>80</v>
      </c>
      <c r="AY228" s="243" t="s">
        <v>206</v>
      </c>
    </row>
    <row r="229" spans="1:51" s="13" customFormat="1" ht="12">
      <c r="A229" s="13"/>
      <c r="B229" s="233"/>
      <c r="C229" s="234"/>
      <c r="D229" s="228" t="s">
        <v>218</v>
      </c>
      <c r="E229" s="235" t="s">
        <v>39</v>
      </c>
      <c r="F229" s="236" t="s">
        <v>1328</v>
      </c>
      <c r="G229" s="234"/>
      <c r="H229" s="237">
        <v>1</v>
      </c>
      <c r="I229" s="238"/>
      <c r="J229" s="234"/>
      <c r="K229" s="234"/>
      <c r="L229" s="239"/>
      <c r="M229" s="240"/>
      <c r="N229" s="241"/>
      <c r="O229" s="241"/>
      <c r="P229" s="241"/>
      <c r="Q229" s="241"/>
      <c r="R229" s="241"/>
      <c r="S229" s="241"/>
      <c r="T229" s="242"/>
      <c r="U229" s="13"/>
      <c r="V229" s="13"/>
      <c r="W229" s="13"/>
      <c r="X229" s="13"/>
      <c r="Y229" s="13"/>
      <c r="Z229" s="13"/>
      <c r="AA229" s="13"/>
      <c r="AB229" s="13"/>
      <c r="AC229" s="13"/>
      <c r="AD229" s="13"/>
      <c r="AE229" s="13"/>
      <c r="AT229" s="243" t="s">
        <v>218</v>
      </c>
      <c r="AU229" s="243" t="s">
        <v>89</v>
      </c>
      <c r="AV229" s="13" t="s">
        <v>89</v>
      </c>
      <c r="AW229" s="13" t="s">
        <v>41</v>
      </c>
      <c r="AX229" s="13" t="s">
        <v>80</v>
      </c>
      <c r="AY229" s="243" t="s">
        <v>206</v>
      </c>
    </row>
    <row r="230" spans="1:51" s="13" customFormat="1" ht="12">
      <c r="A230" s="13"/>
      <c r="B230" s="233"/>
      <c r="C230" s="234"/>
      <c r="D230" s="228" t="s">
        <v>218</v>
      </c>
      <c r="E230" s="235" t="s">
        <v>39</v>
      </c>
      <c r="F230" s="236" t="s">
        <v>1329</v>
      </c>
      <c r="G230" s="234"/>
      <c r="H230" s="237">
        <v>2</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218</v>
      </c>
      <c r="AU230" s="243" t="s">
        <v>89</v>
      </c>
      <c r="AV230" s="13" t="s">
        <v>89</v>
      </c>
      <c r="AW230" s="13" t="s">
        <v>41</v>
      </c>
      <c r="AX230" s="13" t="s">
        <v>80</v>
      </c>
      <c r="AY230" s="243" t="s">
        <v>206</v>
      </c>
    </row>
    <row r="231" spans="1:51" s="13" customFormat="1" ht="12">
      <c r="A231" s="13"/>
      <c r="B231" s="233"/>
      <c r="C231" s="234"/>
      <c r="D231" s="228" t="s">
        <v>218</v>
      </c>
      <c r="E231" s="235" t="s">
        <v>39</v>
      </c>
      <c r="F231" s="236" t="s">
        <v>1330</v>
      </c>
      <c r="G231" s="234"/>
      <c r="H231" s="237">
        <v>2</v>
      </c>
      <c r="I231" s="238"/>
      <c r="J231" s="234"/>
      <c r="K231" s="234"/>
      <c r="L231" s="239"/>
      <c r="M231" s="240"/>
      <c r="N231" s="241"/>
      <c r="O231" s="241"/>
      <c r="P231" s="241"/>
      <c r="Q231" s="241"/>
      <c r="R231" s="241"/>
      <c r="S231" s="241"/>
      <c r="T231" s="242"/>
      <c r="U231" s="13"/>
      <c r="V231" s="13"/>
      <c r="W231" s="13"/>
      <c r="X231" s="13"/>
      <c r="Y231" s="13"/>
      <c r="Z231" s="13"/>
      <c r="AA231" s="13"/>
      <c r="AB231" s="13"/>
      <c r="AC231" s="13"/>
      <c r="AD231" s="13"/>
      <c r="AE231" s="13"/>
      <c r="AT231" s="243" t="s">
        <v>218</v>
      </c>
      <c r="AU231" s="243" t="s">
        <v>89</v>
      </c>
      <c r="AV231" s="13" t="s">
        <v>89</v>
      </c>
      <c r="AW231" s="13" t="s">
        <v>41</v>
      </c>
      <c r="AX231" s="13" t="s">
        <v>80</v>
      </c>
      <c r="AY231" s="243" t="s">
        <v>206</v>
      </c>
    </row>
    <row r="232" spans="1:51" s="13" customFormat="1" ht="12">
      <c r="A232" s="13"/>
      <c r="B232" s="233"/>
      <c r="C232" s="234"/>
      <c r="D232" s="228" t="s">
        <v>218</v>
      </c>
      <c r="E232" s="235" t="s">
        <v>39</v>
      </c>
      <c r="F232" s="236" t="s">
        <v>1331</v>
      </c>
      <c r="G232" s="234"/>
      <c r="H232" s="237">
        <v>2</v>
      </c>
      <c r="I232" s="238"/>
      <c r="J232" s="234"/>
      <c r="K232" s="234"/>
      <c r="L232" s="239"/>
      <c r="M232" s="240"/>
      <c r="N232" s="241"/>
      <c r="O232" s="241"/>
      <c r="P232" s="241"/>
      <c r="Q232" s="241"/>
      <c r="R232" s="241"/>
      <c r="S232" s="241"/>
      <c r="T232" s="242"/>
      <c r="U232" s="13"/>
      <c r="V232" s="13"/>
      <c r="W232" s="13"/>
      <c r="X232" s="13"/>
      <c r="Y232" s="13"/>
      <c r="Z232" s="13"/>
      <c r="AA232" s="13"/>
      <c r="AB232" s="13"/>
      <c r="AC232" s="13"/>
      <c r="AD232" s="13"/>
      <c r="AE232" s="13"/>
      <c r="AT232" s="243" t="s">
        <v>218</v>
      </c>
      <c r="AU232" s="243" t="s">
        <v>89</v>
      </c>
      <c r="AV232" s="13" t="s">
        <v>89</v>
      </c>
      <c r="AW232" s="13" t="s">
        <v>41</v>
      </c>
      <c r="AX232" s="13" t="s">
        <v>80</v>
      </c>
      <c r="AY232" s="243" t="s">
        <v>206</v>
      </c>
    </row>
    <row r="233" spans="1:51" s="13" customFormat="1" ht="12">
      <c r="A233" s="13"/>
      <c r="B233" s="233"/>
      <c r="C233" s="234"/>
      <c r="D233" s="228" t="s">
        <v>218</v>
      </c>
      <c r="E233" s="235" t="s">
        <v>39</v>
      </c>
      <c r="F233" s="236" t="s">
        <v>1332</v>
      </c>
      <c r="G233" s="234"/>
      <c r="H233" s="237">
        <v>4</v>
      </c>
      <c r="I233" s="238"/>
      <c r="J233" s="234"/>
      <c r="K233" s="234"/>
      <c r="L233" s="239"/>
      <c r="M233" s="240"/>
      <c r="N233" s="241"/>
      <c r="O233" s="241"/>
      <c r="P233" s="241"/>
      <c r="Q233" s="241"/>
      <c r="R233" s="241"/>
      <c r="S233" s="241"/>
      <c r="T233" s="242"/>
      <c r="U233" s="13"/>
      <c r="V233" s="13"/>
      <c r="W233" s="13"/>
      <c r="X233" s="13"/>
      <c r="Y233" s="13"/>
      <c r="Z233" s="13"/>
      <c r="AA233" s="13"/>
      <c r="AB233" s="13"/>
      <c r="AC233" s="13"/>
      <c r="AD233" s="13"/>
      <c r="AE233" s="13"/>
      <c r="AT233" s="243" t="s">
        <v>218</v>
      </c>
      <c r="AU233" s="243" t="s">
        <v>89</v>
      </c>
      <c r="AV233" s="13" t="s">
        <v>89</v>
      </c>
      <c r="AW233" s="13" t="s">
        <v>41</v>
      </c>
      <c r="AX233" s="13" t="s">
        <v>80</v>
      </c>
      <c r="AY233" s="243" t="s">
        <v>206</v>
      </c>
    </row>
    <row r="234" spans="1:51" s="13" customFormat="1" ht="12">
      <c r="A234" s="13"/>
      <c r="B234" s="233"/>
      <c r="C234" s="234"/>
      <c r="D234" s="228" t="s">
        <v>218</v>
      </c>
      <c r="E234" s="235" t="s">
        <v>39</v>
      </c>
      <c r="F234" s="236" t="s">
        <v>1333</v>
      </c>
      <c r="G234" s="234"/>
      <c r="H234" s="237">
        <v>3</v>
      </c>
      <c r="I234" s="238"/>
      <c r="J234" s="234"/>
      <c r="K234" s="234"/>
      <c r="L234" s="239"/>
      <c r="M234" s="240"/>
      <c r="N234" s="241"/>
      <c r="O234" s="241"/>
      <c r="P234" s="241"/>
      <c r="Q234" s="241"/>
      <c r="R234" s="241"/>
      <c r="S234" s="241"/>
      <c r="T234" s="242"/>
      <c r="U234" s="13"/>
      <c r="V234" s="13"/>
      <c r="W234" s="13"/>
      <c r="X234" s="13"/>
      <c r="Y234" s="13"/>
      <c r="Z234" s="13"/>
      <c r="AA234" s="13"/>
      <c r="AB234" s="13"/>
      <c r="AC234" s="13"/>
      <c r="AD234" s="13"/>
      <c r="AE234" s="13"/>
      <c r="AT234" s="243" t="s">
        <v>218</v>
      </c>
      <c r="AU234" s="243" t="s">
        <v>89</v>
      </c>
      <c r="AV234" s="13" t="s">
        <v>89</v>
      </c>
      <c r="AW234" s="13" t="s">
        <v>41</v>
      </c>
      <c r="AX234" s="13" t="s">
        <v>80</v>
      </c>
      <c r="AY234" s="243" t="s">
        <v>206</v>
      </c>
    </row>
    <row r="235" spans="1:51" s="13" customFormat="1" ht="12">
      <c r="A235" s="13"/>
      <c r="B235" s="233"/>
      <c r="C235" s="234"/>
      <c r="D235" s="228" t="s">
        <v>218</v>
      </c>
      <c r="E235" s="235" t="s">
        <v>39</v>
      </c>
      <c r="F235" s="236" t="s">
        <v>1334</v>
      </c>
      <c r="G235" s="234"/>
      <c r="H235" s="237">
        <v>2</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218</v>
      </c>
      <c r="AU235" s="243" t="s">
        <v>89</v>
      </c>
      <c r="AV235" s="13" t="s">
        <v>89</v>
      </c>
      <c r="AW235" s="13" t="s">
        <v>41</v>
      </c>
      <c r="AX235" s="13" t="s">
        <v>80</v>
      </c>
      <c r="AY235" s="243" t="s">
        <v>206</v>
      </c>
    </row>
    <row r="236" spans="1:51" s="13" customFormat="1" ht="12">
      <c r="A236" s="13"/>
      <c r="B236" s="233"/>
      <c r="C236" s="234"/>
      <c r="D236" s="228" t="s">
        <v>218</v>
      </c>
      <c r="E236" s="235" t="s">
        <v>39</v>
      </c>
      <c r="F236" s="236" t="s">
        <v>1335</v>
      </c>
      <c r="G236" s="234"/>
      <c r="H236" s="237">
        <v>3</v>
      </c>
      <c r="I236" s="238"/>
      <c r="J236" s="234"/>
      <c r="K236" s="234"/>
      <c r="L236" s="239"/>
      <c r="M236" s="240"/>
      <c r="N236" s="241"/>
      <c r="O236" s="241"/>
      <c r="P236" s="241"/>
      <c r="Q236" s="241"/>
      <c r="R236" s="241"/>
      <c r="S236" s="241"/>
      <c r="T236" s="242"/>
      <c r="U236" s="13"/>
      <c r="V236" s="13"/>
      <c r="W236" s="13"/>
      <c r="X236" s="13"/>
      <c r="Y236" s="13"/>
      <c r="Z236" s="13"/>
      <c r="AA236" s="13"/>
      <c r="AB236" s="13"/>
      <c r="AC236" s="13"/>
      <c r="AD236" s="13"/>
      <c r="AE236" s="13"/>
      <c r="AT236" s="243" t="s">
        <v>218</v>
      </c>
      <c r="AU236" s="243" t="s">
        <v>89</v>
      </c>
      <c r="AV236" s="13" t="s">
        <v>89</v>
      </c>
      <c r="AW236" s="13" t="s">
        <v>41</v>
      </c>
      <c r="AX236" s="13" t="s">
        <v>80</v>
      </c>
      <c r="AY236" s="243" t="s">
        <v>206</v>
      </c>
    </row>
    <row r="237" spans="1:51" s="13" customFormat="1" ht="12">
      <c r="A237" s="13"/>
      <c r="B237" s="233"/>
      <c r="C237" s="234"/>
      <c r="D237" s="228" t="s">
        <v>218</v>
      </c>
      <c r="E237" s="235" t="s">
        <v>39</v>
      </c>
      <c r="F237" s="236" t="s">
        <v>1336</v>
      </c>
      <c r="G237" s="234"/>
      <c r="H237" s="237">
        <v>2</v>
      </c>
      <c r="I237" s="238"/>
      <c r="J237" s="234"/>
      <c r="K237" s="234"/>
      <c r="L237" s="239"/>
      <c r="M237" s="240"/>
      <c r="N237" s="241"/>
      <c r="O237" s="241"/>
      <c r="P237" s="241"/>
      <c r="Q237" s="241"/>
      <c r="R237" s="241"/>
      <c r="S237" s="241"/>
      <c r="T237" s="242"/>
      <c r="U237" s="13"/>
      <c r="V237" s="13"/>
      <c r="W237" s="13"/>
      <c r="X237" s="13"/>
      <c r="Y237" s="13"/>
      <c r="Z237" s="13"/>
      <c r="AA237" s="13"/>
      <c r="AB237" s="13"/>
      <c r="AC237" s="13"/>
      <c r="AD237" s="13"/>
      <c r="AE237" s="13"/>
      <c r="AT237" s="243" t="s">
        <v>218</v>
      </c>
      <c r="AU237" s="243" t="s">
        <v>89</v>
      </c>
      <c r="AV237" s="13" t="s">
        <v>89</v>
      </c>
      <c r="AW237" s="13" t="s">
        <v>41</v>
      </c>
      <c r="AX237" s="13" t="s">
        <v>80</v>
      </c>
      <c r="AY237" s="243" t="s">
        <v>206</v>
      </c>
    </row>
    <row r="238" spans="1:51" s="13" customFormat="1" ht="12">
      <c r="A238" s="13"/>
      <c r="B238" s="233"/>
      <c r="C238" s="234"/>
      <c r="D238" s="228" t="s">
        <v>218</v>
      </c>
      <c r="E238" s="235" t="s">
        <v>39</v>
      </c>
      <c r="F238" s="236" t="s">
        <v>1337</v>
      </c>
      <c r="G238" s="234"/>
      <c r="H238" s="237">
        <v>3</v>
      </c>
      <c r="I238" s="238"/>
      <c r="J238" s="234"/>
      <c r="K238" s="234"/>
      <c r="L238" s="239"/>
      <c r="M238" s="240"/>
      <c r="N238" s="241"/>
      <c r="O238" s="241"/>
      <c r="P238" s="241"/>
      <c r="Q238" s="241"/>
      <c r="R238" s="241"/>
      <c r="S238" s="241"/>
      <c r="T238" s="242"/>
      <c r="U238" s="13"/>
      <c r="V238" s="13"/>
      <c r="W238" s="13"/>
      <c r="X238" s="13"/>
      <c r="Y238" s="13"/>
      <c r="Z238" s="13"/>
      <c r="AA238" s="13"/>
      <c r="AB238" s="13"/>
      <c r="AC238" s="13"/>
      <c r="AD238" s="13"/>
      <c r="AE238" s="13"/>
      <c r="AT238" s="243" t="s">
        <v>218</v>
      </c>
      <c r="AU238" s="243" t="s">
        <v>89</v>
      </c>
      <c r="AV238" s="13" t="s">
        <v>89</v>
      </c>
      <c r="AW238" s="13" t="s">
        <v>41</v>
      </c>
      <c r="AX238" s="13" t="s">
        <v>80</v>
      </c>
      <c r="AY238" s="243" t="s">
        <v>206</v>
      </c>
    </row>
    <row r="239" spans="1:51" s="13" customFormat="1" ht="12">
      <c r="A239" s="13"/>
      <c r="B239" s="233"/>
      <c r="C239" s="234"/>
      <c r="D239" s="228" t="s">
        <v>218</v>
      </c>
      <c r="E239" s="235" t="s">
        <v>39</v>
      </c>
      <c r="F239" s="236" t="s">
        <v>1338</v>
      </c>
      <c r="G239" s="234"/>
      <c r="H239" s="237">
        <v>1</v>
      </c>
      <c r="I239" s="238"/>
      <c r="J239" s="234"/>
      <c r="K239" s="234"/>
      <c r="L239" s="239"/>
      <c r="M239" s="240"/>
      <c r="N239" s="241"/>
      <c r="O239" s="241"/>
      <c r="P239" s="241"/>
      <c r="Q239" s="241"/>
      <c r="R239" s="241"/>
      <c r="S239" s="241"/>
      <c r="T239" s="242"/>
      <c r="U239" s="13"/>
      <c r="V239" s="13"/>
      <c r="W239" s="13"/>
      <c r="X239" s="13"/>
      <c r="Y239" s="13"/>
      <c r="Z239" s="13"/>
      <c r="AA239" s="13"/>
      <c r="AB239" s="13"/>
      <c r="AC239" s="13"/>
      <c r="AD239" s="13"/>
      <c r="AE239" s="13"/>
      <c r="AT239" s="243" t="s">
        <v>218</v>
      </c>
      <c r="AU239" s="243" t="s">
        <v>89</v>
      </c>
      <c r="AV239" s="13" t="s">
        <v>89</v>
      </c>
      <c r="AW239" s="13" t="s">
        <v>41</v>
      </c>
      <c r="AX239" s="13" t="s">
        <v>80</v>
      </c>
      <c r="AY239" s="243" t="s">
        <v>206</v>
      </c>
    </row>
    <row r="240" spans="1:51" s="13" customFormat="1" ht="12">
      <c r="A240" s="13"/>
      <c r="B240" s="233"/>
      <c r="C240" s="234"/>
      <c r="D240" s="228" t="s">
        <v>218</v>
      </c>
      <c r="E240" s="235" t="s">
        <v>39</v>
      </c>
      <c r="F240" s="236" t="s">
        <v>1339</v>
      </c>
      <c r="G240" s="234"/>
      <c r="H240" s="237">
        <v>2</v>
      </c>
      <c r="I240" s="238"/>
      <c r="J240" s="234"/>
      <c r="K240" s="234"/>
      <c r="L240" s="239"/>
      <c r="M240" s="240"/>
      <c r="N240" s="241"/>
      <c r="O240" s="241"/>
      <c r="P240" s="241"/>
      <c r="Q240" s="241"/>
      <c r="R240" s="241"/>
      <c r="S240" s="241"/>
      <c r="T240" s="242"/>
      <c r="U240" s="13"/>
      <c r="V240" s="13"/>
      <c r="W240" s="13"/>
      <c r="X240" s="13"/>
      <c r="Y240" s="13"/>
      <c r="Z240" s="13"/>
      <c r="AA240" s="13"/>
      <c r="AB240" s="13"/>
      <c r="AC240" s="13"/>
      <c r="AD240" s="13"/>
      <c r="AE240" s="13"/>
      <c r="AT240" s="243" t="s">
        <v>218</v>
      </c>
      <c r="AU240" s="243" t="s">
        <v>89</v>
      </c>
      <c r="AV240" s="13" t="s">
        <v>89</v>
      </c>
      <c r="AW240" s="13" t="s">
        <v>41</v>
      </c>
      <c r="AX240" s="13" t="s">
        <v>80</v>
      </c>
      <c r="AY240" s="243" t="s">
        <v>206</v>
      </c>
    </row>
    <row r="241" spans="1:51" s="13" customFormat="1" ht="12">
      <c r="A241" s="13"/>
      <c r="B241" s="233"/>
      <c r="C241" s="234"/>
      <c r="D241" s="228" t="s">
        <v>218</v>
      </c>
      <c r="E241" s="235" t="s">
        <v>39</v>
      </c>
      <c r="F241" s="236" t="s">
        <v>1340</v>
      </c>
      <c r="G241" s="234"/>
      <c r="H241" s="237">
        <v>3</v>
      </c>
      <c r="I241" s="238"/>
      <c r="J241" s="234"/>
      <c r="K241" s="234"/>
      <c r="L241" s="239"/>
      <c r="M241" s="240"/>
      <c r="N241" s="241"/>
      <c r="O241" s="241"/>
      <c r="P241" s="241"/>
      <c r="Q241" s="241"/>
      <c r="R241" s="241"/>
      <c r="S241" s="241"/>
      <c r="T241" s="242"/>
      <c r="U241" s="13"/>
      <c r="V241" s="13"/>
      <c r="W241" s="13"/>
      <c r="X241" s="13"/>
      <c r="Y241" s="13"/>
      <c r="Z241" s="13"/>
      <c r="AA241" s="13"/>
      <c r="AB241" s="13"/>
      <c r="AC241" s="13"/>
      <c r="AD241" s="13"/>
      <c r="AE241" s="13"/>
      <c r="AT241" s="243" t="s">
        <v>218</v>
      </c>
      <c r="AU241" s="243" t="s">
        <v>89</v>
      </c>
      <c r="AV241" s="13" t="s">
        <v>89</v>
      </c>
      <c r="AW241" s="13" t="s">
        <v>41</v>
      </c>
      <c r="AX241" s="13" t="s">
        <v>80</v>
      </c>
      <c r="AY241" s="243" t="s">
        <v>206</v>
      </c>
    </row>
    <row r="242" spans="1:51" s="13" customFormat="1" ht="12">
      <c r="A242" s="13"/>
      <c r="B242" s="233"/>
      <c r="C242" s="234"/>
      <c r="D242" s="228" t="s">
        <v>218</v>
      </c>
      <c r="E242" s="235" t="s">
        <v>39</v>
      </c>
      <c r="F242" s="236" t="s">
        <v>1341</v>
      </c>
      <c r="G242" s="234"/>
      <c r="H242" s="237">
        <v>2</v>
      </c>
      <c r="I242" s="238"/>
      <c r="J242" s="234"/>
      <c r="K242" s="234"/>
      <c r="L242" s="239"/>
      <c r="M242" s="240"/>
      <c r="N242" s="241"/>
      <c r="O242" s="241"/>
      <c r="P242" s="241"/>
      <c r="Q242" s="241"/>
      <c r="R242" s="241"/>
      <c r="S242" s="241"/>
      <c r="T242" s="242"/>
      <c r="U242" s="13"/>
      <c r="V242" s="13"/>
      <c r="W242" s="13"/>
      <c r="X242" s="13"/>
      <c r="Y242" s="13"/>
      <c r="Z242" s="13"/>
      <c r="AA242" s="13"/>
      <c r="AB242" s="13"/>
      <c r="AC242" s="13"/>
      <c r="AD242" s="13"/>
      <c r="AE242" s="13"/>
      <c r="AT242" s="243" t="s">
        <v>218</v>
      </c>
      <c r="AU242" s="243" t="s">
        <v>89</v>
      </c>
      <c r="AV242" s="13" t="s">
        <v>89</v>
      </c>
      <c r="AW242" s="13" t="s">
        <v>41</v>
      </c>
      <c r="AX242" s="13" t="s">
        <v>80</v>
      </c>
      <c r="AY242" s="243" t="s">
        <v>206</v>
      </c>
    </row>
    <row r="243" spans="1:51" s="13" customFormat="1" ht="12">
      <c r="A243" s="13"/>
      <c r="B243" s="233"/>
      <c r="C243" s="234"/>
      <c r="D243" s="228" t="s">
        <v>218</v>
      </c>
      <c r="E243" s="235" t="s">
        <v>39</v>
      </c>
      <c r="F243" s="236" t="s">
        <v>1342</v>
      </c>
      <c r="G243" s="234"/>
      <c r="H243" s="237">
        <v>3</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218</v>
      </c>
      <c r="AU243" s="243" t="s">
        <v>89</v>
      </c>
      <c r="AV243" s="13" t="s">
        <v>89</v>
      </c>
      <c r="AW243" s="13" t="s">
        <v>41</v>
      </c>
      <c r="AX243" s="13" t="s">
        <v>80</v>
      </c>
      <c r="AY243" s="243" t="s">
        <v>206</v>
      </c>
    </row>
    <row r="244" spans="1:51" s="13" customFormat="1" ht="12">
      <c r="A244" s="13"/>
      <c r="B244" s="233"/>
      <c r="C244" s="234"/>
      <c r="D244" s="228" t="s">
        <v>218</v>
      </c>
      <c r="E244" s="235" t="s">
        <v>39</v>
      </c>
      <c r="F244" s="236" t="s">
        <v>1343</v>
      </c>
      <c r="G244" s="234"/>
      <c r="H244" s="237">
        <v>2</v>
      </c>
      <c r="I244" s="238"/>
      <c r="J244" s="234"/>
      <c r="K244" s="234"/>
      <c r="L244" s="239"/>
      <c r="M244" s="240"/>
      <c r="N244" s="241"/>
      <c r="O244" s="241"/>
      <c r="P244" s="241"/>
      <c r="Q244" s="241"/>
      <c r="R244" s="241"/>
      <c r="S244" s="241"/>
      <c r="T244" s="242"/>
      <c r="U244" s="13"/>
      <c r="V244" s="13"/>
      <c r="W244" s="13"/>
      <c r="X244" s="13"/>
      <c r="Y244" s="13"/>
      <c r="Z244" s="13"/>
      <c r="AA244" s="13"/>
      <c r="AB244" s="13"/>
      <c r="AC244" s="13"/>
      <c r="AD244" s="13"/>
      <c r="AE244" s="13"/>
      <c r="AT244" s="243" t="s">
        <v>218</v>
      </c>
      <c r="AU244" s="243" t="s">
        <v>89</v>
      </c>
      <c r="AV244" s="13" t="s">
        <v>89</v>
      </c>
      <c r="AW244" s="13" t="s">
        <v>41</v>
      </c>
      <c r="AX244" s="13" t="s">
        <v>80</v>
      </c>
      <c r="AY244" s="243" t="s">
        <v>206</v>
      </c>
    </row>
    <row r="245" spans="1:51" s="13" customFormat="1" ht="12">
      <c r="A245" s="13"/>
      <c r="B245" s="233"/>
      <c r="C245" s="234"/>
      <c r="D245" s="228" t="s">
        <v>218</v>
      </c>
      <c r="E245" s="235" t="s">
        <v>39</v>
      </c>
      <c r="F245" s="236" t="s">
        <v>1344</v>
      </c>
      <c r="G245" s="234"/>
      <c r="H245" s="237">
        <v>2</v>
      </c>
      <c r="I245" s="238"/>
      <c r="J245" s="234"/>
      <c r="K245" s="234"/>
      <c r="L245" s="239"/>
      <c r="M245" s="240"/>
      <c r="N245" s="241"/>
      <c r="O245" s="241"/>
      <c r="P245" s="241"/>
      <c r="Q245" s="241"/>
      <c r="R245" s="241"/>
      <c r="S245" s="241"/>
      <c r="T245" s="242"/>
      <c r="U245" s="13"/>
      <c r="V245" s="13"/>
      <c r="W245" s="13"/>
      <c r="X245" s="13"/>
      <c r="Y245" s="13"/>
      <c r="Z245" s="13"/>
      <c r="AA245" s="13"/>
      <c r="AB245" s="13"/>
      <c r="AC245" s="13"/>
      <c r="AD245" s="13"/>
      <c r="AE245" s="13"/>
      <c r="AT245" s="243" t="s">
        <v>218</v>
      </c>
      <c r="AU245" s="243" t="s">
        <v>89</v>
      </c>
      <c r="AV245" s="13" t="s">
        <v>89</v>
      </c>
      <c r="AW245" s="13" t="s">
        <v>41</v>
      </c>
      <c r="AX245" s="13" t="s">
        <v>80</v>
      </c>
      <c r="AY245" s="243" t="s">
        <v>206</v>
      </c>
    </row>
    <row r="246" spans="1:51" s="13" customFormat="1" ht="12">
      <c r="A246" s="13"/>
      <c r="B246" s="233"/>
      <c r="C246" s="234"/>
      <c r="D246" s="228" t="s">
        <v>218</v>
      </c>
      <c r="E246" s="235" t="s">
        <v>39</v>
      </c>
      <c r="F246" s="236" t="s">
        <v>1345</v>
      </c>
      <c r="G246" s="234"/>
      <c r="H246" s="237">
        <v>1</v>
      </c>
      <c r="I246" s="238"/>
      <c r="J246" s="234"/>
      <c r="K246" s="234"/>
      <c r="L246" s="239"/>
      <c r="M246" s="240"/>
      <c r="N246" s="241"/>
      <c r="O246" s="241"/>
      <c r="P246" s="241"/>
      <c r="Q246" s="241"/>
      <c r="R246" s="241"/>
      <c r="S246" s="241"/>
      <c r="T246" s="242"/>
      <c r="U246" s="13"/>
      <c r="V246" s="13"/>
      <c r="W246" s="13"/>
      <c r="X246" s="13"/>
      <c r="Y246" s="13"/>
      <c r="Z246" s="13"/>
      <c r="AA246" s="13"/>
      <c r="AB246" s="13"/>
      <c r="AC246" s="13"/>
      <c r="AD246" s="13"/>
      <c r="AE246" s="13"/>
      <c r="AT246" s="243" t="s">
        <v>218</v>
      </c>
      <c r="AU246" s="243" t="s">
        <v>89</v>
      </c>
      <c r="AV246" s="13" t="s">
        <v>89</v>
      </c>
      <c r="AW246" s="13" t="s">
        <v>41</v>
      </c>
      <c r="AX246" s="13" t="s">
        <v>80</v>
      </c>
      <c r="AY246" s="243" t="s">
        <v>206</v>
      </c>
    </row>
    <row r="247" spans="1:51" s="13" customFormat="1" ht="12">
      <c r="A247" s="13"/>
      <c r="B247" s="233"/>
      <c r="C247" s="234"/>
      <c r="D247" s="228" t="s">
        <v>218</v>
      </c>
      <c r="E247" s="235" t="s">
        <v>39</v>
      </c>
      <c r="F247" s="236" t="s">
        <v>1346</v>
      </c>
      <c r="G247" s="234"/>
      <c r="H247" s="237">
        <v>1</v>
      </c>
      <c r="I247" s="238"/>
      <c r="J247" s="234"/>
      <c r="K247" s="234"/>
      <c r="L247" s="239"/>
      <c r="M247" s="240"/>
      <c r="N247" s="241"/>
      <c r="O247" s="241"/>
      <c r="P247" s="241"/>
      <c r="Q247" s="241"/>
      <c r="R247" s="241"/>
      <c r="S247" s="241"/>
      <c r="T247" s="242"/>
      <c r="U247" s="13"/>
      <c r="V247" s="13"/>
      <c r="W247" s="13"/>
      <c r="X247" s="13"/>
      <c r="Y247" s="13"/>
      <c r="Z247" s="13"/>
      <c r="AA247" s="13"/>
      <c r="AB247" s="13"/>
      <c r="AC247" s="13"/>
      <c r="AD247" s="13"/>
      <c r="AE247" s="13"/>
      <c r="AT247" s="243" t="s">
        <v>218</v>
      </c>
      <c r="AU247" s="243" t="s">
        <v>89</v>
      </c>
      <c r="AV247" s="13" t="s">
        <v>89</v>
      </c>
      <c r="AW247" s="13" t="s">
        <v>41</v>
      </c>
      <c r="AX247" s="13" t="s">
        <v>80</v>
      </c>
      <c r="AY247" s="243" t="s">
        <v>206</v>
      </c>
    </row>
    <row r="248" spans="1:51" s="13" customFormat="1" ht="12">
      <c r="A248" s="13"/>
      <c r="B248" s="233"/>
      <c r="C248" s="234"/>
      <c r="D248" s="228" t="s">
        <v>218</v>
      </c>
      <c r="E248" s="235" t="s">
        <v>39</v>
      </c>
      <c r="F248" s="236" t="s">
        <v>1347</v>
      </c>
      <c r="G248" s="234"/>
      <c r="H248" s="237">
        <v>1</v>
      </c>
      <c r="I248" s="238"/>
      <c r="J248" s="234"/>
      <c r="K248" s="234"/>
      <c r="L248" s="239"/>
      <c r="M248" s="240"/>
      <c r="N248" s="241"/>
      <c r="O248" s="241"/>
      <c r="P248" s="241"/>
      <c r="Q248" s="241"/>
      <c r="R248" s="241"/>
      <c r="S248" s="241"/>
      <c r="T248" s="242"/>
      <c r="U248" s="13"/>
      <c r="V248" s="13"/>
      <c r="W248" s="13"/>
      <c r="X248" s="13"/>
      <c r="Y248" s="13"/>
      <c r="Z248" s="13"/>
      <c r="AA248" s="13"/>
      <c r="AB248" s="13"/>
      <c r="AC248" s="13"/>
      <c r="AD248" s="13"/>
      <c r="AE248" s="13"/>
      <c r="AT248" s="243" t="s">
        <v>218</v>
      </c>
      <c r="AU248" s="243" t="s">
        <v>89</v>
      </c>
      <c r="AV248" s="13" t="s">
        <v>89</v>
      </c>
      <c r="AW248" s="13" t="s">
        <v>41</v>
      </c>
      <c r="AX248" s="13" t="s">
        <v>80</v>
      </c>
      <c r="AY248" s="243" t="s">
        <v>206</v>
      </c>
    </row>
    <row r="249" spans="1:51" s="13" customFormat="1" ht="12">
      <c r="A249" s="13"/>
      <c r="B249" s="233"/>
      <c r="C249" s="234"/>
      <c r="D249" s="228" t="s">
        <v>218</v>
      </c>
      <c r="E249" s="235" t="s">
        <v>39</v>
      </c>
      <c r="F249" s="236" t="s">
        <v>1348</v>
      </c>
      <c r="G249" s="234"/>
      <c r="H249" s="237">
        <v>1</v>
      </c>
      <c r="I249" s="238"/>
      <c r="J249" s="234"/>
      <c r="K249" s="234"/>
      <c r="L249" s="239"/>
      <c r="M249" s="240"/>
      <c r="N249" s="241"/>
      <c r="O249" s="241"/>
      <c r="P249" s="241"/>
      <c r="Q249" s="241"/>
      <c r="R249" s="241"/>
      <c r="S249" s="241"/>
      <c r="T249" s="242"/>
      <c r="U249" s="13"/>
      <c r="V249" s="13"/>
      <c r="W249" s="13"/>
      <c r="X249" s="13"/>
      <c r="Y249" s="13"/>
      <c r="Z249" s="13"/>
      <c r="AA249" s="13"/>
      <c r="AB249" s="13"/>
      <c r="AC249" s="13"/>
      <c r="AD249" s="13"/>
      <c r="AE249" s="13"/>
      <c r="AT249" s="243" t="s">
        <v>218</v>
      </c>
      <c r="AU249" s="243" t="s">
        <v>89</v>
      </c>
      <c r="AV249" s="13" t="s">
        <v>89</v>
      </c>
      <c r="AW249" s="13" t="s">
        <v>41</v>
      </c>
      <c r="AX249" s="13" t="s">
        <v>80</v>
      </c>
      <c r="AY249" s="243" t="s">
        <v>206</v>
      </c>
    </row>
    <row r="250" spans="1:51" s="14" customFormat="1" ht="12">
      <c r="A250" s="14"/>
      <c r="B250" s="244"/>
      <c r="C250" s="245"/>
      <c r="D250" s="228" t="s">
        <v>218</v>
      </c>
      <c r="E250" s="246" t="s">
        <v>39</v>
      </c>
      <c r="F250" s="247" t="s">
        <v>220</v>
      </c>
      <c r="G250" s="245"/>
      <c r="H250" s="248">
        <v>46</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218</v>
      </c>
      <c r="AU250" s="254" t="s">
        <v>89</v>
      </c>
      <c r="AV250" s="14" t="s">
        <v>214</v>
      </c>
      <c r="AW250" s="14" t="s">
        <v>41</v>
      </c>
      <c r="AX250" s="14" t="s">
        <v>87</v>
      </c>
      <c r="AY250" s="254" t="s">
        <v>206</v>
      </c>
    </row>
    <row r="251" spans="1:65" s="2" customFormat="1" ht="24.15" customHeight="1">
      <c r="A251" s="40"/>
      <c r="B251" s="41"/>
      <c r="C251" s="215" t="s">
        <v>313</v>
      </c>
      <c r="D251" s="215" t="s">
        <v>209</v>
      </c>
      <c r="E251" s="216" t="s">
        <v>286</v>
      </c>
      <c r="F251" s="217" t="s">
        <v>287</v>
      </c>
      <c r="G251" s="218" t="s">
        <v>281</v>
      </c>
      <c r="H251" s="219">
        <v>18</v>
      </c>
      <c r="I251" s="220"/>
      <c r="J251" s="221">
        <f>ROUND(I251*H251,2)</f>
        <v>0</v>
      </c>
      <c r="K251" s="217" t="s">
        <v>39</v>
      </c>
      <c r="L251" s="46"/>
      <c r="M251" s="222" t="s">
        <v>39</v>
      </c>
      <c r="N251" s="223" t="s">
        <v>53</v>
      </c>
      <c r="O251" s="86"/>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214</v>
      </c>
      <c r="AT251" s="226" t="s">
        <v>209</v>
      </c>
      <c r="AU251" s="226" t="s">
        <v>89</v>
      </c>
      <c r="AY251" s="18" t="s">
        <v>206</v>
      </c>
      <c r="BE251" s="227">
        <f>IF(N251="základní",J251,0)</f>
        <v>0</v>
      </c>
      <c r="BF251" s="227">
        <f>IF(N251="snížená",J251,0)</f>
        <v>0</v>
      </c>
      <c r="BG251" s="227">
        <f>IF(N251="zákl. přenesená",J251,0)</f>
        <v>0</v>
      </c>
      <c r="BH251" s="227">
        <f>IF(N251="sníž. přenesená",J251,0)</f>
        <v>0</v>
      </c>
      <c r="BI251" s="227">
        <f>IF(N251="nulová",J251,0)</f>
        <v>0</v>
      </c>
      <c r="BJ251" s="18" t="s">
        <v>214</v>
      </c>
      <c r="BK251" s="227">
        <f>ROUND(I251*H251,2)</f>
        <v>0</v>
      </c>
      <c r="BL251" s="18" t="s">
        <v>214</v>
      </c>
      <c r="BM251" s="226" t="s">
        <v>1349</v>
      </c>
    </row>
    <row r="252" spans="1:47" s="2" customFormat="1" ht="12">
      <c r="A252" s="40"/>
      <c r="B252" s="41"/>
      <c r="C252" s="42"/>
      <c r="D252" s="228" t="s">
        <v>216</v>
      </c>
      <c r="E252" s="42"/>
      <c r="F252" s="229" t="s">
        <v>287</v>
      </c>
      <c r="G252" s="42"/>
      <c r="H252" s="42"/>
      <c r="I252" s="230"/>
      <c r="J252" s="42"/>
      <c r="K252" s="42"/>
      <c r="L252" s="46"/>
      <c r="M252" s="231"/>
      <c r="N252" s="232"/>
      <c r="O252" s="86"/>
      <c r="P252" s="86"/>
      <c r="Q252" s="86"/>
      <c r="R252" s="86"/>
      <c r="S252" s="86"/>
      <c r="T252" s="87"/>
      <c r="U252" s="40"/>
      <c r="V252" s="40"/>
      <c r="W252" s="40"/>
      <c r="X252" s="40"/>
      <c r="Y252" s="40"/>
      <c r="Z252" s="40"/>
      <c r="AA252" s="40"/>
      <c r="AB252" s="40"/>
      <c r="AC252" s="40"/>
      <c r="AD252" s="40"/>
      <c r="AE252" s="40"/>
      <c r="AT252" s="18" t="s">
        <v>216</v>
      </c>
      <c r="AU252" s="18" t="s">
        <v>89</v>
      </c>
    </row>
    <row r="253" spans="1:47" s="2" customFormat="1" ht="12">
      <c r="A253" s="40"/>
      <c r="B253" s="41"/>
      <c r="C253" s="42"/>
      <c r="D253" s="228" t="s">
        <v>326</v>
      </c>
      <c r="E253" s="42"/>
      <c r="F253" s="275" t="s">
        <v>1350</v>
      </c>
      <c r="G253" s="42"/>
      <c r="H253" s="42"/>
      <c r="I253" s="230"/>
      <c r="J253" s="42"/>
      <c r="K253" s="42"/>
      <c r="L253" s="46"/>
      <c r="M253" s="231"/>
      <c r="N253" s="232"/>
      <c r="O253" s="86"/>
      <c r="P253" s="86"/>
      <c r="Q253" s="86"/>
      <c r="R253" s="86"/>
      <c r="S253" s="86"/>
      <c r="T253" s="87"/>
      <c r="U253" s="40"/>
      <c r="V253" s="40"/>
      <c r="W253" s="40"/>
      <c r="X253" s="40"/>
      <c r="Y253" s="40"/>
      <c r="Z253" s="40"/>
      <c r="AA253" s="40"/>
      <c r="AB253" s="40"/>
      <c r="AC253" s="40"/>
      <c r="AD253" s="40"/>
      <c r="AE253" s="40"/>
      <c r="AT253" s="18" t="s">
        <v>326</v>
      </c>
      <c r="AU253" s="18" t="s">
        <v>89</v>
      </c>
    </row>
    <row r="254" spans="1:51" s="13" customFormat="1" ht="12">
      <c r="A254" s="13"/>
      <c r="B254" s="233"/>
      <c r="C254" s="234"/>
      <c r="D254" s="228" t="s">
        <v>218</v>
      </c>
      <c r="E254" s="235" t="s">
        <v>39</v>
      </c>
      <c r="F254" s="236" t="s">
        <v>1351</v>
      </c>
      <c r="G254" s="234"/>
      <c r="H254" s="237">
        <v>1</v>
      </c>
      <c r="I254" s="238"/>
      <c r="J254" s="234"/>
      <c r="K254" s="234"/>
      <c r="L254" s="239"/>
      <c r="M254" s="240"/>
      <c r="N254" s="241"/>
      <c r="O254" s="241"/>
      <c r="P254" s="241"/>
      <c r="Q254" s="241"/>
      <c r="R254" s="241"/>
      <c r="S254" s="241"/>
      <c r="T254" s="242"/>
      <c r="U254" s="13"/>
      <c r="V254" s="13"/>
      <c r="W254" s="13"/>
      <c r="X254" s="13"/>
      <c r="Y254" s="13"/>
      <c r="Z254" s="13"/>
      <c r="AA254" s="13"/>
      <c r="AB254" s="13"/>
      <c r="AC254" s="13"/>
      <c r="AD254" s="13"/>
      <c r="AE254" s="13"/>
      <c r="AT254" s="243" t="s">
        <v>218</v>
      </c>
      <c r="AU254" s="243" t="s">
        <v>89</v>
      </c>
      <c r="AV254" s="13" t="s">
        <v>89</v>
      </c>
      <c r="AW254" s="13" t="s">
        <v>41</v>
      </c>
      <c r="AX254" s="13" t="s">
        <v>80</v>
      </c>
      <c r="AY254" s="243" t="s">
        <v>206</v>
      </c>
    </row>
    <row r="255" spans="1:51" s="13" customFormat="1" ht="12">
      <c r="A255" s="13"/>
      <c r="B255" s="233"/>
      <c r="C255" s="234"/>
      <c r="D255" s="228" t="s">
        <v>218</v>
      </c>
      <c r="E255" s="235" t="s">
        <v>39</v>
      </c>
      <c r="F255" s="236" t="s">
        <v>1352</v>
      </c>
      <c r="G255" s="234"/>
      <c r="H255" s="237">
        <v>1</v>
      </c>
      <c r="I255" s="238"/>
      <c r="J255" s="234"/>
      <c r="K255" s="234"/>
      <c r="L255" s="239"/>
      <c r="M255" s="240"/>
      <c r="N255" s="241"/>
      <c r="O255" s="241"/>
      <c r="P255" s="241"/>
      <c r="Q255" s="241"/>
      <c r="R255" s="241"/>
      <c r="S255" s="241"/>
      <c r="T255" s="242"/>
      <c r="U255" s="13"/>
      <c r="V255" s="13"/>
      <c r="W255" s="13"/>
      <c r="X255" s="13"/>
      <c r="Y255" s="13"/>
      <c r="Z255" s="13"/>
      <c r="AA255" s="13"/>
      <c r="AB255" s="13"/>
      <c r="AC255" s="13"/>
      <c r="AD255" s="13"/>
      <c r="AE255" s="13"/>
      <c r="AT255" s="243" t="s">
        <v>218</v>
      </c>
      <c r="AU255" s="243" t="s">
        <v>89</v>
      </c>
      <c r="AV255" s="13" t="s">
        <v>89</v>
      </c>
      <c r="AW255" s="13" t="s">
        <v>41</v>
      </c>
      <c r="AX255" s="13" t="s">
        <v>80</v>
      </c>
      <c r="AY255" s="243" t="s">
        <v>206</v>
      </c>
    </row>
    <row r="256" spans="1:51" s="13" customFormat="1" ht="12">
      <c r="A256" s="13"/>
      <c r="B256" s="233"/>
      <c r="C256" s="234"/>
      <c r="D256" s="228" t="s">
        <v>218</v>
      </c>
      <c r="E256" s="235" t="s">
        <v>39</v>
      </c>
      <c r="F256" s="236" t="s">
        <v>1353</v>
      </c>
      <c r="G256" s="234"/>
      <c r="H256" s="237">
        <v>1</v>
      </c>
      <c r="I256" s="238"/>
      <c r="J256" s="234"/>
      <c r="K256" s="234"/>
      <c r="L256" s="239"/>
      <c r="M256" s="240"/>
      <c r="N256" s="241"/>
      <c r="O256" s="241"/>
      <c r="P256" s="241"/>
      <c r="Q256" s="241"/>
      <c r="R256" s="241"/>
      <c r="S256" s="241"/>
      <c r="T256" s="242"/>
      <c r="U256" s="13"/>
      <c r="V256" s="13"/>
      <c r="W256" s="13"/>
      <c r="X256" s="13"/>
      <c r="Y256" s="13"/>
      <c r="Z256" s="13"/>
      <c r="AA256" s="13"/>
      <c r="AB256" s="13"/>
      <c r="AC256" s="13"/>
      <c r="AD256" s="13"/>
      <c r="AE256" s="13"/>
      <c r="AT256" s="243" t="s">
        <v>218</v>
      </c>
      <c r="AU256" s="243" t="s">
        <v>89</v>
      </c>
      <c r="AV256" s="13" t="s">
        <v>89</v>
      </c>
      <c r="AW256" s="13" t="s">
        <v>41</v>
      </c>
      <c r="AX256" s="13" t="s">
        <v>80</v>
      </c>
      <c r="AY256" s="243" t="s">
        <v>206</v>
      </c>
    </row>
    <row r="257" spans="1:51" s="13" customFormat="1" ht="12">
      <c r="A257" s="13"/>
      <c r="B257" s="233"/>
      <c r="C257" s="234"/>
      <c r="D257" s="228" t="s">
        <v>218</v>
      </c>
      <c r="E257" s="235" t="s">
        <v>39</v>
      </c>
      <c r="F257" s="236" t="s">
        <v>1354</v>
      </c>
      <c r="G257" s="234"/>
      <c r="H257" s="237">
        <v>1</v>
      </c>
      <c r="I257" s="238"/>
      <c r="J257" s="234"/>
      <c r="K257" s="234"/>
      <c r="L257" s="239"/>
      <c r="M257" s="240"/>
      <c r="N257" s="241"/>
      <c r="O257" s="241"/>
      <c r="P257" s="241"/>
      <c r="Q257" s="241"/>
      <c r="R257" s="241"/>
      <c r="S257" s="241"/>
      <c r="T257" s="242"/>
      <c r="U257" s="13"/>
      <c r="V257" s="13"/>
      <c r="W257" s="13"/>
      <c r="X257" s="13"/>
      <c r="Y257" s="13"/>
      <c r="Z257" s="13"/>
      <c r="AA257" s="13"/>
      <c r="AB257" s="13"/>
      <c r="AC257" s="13"/>
      <c r="AD257" s="13"/>
      <c r="AE257" s="13"/>
      <c r="AT257" s="243" t="s">
        <v>218</v>
      </c>
      <c r="AU257" s="243" t="s">
        <v>89</v>
      </c>
      <c r="AV257" s="13" t="s">
        <v>89</v>
      </c>
      <c r="AW257" s="13" t="s">
        <v>41</v>
      </c>
      <c r="AX257" s="13" t="s">
        <v>80</v>
      </c>
      <c r="AY257" s="243" t="s">
        <v>206</v>
      </c>
    </row>
    <row r="258" spans="1:51" s="13" customFormat="1" ht="12">
      <c r="A258" s="13"/>
      <c r="B258" s="233"/>
      <c r="C258" s="234"/>
      <c r="D258" s="228" t="s">
        <v>218</v>
      </c>
      <c r="E258" s="235" t="s">
        <v>39</v>
      </c>
      <c r="F258" s="236" t="s">
        <v>1355</v>
      </c>
      <c r="G258" s="234"/>
      <c r="H258" s="237">
        <v>1</v>
      </c>
      <c r="I258" s="238"/>
      <c r="J258" s="234"/>
      <c r="K258" s="234"/>
      <c r="L258" s="239"/>
      <c r="M258" s="240"/>
      <c r="N258" s="241"/>
      <c r="O258" s="241"/>
      <c r="P258" s="241"/>
      <c r="Q258" s="241"/>
      <c r="R258" s="241"/>
      <c r="S258" s="241"/>
      <c r="T258" s="242"/>
      <c r="U258" s="13"/>
      <c r="V258" s="13"/>
      <c r="W258" s="13"/>
      <c r="X258" s="13"/>
      <c r="Y258" s="13"/>
      <c r="Z258" s="13"/>
      <c r="AA258" s="13"/>
      <c r="AB258" s="13"/>
      <c r="AC258" s="13"/>
      <c r="AD258" s="13"/>
      <c r="AE258" s="13"/>
      <c r="AT258" s="243" t="s">
        <v>218</v>
      </c>
      <c r="AU258" s="243" t="s">
        <v>89</v>
      </c>
      <c r="AV258" s="13" t="s">
        <v>89</v>
      </c>
      <c r="AW258" s="13" t="s">
        <v>41</v>
      </c>
      <c r="AX258" s="13" t="s">
        <v>80</v>
      </c>
      <c r="AY258" s="243" t="s">
        <v>206</v>
      </c>
    </row>
    <row r="259" spans="1:51" s="13" customFormat="1" ht="12">
      <c r="A259" s="13"/>
      <c r="B259" s="233"/>
      <c r="C259" s="234"/>
      <c r="D259" s="228" t="s">
        <v>218</v>
      </c>
      <c r="E259" s="235" t="s">
        <v>39</v>
      </c>
      <c r="F259" s="236" t="s">
        <v>1356</v>
      </c>
      <c r="G259" s="234"/>
      <c r="H259" s="237">
        <v>1</v>
      </c>
      <c r="I259" s="238"/>
      <c r="J259" s="234"/>
      <c r="K259" s="234"/>
      <c r="L259" s="239"/>
      <c r="M259" s="240"/>
      <c r="N259" s="241"/>
      <c r="O259" s="241"/>
      <c r="P259" s="241"/>
      <c r="Q259" s="241"/>
      <c r="R259" s="241"/>
      <c r="S259" s="241"/>
      <c r="T259" s="242"/>
      <c r="U259" s="13"/>
      <c r="V259" s="13"/>
      <c r="W259" s="13"/>
      <c r="X259" s="13"/>
      <c r="Y259" s="13"/>
      <c r="Z259" s="13"/>
      <c r="AA259" s="13"/>
      <c r="AB259" s="13"/>
      <c r="AC259" s="13"/>
      <c r="AD259" s="13"/>
      <c r="AE259" s="13"/>
      <c r="AT259" s="243" t="s">
        <v>218</v>
      </c>
      <c r="AU259" s="243" t="s">
        <v>89</v>
      </c>
      <c r="AV259" s="13" t="s">
        <v>89</v>
      </c>
      <c r="AW259" s="13" t="s">
        <v>41</v>
      </c>
      <c r="AX259" s="13" t="s">
        <v>80</v>
      </c>
      <c r="AY259" s="243" t="s">
        <v>206</v>
      </c>
    </row>
    <row r="260" spans="1:51" s="13" customFormat="1" ht="12">
      <c r="A260" s="13"/>
      <c r="B260" s="233"/>
      <c r="C260" s="234"/>
      <c r="D260" s="228" t="s">
        <v>218</v>
      </c>
      <c r="E260" s="235" t="s">
        <v>39</v>
      </c>
      <c r="F260" s="236" t="s">
        <v>1357</v>
      </c>
      <c r="G260" s="234"/>
      <c r="H260" s="237">
        <v>1</v>
      </c>
      <c r="I260" s="238"/>
      <c r="J260" s="234"/>
      <c r="K260" s="234"/>
      <c r="L260" s="239"/>
      <c r="M260" s="240"/>
      <c r="N260" s="241"/>
      <c r="O260" s="241"/>
      <c r="P260" s="241"/>
      <c r="Q260" s="241"/>
      <c r="R260" s="241"/>
      <c r="S260" s="241"/>
      <c r="T260" s="242"/>
      <c r="U260" s="13"/>
      <c r="V260" s="13"/>
      <c r="W260" s="13"/>
      <c r="X260" s="13"/>
      <c r="Y260" s="13"/>
      <c r="Z260" s="13"/>
      <c r="AA260" s="13"/>
      <c r="AB260" s="13"/>
      <c r="AC260" s="13"/>
      <c r="AD260" s="13"/>
      <c r="AE260" s="13"/>
      <c r="AT260" s="243" t="s">
        <v>218</v>
      </c>
      <c r="AU260" s="243" t="s">
        <v>89</v>
      </c>
      <c r="AV260" s="13" t="s">
        <v>89</v>
      </c>
      <c r="AW260" s="13" t="s">
        <v>41</v>
      </c>
      <c r="AX260" s="13" t="s">
        <v>80</v>
      </c>
      <c r="AY260" s="243" t="s">
        <v>206</v>
      </c>
    </row>
    <row r="261" spans="1:51" s="13" customFormat="1" ht="12">
      <c r="A261" s="13"/>
      <c r="B261" s="233"/>
      <c r="C261" s="234"/>
      <c r="D261" s="228" t="s">
        <v>218</v>
      </c>
      <c r="E261" s="235" t="s">
        <v>39</v>
      </c>
      <c r="F261" s="236" t="s">
        <v>1358</v>
      </c>
      <c r="G261" s="234"/>
      <c r="H261" s="237">
        <v>1</v>
      </c>
      <c r="I261" s="238"/>
      <c r="J261" s="234"/>
      <c r="K261" s="234"/>
      <c r="L261" s="239"/>
      <c r="M261" s="240"/>
      <c r="N261" s="241"/>
      <c r="O261" s="241"/>
      <c r="P261" s="241"/>
      <c r="Q261" s="241"/>
      <c r="R261" s="241"/>
      <c r="S261" s="241"/>
      <c r="T261" s="242"/>
      <c r="U261" s="13"/>
      <c r="V261" s="13"/>
      <c r="W261" s="13"/>
      <c r="X261" s="13"/>
      <c r="Y261" s="13"/>
      <c r="Z261" s="13"/>
      <c r="AA261" s="13"/>
      <c r="AB261" s="13"/>
      <c r="AC261" s="13"/>
      <c r="AD261" s="13"/>
      <c r="AE261" s="13"/>
      <c r="AT261" s="243" t="s">
        <v>218</v>
      </c>
      <c r="AU261" s="243" t="s">
        <v>89</v>
      </c>
      <c r="AV261" s="13" t="s">
        <v>89</v>
      </c>
      <c r="AW261" s="13" t="s">
        <v>41</v>
      </c>
      <c r="AX261" s="13" t="s">
        <v>80</v>
      </c>
      <c r="AY261" s="243" t="s">
        <v>206</v>
      </c>
    </row>
    <row r="262" spans="1:51" s="13" customFormat="1" ht="12">
      <c r="A262" s="13"/>
      <c r="B262" s="233"/>
      <c r="C262" s="234"/>
      <c r="D262" s="228" t="s">
        <v>218</v>
      </c>
      <c r="E262" s="235" t="s">
        <v>39</v>
      </c>
      <c r="F262" s="236" t="s">
        <v>1359</v>
      </c>
      <c r="G262" s="234"/>
      <c r="H262" s="237">
        <v>1</v>
      </c>
      <c r="I262" s="238"/>
      <c r="J262" s="234"/>
      <c r="K262" s="234"/>
      <c r="L262" s="239"/>
      <c r="M262" s="240"/>
      <c r="N262" s="241"/>
      <c r="O262" s="241"/>
      <c r="P262" s="241"/>
      <c r="Q262" s="241"/>
      <c r="R262" s="241"/>
      <c r="S262" s="241"/>
      <c r="T262" s="242"/>
      <c r="U262" s="13"/>
      <c r="V262" s="13"/>
      <c r="W262" s="13"/>
      <c r="X262" s="13"/>
      <c r="Y262" s="13"/>
      <c r="Z262" s="13"/>
      <c r="AA262" s="13"/>
      <c r="AB262" s="13"/>
      <c r="AC262" s="13"/>
      <c r="AD262" s="13"/>
      <c r="AE262" s="13"/>
      <c r="AT262" s="243" t="s">
        <v>218</v>
      </c>
      <c r="AU262" s="243" t="s">
        <v>89</v>
      </c>
      <c r="AV262" s="13" t="s">
        <v>89</v>
      </c>
      <c r="AW262" s="13" t="s">
        <v>41</v>
      </c>
      <c r="AX262" s="13" t="s">
        <v>80</v>
      </c>
      <c r="AY262" s="243" t="s">
        <v>206</v>
      </c>
    </row>
    <row r="263" spans="1:51" s="13" customFormat="1" ht="12">
      <c r="A263" s="13"/>
      <c r="B263" s="233"/>
      <c r="C263" s="234"/>
      <c r="D263" s="228" t="s">
        <v>218</v>
      </c>
      <c r="E263" s="235" t="s">
        <v>39</v>
      </c>
      <c r="F263" s="236" t="s">
        <v>1360</v>
      </c>
      <c r="G263" s="234"/>
      <c r="H263" s="237">
        <v>1</v>
      </c>
      <c r="I263" s="238"/>
      <c r="J263" s="234"/>
      <c r="K263" s="234"/>
      <c r="L263" s="239"/>
      <c r="M263" s="240"/>
      <c r="N263" s="241"/>
      <c r="O263" s="241"/>
      <c r="P263" s="241"/>
      <c r="Q263" s="241"/>
      <c r="R263" s="241"/>
      <c r="S263" s="241"/>
      <c r="T263" s="242"/>
      <c r="U263" s="13"/>
      <c r="V263" s="13"/>
      <c r="W263" s="13"/>
      <c r="X263" s="13"/>
      <c r="Y263" s="13"/>
      <c r="Z263" s="13"/>
      <c r="AA263" s="13"/>
      <c r="AB263" s="13"/>
      <c r="AC263" s="13"/>
      <c r="AD263" s="13"/>
      <c r="AE263" s="13"/>
      <c r="AT263" s="243" t="s">
        <v>218</v>
      </c>
      <c r="AU263" s="243" t="s">
        <v>89</v>
      </c>
      <c r="AV263" s="13" t="s">
        <v>89</v>
      </c>
      <c r="AW263" s="13" t="s">
        <v>41</v>
      </c>
      <c r="AX263" s="13" t="s">
        <v>80</v>
      </c>
      <c r="AY263" s="243" t="s">
        <v>206</v>
      </c>
    </row>
    <row r="264" spans="1:51" s="13" customFormat="1" ht="12">
      <c r="A264" s="13"/>
      <c r="B264" s="233"/>
      <c r="C264" s="234"/>
      <c r="D264" s="228" t="s">
        <v>218</v>
      </c>
      <c r="E264" s="235" t="s">
        <v>39</v>
      </c>
      <c r="F264" s="236" t="s">
        <v>1361</v>
      </c>
      <c r="G264" s="234"/>
      <c r="H264" s="237">
        <v>1</v>
      </c>
      <c r="I264" s="238"/>
      <c r="J264" s="234"/>
      <c r="K264" s="234"/>
      <c r="L264" s="239"/>
      <c r="M264" s="240"/>
      <c r="N264" s="241"/>
      <c r="O264" s="241"/>
      <c r="P264" s="241"/>
      <c r="Q264" s="241"/>
      <c r="R264" s="241"/>
      <c r="S264" s="241"/>
      <c r="T264" s="242"/>
      <c r="U264" s="13"/>
      <c r="V264" s="13"/>
      <c r="W264" s="13"/>
      <c r="X264" s="13"/>
      <c r="Y264" s="13"/>
      <c r="Z264" s="13"/>
      <c r="AA264" s="13"/>
      <c r="AB264" s="13"/>
      <c r="AC264" s="13"/>
      <c r="AD264" s="13"/>
      <c r="AE264" s="13"/>
      <c r="AT264" s="243" t="s">
        <v>218</v>
      </c>
      <c r="AU264" s="243" t="s">
        <v>89</v>
      </c>
      <c r="AV264" s="13" t="s">
        <v>89</v>
      </c>
      <c r="AW264" s="13" t="s">
        <v>41</v>
      </c>
      <c r="AX264" s="13" t="s">
        <v>80</v>
      </c>
      <c r="AY264" s="243" t="s">
        <v>206</v>
      </c>
    </row>
    <row r="265" spans="1:51" s="13" customFormat="1" ht="12">
      <c r="A265" s="13"/>
      <c r="B265" s="233"/>
      <c r="C265" s="234"/>
      <c r="D265" s="228" t="s">
        <v>218</v>
      </c>
      <c r="E265" s="235" t="s">
        <v>39</v>
      </c>
      <c r="F265" s="236" t="s">
        <v>1362</v>
      </c>
      <c r="G265" s="234"/>
      <c r="H265" s="237">
        <v>1</v>
      </c>
      <c r="I265" s="238"/>
      <c r="J265" s="234"/>
      <c r="K265" s="234"/>
      <c r="L265" s="239"/>
      <c r="M265" s="240"/>
      <c r="N265" s="241"/>
      <c r="O265" s="241"/>
      <c r="P265" s="241"/>
      <c r="Q265" s="241"/>
      <c r="R265" s="241"/>
      <c r="S265" s="241"/>
      <c r="T265" s="242"/>
      <c r="U265" s="13"/>
      <c r="V265" s="13"/>
      <c r="W265" s="13"/>
      <c r="X265" s="13"/>
      <c r="Y265" s="13"/>
      <c r="Z265" s="13"/>
      <c r="AA265" s="13"/>
      <c r="AB265" s="13"/>
      <c r="AC265" s="13"/>
      <c r="AD265" s="13"/>
      <c r="AE265" s="13"/>
      <c r="AT265" s="243" t="s">
        <v>218</v>
      </c>
      <c r="AU265" s="243" t="s">
        <v>89</v>
      </c>
      <c r="AV265" s="13" t="s">
        <v>89</v>
      </c>
      <c r="AW265" s="13" t="s">
        <v>41</v>
      </c>
      <c r="AX265" s="13" t="s">
        <v>80</v>
      </c>
      <c r="AY265" s="243" t="s">
        <v>206</v>
      </c>
    </row>
    <row r="266" spans="1:51" s="13" customFormat="1" ht="12">
      <c r="A266" s="13"/>
      <c r="B266" s="233"/>
      <c r="C266" s="234"/>
      <c r="D266" s="228" t="s">
        <v>218</v>
      </c>
      <c r="E266" s="235" t="s">
        <v>39</v>
      </c>
      <c r="F266" s="236" t="s">
        <v>1363</v>
      </c>
      <c r="G266" s="234"/>
      <c r="H266" s="237">
        <v>1</v>
      </c>
      <c r="I266" s="238"/>
      <c r="J266" s="234"/>
      <c r="K266" s="234"/>
      <c r="L266" s="239"/>
      <c r="M266" s="240"/>
      <c r="N266" s="241"/>
      <c r="O266" s="241"/>
      <c r="P266" s="241"/>
      <c r="Q266" s="241"/>
      <c r="R266" s="241"/>
      <c r="S266" s="241"/>
      <c r="T266" s="242"/>
      <c r="U266" s="13"/>
      <c r="V266" s="13"/>
      <c r="W266" s="13"/>
      <c r="X266" s="13"/>
      <c r="Y266" s="13"/>
      <c r="Z266" s="13"/>
      <c r="AA266" s="13"/>
      <c r="AB266" s="13"/>
      <c r="AC266" s="13"/>
      <c r="AD266" s="13"/>
      <c r="AE266" s="13"/>
      <c r="AT266" s="243" t="s">
        <v>218</v>
      </c>
      <c r="AU266" s="243" t="s">
        <v>89</v>
      </c>
      <c r="AV266" s="13" t="s">
        <v>89</v>
      </c>
      <c r="AW266" s="13" t="s">
        <v>41</v>
      </c>
      <c r="AX266" s="13" t="s">
        <v>80</v>
      </c>
      <c r="AY266" s="243" t="s">
        <v>206</v>
      </c>
    </row>
    <row r="267" spans="1:51" s="13" customFormat="1" ht="12">
      <c r="A267" s="13"/>
      <c r="B267" s="233"/>
      <c r="C267" s="234"/>
      <c r="D267" s="228" t="s">
        <v>218</v>
      </c>
      <c r="E267" s="235" t="s">
        <v>39</v>
      </c>
      <c r="F267" s="236" t="s">
        <v>1364</v>
      </c>
      <c r="G267" s="234"/>
      <c r="H267" s="237">
        <v>1</v>
      </c>
      <c r="I267" s="238"/>
      <c r="J267" s="234"/>
      <c r="K267" s="234"/>
      <c r="L267" s="239"/>
      <c r="M267" s="240"/>
      <c r="N267" s="241"/>
      <c r="O267" s="241"/>
      <c r="P267" s="241"/>
      <c r="Q267" s="241"/>
      <c r="R267" s="241"/>
      <c r="S267" s="241"/>
      <c r="T267" s="242"/>
      <c r="U267" s="13"/>
      <c r="V267" s="13"/>
      <c r="W267" s="13"/>
      <c r="X267" s="13"/>
      <c r="Y267" s="13"/>
      <c r="Z267" s="13"/>
      <c r="AA267" s="13"/>
      <c r="AB267" s="13"/>
      <c r="AC267" s="13"/>
      <c r="AD267" s="13"/>
      <c r="AE267" s="13"/>
      <c r="AT267" s="243" t="s">
        <v>218</v>
      </c>
      <c r="AU267" s="243" t="s">
        <v>89</v>
      </c>
      <c r="AV267" s="13" t="s">
        <v>89</v>
      </c>
      <c r="AW267" s="13" t="s">
        <v>41</v>
      </c>
      <c r="AX267" s="13" t="s">
        <v>80</v>
      </c>
      <c r="AY267" s="243" t="s">
        <v>206</v>
      </c>
    </row>
    <row r="268" spans="1:51" s="13" customFormat="1" ht="12">
      <c r="A268" s="13"/>
      <c r="B268" s="233"/>
      <c r="C268" s="234"/>
      <c r="D268" s="228" t="s">
        <v>218</v>
      </c>
      <c r="E268" s="235" t="s">
        <v>39</v>
      </c>
      <c r="F268" s="236" t="s">
        <v>1365</v>
      </c>
      <c r="G268" s="234"/>
      <c r="H268" s="237">
        <v>1</v>
      </c>
      <c r="I268" s="238"/>
      <c r="J268" s="234"/>
      <c r="K268" s="234"/>
      <c r="L268" s="239"/>
      <c r="M268" s="240"/>
      <c r="N268" s="241"/>
      <c r="O268" s="241"/>
      <c r="P268" s="241"/>
      <c r="Q268" s="241"/>
      <c r="R268" s="241"/>
      <c r="S268" s="241"/>
      <c r="T268" s="242"/>
      <c r="U268" s="13"/>
      <c r="V268" s="13"/>
      <c r="W268" s="13"/>
      <c r="X268" s="13"/>
      <c r="Y268" s="13"/>
      <c r="Z268" s="13"/>
      <c r="AA268" s="13"/>
      <c r="AB268" s="13"/>
      <c r="AC268" s="13"/>
      <c r="AD268" s="13"/>
      <c r="AE268" s="13"/>
      <c r="AT268" s="243" t="s">
        <v>218</v>
      </c>
      <c r="AU268" s="243" t="s">
        <v>89</v>
      </c>
      <c r="AV268" s="13" t="s">
        <v>89</v>
      </c>
      <c r="AW268" s="13" t="s">
        <v>41</v>
      </c>
      <c r="AX268" s="13" t="s">
        <v>80</v>
      </c>
      <c r="AY268" s="243" t="s">
        <v>206</v>
      </c>
    </row>
    <row r="269" spans="1:51" s="13" customFormat="1" ht="12">
      <c r="A269" s="13"/>
      <c r="B269" s="233"/>
      <c r="C269" s="234"/>
      <c r="D269" s="228" t="s">
        <v>218</v>
      </c>
      <c r="E269" s="235" t="s">
        <v>39</v>
      </c>
      <c r="F269" s="236" t="s">
        <v>1366</v>
      </c>
      <c r="G269" s="234"/>
      <c r="H269" s="237">
        <v>1</v>
      </c>
      <c r="I269" s="238"/>
      <c r="J269" s="234"/>
      <c r="K269" s="234"/>
      <c r="L269" s="239"/>
      <c r="M269" s="240"/>
      <c r="N269" s="241"/>
      <c r="O269" s="241"/>
      <c r="P269" s="241"/>
      <c r="Q269" s="241"/>
      <c r="R269" s="241"/>
      <c r="S269" s="241"/>
      <c r="T269" s="242"/>
      <c r="U269" s="13"/>
      <c r="V269" s="13"/>
      <c r="W269" s="13"/>
      <c r="X269" s="13"/>
      <c r="Y269" s="13"/>
      <c r="Z269" s="13"/>
      <c r="AA269" s="13"/>
      <c r="AB269" s="13"/>
      <c r="AC269" s="13"/>
      <c r="AD269" s="13"/>
      <c r="AE269" s="13"/>
      <c r="AT269" s="243" t="s">
        <v>218</v>
      </c>
      <c r="AU269" s="243" t="s">
        <v>89</v>
      </c>
      <c r="AV269" s="13" t="s">
        <v>89</v>
      </c>
      <c r="AW269" s="13" t="s">
        <v>41</v>
      </c>
      <c r="AX269" s="13" t="s">
        <v>80</v>
      </c>
      <c r="AY269" s="243" t="s">
        <v>206</v>
      </c>
    </row>
    <row r="270" spans="1:51" s="13" customFormat="1" ht="12">
      <c r="A270" s="13"/>
      <c r="B270" s="233"/>
      <c r="C270" s="234"/>
      <c r="D270" s="228" t="s">
        <v>218</v>
      </c>
      <c r="E270" s="235" t="s">
        <v>39</v>
      </c>
      <c r="F270" s="236" t="s">
        <v>1367</v>
      </c>
      <c r="G270" s="234"/>
      <c r="H270" s="237">
        <v>1</v>
      </c>
      <c r="I270" s="238"/>
      <c r="J270" s="234"/>
      <c r="K270" s="234"/>
      <c r="L270" s="239"/>
      <c r="M270" s="240"/>
      <c r="N270" s="241"/>
      <c r="O270" s="241"/>
      <c r="P270" s="241"/>
      <c r="Q270" s="241"/>
      <c r="R270" s="241"/>
      <c r="S270" s="241"/>
      <c r="T270" s="242"/>
      <c r="U270" s="13"/>
      <c r="V270" s="13"/>
      <c r="W270" s="13"/>
      <c r="X270" s="13"/>
      <c r="Y270" s="13"/>
      <c r="Z270" s="13"/>
      <c r="AA270" s="13"/>
      <c r="AB270" s="13"/>
      <c r="AC270" s="13"/>
      <c r="AD270" s="13"/>
      <c r="AE270" s="13"/>
      <c r="AT270" s="243" t="s">
        <v>218</v>
      </c>
      <c r="AU270" s="243" t="s">
        <v>89</v>
      </c>
      <c r="AV270" s="13" t="s">
        <v>89</v>
      </c>
      <c r="AW270" s="13" t="s">
        <v>41</v>
      </c>
      <c r="AX270" s="13" t="s">
        <v>80</v>
      </c>
      <c r="AY270" s="243" t="s">
        <v>206</v>
      </c>
    </row>
    <row r="271" spans="1:51" s="13" customFormat="1" ht="12">
      <c r="A271" s="13"/>
      <c r="B271" s="233"/>
      <c r="C271" s="234"/>
      <c r="D271" s="228" t="s">
        <v>218</v>
      </c>
      <c r="E271" s="235" t="s">
        <v>39</v>
      </c>
      <c r="F271" s="236" t="s">
        <v>1368</v>
      </c>
      <c r="G271" s="234"/>
      <c r="H271" s="237">
        <v>1</v>
      </c>
      <c r="I271" s="238"/>
      <c r="J271" s="234"/>
      <c r="K271" s="234"/>
      <c r="L271" s="239"/>
      <c r="M271" s="240"/>
      <c r="N271" s="241"/>
      <c r="O271" s="241"/>
      <c r="P271" s="241"/>
      <c r="Q271" s="241"/>
      <c r="R271" s="241"/>
      <c r="S271" s="241"/>
      <c r="T271" s="242"/>
      <c r="U271" s="13"/>
      <c r="V271" s="13"/>
      <c r="W271" s="13"/>
      <c r="X271" s="13"/>
      <c r="Y271" s="13"/>
      <c r="Z271" s="13"/>
      <c r="AA271" s="13"/>
      <c r="AB271" s="13"/>
      <c r="AC271" s="13"/>
      <c r="AD271" s="13"/>
      <c r="AE271" s="13"/>
      <c r="AT271" s="243" t="s">
        <v>218</v>
      </c>
      <c r="AU271" s="243" t="s">
        <v>89</v>
      </c>
      <c r="AV271" s="13" t="s">
        <v>89</v>
      </c>
      <c r="AW271" s="13" t="s">
        <v>41</v>
      </c>
      <c r="AX271" s="13" t="s">
        <v>80</v>
      </c>
      <c r="AY271" s="243" t="s">
        <v>206</v>
      </c>
    </row>
    <row r="272" spans="1:51" s="14" customFormat="1" ht="12">
      <c r="A272" s="14"/>
      <c r="B272" s="244"/>
      <c r="C272" s="245"/>
      <c r="D272" s="228" t="s">
        <v>218</v>
      </c>
      <c r="E272" s="246" t="s">
        <v>39</v>
      </c>
      <c r="F272" s="247" t="s">
        <v>220</v>
      </c>
      <c r="G272" s="245"/>
      <c r="H272" s="248">
        <v>18</v>
      </c>
      <c r="I272" s="249"/>
      <c r="J272" s="245"/>
      <c r="K272" s="245"/>
      <c r="L272" s="250"/>
      <c r="M272" s="251"/>
      <c r="N272" s="252"/>
      <c r="O272" s="252"/>
      <c r="P272" s="252"/>
      <c r="Q272" s="252"/>
      <c r="R272" s="252"/>
      <c r="S272" s="252"/>
      <c r="T272" s="253"/>
      <c r="U272" s="14"/>
      <c r="V272" s="14"/>
      <c r="W272" s="14"/>
      <c r="X272" s="14"/>
      <c r="Y272" s="14"/>
      <c r="Z272" s="14"/>
      <c r="AA272" s="14"/>
      <c r="AB272" s="14"/>
      <c r="AC272" s="14"/>
      <c r="AD272" s="14"/>
      <c r="AE272" s="14"/>
      <c r="AT272" s="254" t="s">
        <v>218</v>
      </c>
      <c r="AU272" s="254" t="s">
        <v>89</v>
      </c>
      <c r="AV272" s="14" t="s">
        <v>214</v>
      </c>
      <c r="AW272" s="14" t="s">
        <v>41</v>
      </c>
      <c r="AX272" s="14" t="s">
        <v>87</v>
      </c>
      <c r="AY272" s="254" t="s">
        <v>206</v>
      </c>
    </row>
    <row r="273" spans="1:65" s="2" customFormat="1" ht="24.15" customHeight="1">
      <c r="A273" s="40"/>
      <c r="B273" s="41"/>
      <c r="C273" s="215" t="s">
        <v>321</v>
      </c>
      <c r="D273" s="215" t="s">
        <v>209</v>
      </c>
      <c r="E273" s="216" t="s">
        <v>292</v>
      </c>
      <c r="F273" s="217" t="s">
        <v>293</v>
      </c>
      <c r="G273" s="218" t="s">
        <v>281</v>
      </c>
      <c r="H273" s="219">
        <v>18</v>
      </c>
      <c r="I273" s="220"/>
      <c r="J273" s="221">
        <f>ROUND(I273*H273,2)</f>
        <v>0</v>
      </c>
      <c r="K273" s="217" t="s">
        <v>39</v>
      </c>
      <c r="L273" s="46"/>
      <c r="M273" s="222" t="s">
        <v>39</v>
      </c>
      <c r="N273" s="223" t="s">
        <v>53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214</v>
      </c>
      <c r="AT273" s="226" t="s">
        <v>209</v>
      </c>
      <c r="AU273" s="226" t="s">
        <v>89</v>
      </c>
      <c r="AY273" s="18" t="s">
        <v>206</v>
      </c>
      <c r="BE273" s="227">
        <f>IF(N273="základní",J273,0)</f>
        <v>0</v>
      </c>
      <c r="BF273" s="227">
        <f>IF(N273="snížená",J273,0)</f>
        <v>0</v>
      </c>
      <c r="BG273" s="227">
        <f>IF(N273="zákl. přenesená",J273,0)</f>
        <v>0</v>
      </c>
      <c r="BH273" s="227">
        <f>IF(N273="sníž. přenesená",J273,0)</f>
        <v>0</v>
      </c>
      <c r="BI273" s="227">
        <f>IF(N273="nulová",J273,0)</f>
        <v>0</v>
      </c>
      <c r="BJ273" s="18" t="s">
        <v>214</v>
      </c>
      <c r="BK273" s="227">
        <f>ROUND(I273*H273,2)</f>
        <v>0</v>
      </c>
      <c r="BL273" s="18" t="s">
        <v>214</v>
      </c>
      <c r="BM273" s="226" t="s">
        <v>1369</v>
      </c>
    </row>
    <row r="274" spans="1:47" s="2" customFormat="1" ht="12">
      <c r="A274" s="40"/>
      <c r="B274" s="41"/>
      <c r="C274" s="42"/>
      <c r="D274" s="228" t="s">
        <v>216</v>
      </c>
      <c r="E274" s="42"/>
      <c r="F274" s="229" t="s">
        <v>293</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8" t="s">
        <v>216</v>
      </c>
      <c r="AU274" s="18" t="s">
        <v>89</v>
      </c>
    </row>
    <row r="275" spans="1:47" s="2" customFormat="1" ht="12">
      <c r="A275" s="40"/>
      <c r="B275" s="41"/>
      <c r="C275" s="42"/>
      <c r="D275" s="228" t="s">
        <v>326</v>
      </c>
      <c r="E275" s="42"/>
      <c r="F275" s="275" t="s">
        <v>1370</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8" t="s">
        <v>326</v>
      </c>
      <c r="AU275" s="18" t="s">
        <v>89</v>
      </c>
    </row>
    <row r="276" spans="1:51" s="13" customFormat="1" ht="12">
      <c r="A276" s="13"/>
      <c r="B276" s="233"/>
      <c r="C276" s="234"/>
      <c r="D276" s="228" t="s">
        <v>218</v>
      </c>
      <c r="E276" s="235" t="s">
        <v>39</v>
      </c>
      <c r="F276" s="236" t="s">
        <v>1351</v>
      </c>
      <c r="G276" s="234"/>
      <c r="H276" s="237">
        <v>1</v>
      </c>
      <c r="I276" s="238"/>
      <c r="J276" s="234"/>
      <c r="K276" s="234"/>
      <c r="L276" s="239"/>
      <c r="M276" s="240"/>
      <c r="N276" s="241"/>
      <c r="O276" s="241"/>
      <c r="P276" s="241"/>
      <c r="Q276" s="241"/>
      <c r="R276" s="241"/>
      <c r="S276" s="241"/>
      <c r="T276" s="242"/>
      <c r="U276" s="13"/>
      <c r="V276" s="13"/>
      <c r="W276" s="13"/>
      <c r="X276" s="13"/>
      <c r="Y276" s="13"/>
      <c r="Z276" s="13"/>
      <c r="AA276" s="13"/>
      <c r="AB276" s="13"/>
      <c r="AC276" s="13"/>
      <c r="AD276" s="13"/>
      <c r="AE276" s="13"/>
      <c r="AT276" s="243" t="s">
        <v>218</v>
      </c>
      <c r="AU276" s="243" t="s">
        <v>89</v>
      </c>
      <c r="AV276" s="13" t="s">
        <v>89</v>
      </c>
      <c r="AW276" s="13" t="s">
        <v>41</v>
      </c>
      <c r="AX276" s="13" t="s">
        <v>80</v>
      </c>
      <c r="AY276" s="243" t="s">
        <v>206</v>
      </c>
    </row>
    <row r="277" spans="1:51" s="13" customFormat="1" ht="12">
      <c r="A277" s="13"/>
      <c r="B277" s="233"/>
      <c r="C277" s="234"/>
      <c r="D277" s="228" t="s">
        <v>218</v>
      </c>
      <c r="E277" s="235" t="s">
        <v>39</v>
      </c>
      <c r="F277" s="236" t="s">
        <v>1352</v>
      </c>
      <c r="G277" s="234"/>
      <c r="H277" s="237">
        <v>1</v>
      </c>
      <c r="I277" s="238"/>
      <c r="J277" s="234"/>
      <c r="K277" s="234"/>
      <c r="L277" s="239"/>
      <c r="M277" s="240"/>
      <c r="N277" s="241"/>
      <c r="O277" s="241"/>
      <c r="P277" s="241"/>
      <c r="Q277" s="241"/>
      <c r="R277" s="241"/>
      <c r="S277" s="241"/>
      <c r="T277" s="242"/>
      <c r="U277" s="13"/>
      <c r="V277" s="13"/>
      <c r="W277" s="13"/>
      <c r="X277" s="13"/>
      <c r="Y277" s="13"/>
      <c r="Z277" s="13"/>
      <c r="AA277" s="13"/>
      <c r="AB277" s="13"/>
      <c r="AC277" s="13"/>
      <c r="AD277" s="13"/>
      <c r="AE277" s="13"/>
      <c r="AT277" s="243" t="s">
        <v>218</v>
      </c>
      <c r="AU277" s="243" t="s">
        <v>89</v>
      </c>
      <c r="AV277" s="13" t="s">
        <v>89</v>
      </c>
      <c r="AW277" s="13" t="s">
        <v>41</v>
      </c>
      <c r="AX277" s="13" t="s">
        <v>80</v>
      </c>
      <c r="AY277" s="243" t="s">
        <v>206</v>
      </c>
    </row>
    <row r="278" spans="1:51" s="13" customFormat="1" ht="12">
      <c r="A278" s="13"/>
      <c r="B278" s="233"/>
      <c r="C278" s="234"/>
      <c r="D278" s="228" t="s">
        <v>218</v>
      </c>
      <c r="E278" s="235" t="s">
        <v>39</v>
      </c>
      <c r="F278" s="236" t="s">
        <v>1353</v>
      </c>
      <c r="G278" s="234"/>
      <c r="H278" s="237">
        <v>1</v>
      </c>
      <c r="I278" s="238"/>
      <c r="J278" s="234"/>
      <c r="K278" s="234"/>
      <c r="L278" s="239"/>
      <c r="M278" s="240"/>
      <c r="N278" s="241"/>
      <c r="O278" s="241"/>
      <c r="P278" s="241"/>
      <c r="Q278" s="241"/>
      <c r="R278" s="241"/>
      <c r="S278" s="241"/>
      <c r="T278" s="242"/>
      <c r="U278" s="13"/>
      <c r="V278" s="13"/>
      <c r="W278" s="13"/>
      <c r="X278" s="13"/>
      <c r="Y278" s="13"/>
      <c r="Z278" s="13"/>
      <c r="AA278" s="13"/>
      <c r="AB278" s="13"/>
      <c r="AC278" s="13"/>
      <c r="AD278" s="13"/>
      <c r="AE278" s="13"/>
      <c r="AT278" s="243" t="s">
        <v>218</v>
      </c>
      <c r="AU278" s="243" t="s">
        <v>89</v>
      </c>
      <c r="AV278" s="13" t="s">
        <v>89</v>
      </c>
      <c r="AW278" s="13" t="s">
        <v>41</v>
      </c>
      <c r="AX278" s="13" t="s">
        <v>80</v>
      </c>
      <c r="AY278" s="243" t="s">
        <v>206</v>
      </c>
    </row>
    <row r="279" spans="1:51" s="13" customFormat="1" ht="12">
      <c r="A279" s="13"/>
      <c r="B279" s="233"/>
      <c r="C279" s="234"/>
      <c r="D279" s="228" t="s">
        <v>218</v>
      </c>
      <c r="E279" s="235" t="s">
        <v>39</v>
      </c>
      <c r="F279" s="236" t="s">
        <v>1354</v>
      </c>
      <c r="G279" s="234"/>
      <c r="H279" s="237">
        <v>1</v>
      </c>
      <c r="I279" s="238"/>
      <c r="J279" s="234"/>
      <c r="K279" s="234"/>
      <c r="L279" s="239"/>
      <c r="M279" s="240"/>
      <c r="N279" s="241"/>
      <c r="O279" s="241"/>
      <c r="P279" s="241"/>
      <c r="Q279" s="241"/>
      <c r="R279" s="241"/>
      <c r="S279" s="241"/>
      <c r="T279" s="242"/>
      <c r="U279" s="13"/>
      <c r="V279" s="13"/>
      <c r="W279" s="13"/>
      <c r="X279" s="13"/>
      <c r="Y279" s="13"/>
      <c r="Z279" s="13"/>
      <c r="AA279" s="13"/>
      <c r="AB279" s="13"/>
      <c r="AC279" s="13"/>
      <c r="AD279" s="13"/>
      <c r="AE279" s="13"/>
      <c r="AT279" s="243" t="s">
        <v>218</v>
      </c>
      <c r="AU279" s="243" t="s">
        <v>89</v>
      </c>
      <c r="AV279" s="13" t="s">
        <v>89</v>
      </c>
      <c r="AW279" s="13" t="s">
        <v>41</v>
      </c>
      <c r="AX279" s="13" t="s">
        <v>80</v>
      </c>
      <c r="AY279" s="243" t="s">
        <v>206</v>
      </c>
    </row>
    <row r="280" spans="1:51" s="13" customFormat="1" ht="12">
      <c r="A280" s="13"/>
      <c r="B280" s="233"/>
      <c r="C280" s="234"/>
      <c r="D280" s="228" t="s">
        <v>218</v>
      </c>
      <c r="E280" s="235" t="s">
        <v>39</v>
      </c>
      <c r="F280" s="236" t="s">
        <v>1355</v>
      </c>
      <c r="G280" s="234"/>
      <c r="H280" s="237">
        <v>1</v>
      </c>
      <c r="I280" s="238"/>
      <c r="J280" s="234"/>
      <c r="K280" s="234"/>
      <c r="L280" s="239"/>
      <c r="M280" s="240"/>
      <c r="N280" s="241"/>
      <c r="O280" s="241"/>
      <c r="P280" s="241"/>
      <c r="Q280" s="241"/>
      <c r="R280" s="241"/>
      <c r="S280" s="241"/>
      <c r="T280" s="242"/>
      <c r="U280" s="13"/>
      <c r="V280" s="13"/>
      <c r="W280" s="13"/>
      <c r="X280" s="13"/>
      <c r="Y280" s="13"/>
      <c r="Z280" s="13"/>
      <c r="AA280" s="13"/>
      <c r="AB280" s="13"/>
      <c r="AC280" s="13"/>
      <c r="AD280" s="13"/>
      <c r="AE280" s="13"/>
      <c r="AT280" s="243" t="s">
        <v>218</v>
      </c>
      <c r="AU280" s="243" t="s">
        <v>89</v>
      </c>
      <c r="AV280" s="13" t="s">
        <v>89</v>
      </c>
      <c r="AW280" s="13" t="s">
        <v>41</v>
      </c>
      <c r="AX280" s="13" t="s">
        <v>80</v>
      </c>
      <c r="AY280" s="243" t="s">
        <v>206</v>
      </c>
    </row>
    <row r="281" spans="1:51" s="13" customFormat="1" ht="12">
      <c r="A281" s="13"/>
      <c r="B281" s="233"/>
      <c r="C281" s="234"/>
      <c r="D281" s="228" t="s">
        <v>218</v>
      </c>
      <c r="E281" s="235" t="s">
        <v>39</v>
      </c>
      <c r="F281" s="236" t="s">
        <v>1356</v>
      </c>
      <c r="G281" s="234"/>
      <c r="H281" s="237">
        <v>1</v>
      </c>
      <c r="I281" s="238"/>
      <c r="J281" s="234"/>
      <c r="K281" s="234"/>
      <c r="L281" s="239"/>
      <c r="M281" s="240"/>
      <c r="N281" s="241"/>
      <c r="O281" s="241"/>
      <c r="P281" s="241"/>
      <c r="Q281" s="241"/>
      <c r="R281" s="241"/>
      <c r="S281" s="241"/>
      <c r="T281" s="242"/>
      <c r="U281" s="13"/>
      <c r="V281" s="13"/>
      <c r="W281" s="13"/>
      <c r="X281" s="13"/>
      <c r="Y281" s="13"/>
      <c r="Z281" s="13"/>
      <c r="AA281" s="13"/>
      <c r="AB281" s="13"/>
      <c r="AC281" s="13"/>
      <c r="AD281" s="13"/>
      <c r="AE281" s="13"/>
      <c r="AT281" s="243" t="s">
        <v>218</v>
      </c>
      <c r="AU281" s="243" t="s">
        <v>89</v>
      </c>
      <c r="AV281" s="13" t="s">
        <v>89</v>
      </c>
      <c r="AW281" s="13" t="s">
        <v>41</v>
      </c>
      <c r="AX281" s="13" t="s">
        <v>80</v>
      </c>
      <c r="AY281" s="243" t="s">
        <v>206</v>
      </c>
    </row>
    <row r="282" spans="1:51" s="13" customFormat="1" ht="12">
      <c r="A282" s="13"/>
      <c r="B282" s="233"/>
      <c r="C282" s="234"/>
      <c r="D282" s="228" t="s">
        <v>218</v>
      </c>
      <c r="E282" s="235" t="s">
        <v>39</v>
      </c>
      <c r="F282" s="236" t="s">
        <v>1357</v>
      </c>
      <c r="G282" s="234"/>
      <c r="H282" s="237">
        <v>1</v>
      </c>
      <c r="I282" s="238"/>
      <c r="J282" s="234"/>
      <c r="K282" s="234"/>
      <c r="L282" s="239"/>
      <c r="M282" s="240"/>
      <c r="N282" s="241"/>
      <c r="O282" s="241"/>
      <c r="P282" s="241"/>
      <c r="Q282" s="241"/>
      <c r="R282" s="241"/>
      <c r="S282" s="241"/>
      <c r="T282" s="242"/>
      <c r="U282" s="13"/>
      <c r="V282" s="13"/>
      <c r="W282" s="13"/>
      <c r="X282" s="13"/>
      <c r="Y282" s="13"/>
      <c r="Z282" s="13"/>
      <c r="AA282" s="13"/>
      <c r="AB282" s="13"/>
      <c r="AC282" s="13"/>
      <c r="AD282" s="13"/>
      <c r="AE282" s="13"/>
      <c r="AT282" s="243" t="s">
        <v>218</v>
      </c>
      <c r="AU282" s="243" t="s">
        <v>89</v>
      </c>
      <c r="AV282" s="13" t="s">
        <v>89</v>
      </c>
      <c r="AW282" s="13" t="s">
        <v>41</v>
      </c>
      <c r="AX282" s="13" t="s">
        <v>80</v>
      </c>
      <c r="AY282" s="243" t="s">
        <v>206</v>
      </c>
    </row>
    <row r="283" spans="1:51" s="13" customFormat="1" ht="12">
      <c r="A283" s="13"/>
      <c r="B283" s="233"/>
      <c r="C283" s="234"/>
      <c r="D283" s="228" t="s">
        <v>218</v>
      </c>
      <c r="E283" s="235" t="s">
        <v>39</v>
      </c>
      <c r="F283" s="236" t="s">
        <v>1358</v>
      </c>
      <c r="G283" s="234"/>
      <c r="H283" s="237">
        <v>1</v>
      </c>
      <c r="I283" s="238"/>
      <c r="J283" s="234"/>
      <c r="K283" s="234"/>
      <c r="L283" s="239"/>
      <c r="M283" s="240"/>
      <c r="N283" s="241"/>
      <c r="O283" s="241"/>
      <c r="P283" s="241"/>
      <c r="Q283" s="241"/>
      <c r="R283" s="241"/>
      <c r="S283" s="241"/>
      <c r="T283" s="242"/>
      <c r="U283" s="13"/>
      <c r="V283" s="13"/>
      <c r="W283" s="13"/>
      <c r="X283" s="13"/>
      <c r="Y283" s="13"/>
      <c r="Z283" s="13"/>
      <c r="AA283" s="13"/>
      <c r="AB283" s="13"/>
      <c r="AC283" s="13"/>
      <c r="AD283" s="13"/>
      <c r="AE283" s="13"/>
      <c r="AT283" s="243" t="s">
        <v>218</v>
      </c>
      <c r="AU283" s="243" t="s">
        <v>89</v>
      </c>
      <c r="AV283" s="13" t="s">
        <v>89</v>
      </c>
      <c r="AW283" s="13" t="s">
        <v>41</v>
      </c>
      <c r="AX283" s="13" t="s">
        <v>80</v>
      </c>
      <c r="AY283" s="243" t="s">
        <v>206</v>
      </c>
    </row>
    <row r="284" spans="1:51" s="13" customFormat="1" ht="12">
      <c r="A284" s="13"/>
      <c r="B284" s="233"/>
      <c r="C284" s="234"/>
      <c r="D284" s="228" t="s">
        <v>218</v>
      </c>
      <c r="E284" s="235" t="s">
        <v>39</v>
      </c>
      <c r="F284" s="236" t="s">
        <v>1359</v>
      </c>
      <c r="G284" s="234"/>
      <c r="H284" s="237">
        <v>1</v>
      </c>
      <c r="I284" s="238"/>
      <c r="J284" s="234"/>
      <c r="K284" s="234"/>
      <c r="L284" s="239"/>
      <c r="M284" s="240"/>
      <c r="N284" s="241"/>
      <c r="O284" s="241"/>
      <c r="P284" s="241"/>
      <c r="Q284" s="241"/>
      <c r="R284" s="241"/>
      <c r="S284" s="241"/>
      <c r="T284" s="242"/>
      <c r="U284" s="13"/>
      <c r="V284" s="13"/>
      <c r="W284" s="13"/>
      <c r="X284" s="13"/>
      <c r="Y284" s="13"/>
      <c r="Z284" s="13"/>
      <c r="AA284" s="13"/>
      <c r="AB284" s="13"/>
      <c r="AC284" s="13"/>
      <c r="AD284" s="13"/>
      <c r="AE284" s="13"/>
      <c r="AT284" s="243" t="s">
        <v>218</v>
      </c>
      <c r="AU284" s="243" t="s">
        <v>89</v>
      </c>
      <c r="AV284" s="13" t="s">
        <v>89</v>
      </c>
      <c r="AW284" s="13" t="s">
        <v>41</v>
      </c>
      <c r="AX284" s="13" t="s">
        <v>80</v>
      </c>
      <c r="AY284" s="243" t="s">
        <v>206</v>
      </c>
    </row>
    <row r="285" spans="1:51" s="13" customFormat="1" ht="12">
      <c r="A285" s="13"/>
      <c r="B285" s="233"/>
      <c r="C285" s="234"/>
      <c r="D285" s="228" t="s">
        <v>218</v>
      </c>
      <c r="E285" s="235" t="s">
        <v>39</v>
      </c>
      <c r="F285" s="236" t="s">
        <v>1360</v>
      </c>
      <c r="G285" s="234"/>
      <c r="H285" s="237">
        <v>1</v>
      </c>
      <c r="I285" s="238"/>
      <c r="J285" s="234"/>
      <c r="K285" s="234"/>
      <c r="L285" s="239"/>
      <c r="M285" s="240"/>
      <c r="N285" s="241"/>
      <c r="O285" s="241"/>
      <c r="P285" s="241"/>
      <c r="Q285" s="241"/>
      <c r="R285" s="241"/>
      <c r="S285" s="241"/>
      <c r="T285" s="242"/>
      <c r="U285" s="13"/>
      <c r="V285" s="13"/>
      <c r="W285" s="13"/>
      <c r="X285" s="13"/>
      <c r="Y285" s="13"/>
      <c r="Z285" s="13"/>
      <c r="AA285" s="13"/>
      <c r="AB285" s="13"/>
      <c r="AC285" s="13"/>
      <c r="AD285" s="13"/>
      <c r="AE285" s="13"/>
      <c r="AT285" s="243" t="s">
        <v>218</v>
      </c>
      <c r="AU285" s="243" t="s">
        <v>89</v>
      </c>
      <c r="AV285" s="13" t="s">
        <v>89</v>
      </c>
      <c r="AW285" s="13" t="s">
        <v>41</v>
      </c>
      <c r="AX285" s="13" t="s">
        <v>80</v>
      </c>
      <c r="AY285" s="243" t="s">
        <v>206</v>
      </c>
    </row>
    <row r="286" spans="1:51" s="13" customFormat="1" ht="12">
      <c r="A286" s="13"/>
      <c r="B286" s="233"/>
      <c r="C286" s="234"/>
      <c r="D286" s="228" t="s">
        <v>218</v>
      </c>
      <c r="E286" s="235" t="s">
        <v>39</v>
      </c>
      <c r="F286" s="236" t="s">
        <v>1361</v>
      </c>
      <c r="G286" s="234"/>
      <c r="H286" s="237">
        <v>1</v>
      </c>
      <c r="I286" s="238"/>
      <c r="J286" s="234"/>
      <c r="K286" s="234"/>
      <c r="L286" s="239"/>
      <c r="M286" s="240"/>
      <c r="N286" s="241"/>
      <c r="O286" s="241"/>
      <c r="P286" s="241"/>
      <c r="Q286" s="241"/>
      <c r="R286" s="241"/>
      <c r="S286" s="241"/>
      <c r="T286" s="242"/>
      <c r="U286" s="13"/>
      <c r="V286" s="13"/>
      <c r="W286" s="13"/>
      <c r="X286" s="13"/>
      <c r="Y286" s="13"/>
      <c r="Z286" s="13"/>
      <c r="AA286" s="13"/>
      <c r="AB286" s="13"/>
      <c r="AC286" s="13"/>
      <c r="AD286" s="13"/>
      <c r="AE286" s="13"/>
      <c r="AT286" s="243" t="s">
        <v>218</v>
      </c>
      <c r="AU286" s="243" t="s">
        <v>89</v>
      </c>
      <c r="AV286" s="13" t="s">
        <v>89</v>
      </c>
      <c r="AW286" s="13" t="s">
        <v>41</v>
      </c>
      <c r="AX286" s="13" t="s">
        <v>80</v>
      </c>
      <c r="AY286" s="243" t="s">
        <v>206</v>
      </c>
    </row>
    <row r="287" spans="1:51" s="13" customFormat="1" ht="12">
      <c r="A287" s="13"/>
      <c r="B287" s="233"/>
      <c r="C287" s="234"/>
      <c r="D287" s="228" t="s">
        <v>218</v>
      </c>
      <c r="E287" s="235" t="s">
        <v>39</v>
      </c>
      <c r="F287" s="236" t="s">
        <v>1362</v>
      </c>
      <c r="G287" s="234"/>
      <c r="H287" s="237">
        <v>1</v>
      </c>
      <c r="I287" s="238"/>
      <c r="J287" s="234"/>
      <c r="K287" s="234"/>
      <c r="L287" s="239"/>
      <c r="M287" s="240"/>
      <c r="N287" s="241"/>
      <c r="O287" s="241"/>
      <c r="P287" s="241"/>
      <c r="Q287" s="241"/>
      <c r="R287" s="241"/>
      <c r="S287" s="241"/>
      <c r="T287" s="242"/>
      <c r="U287" s="13"/>
      <c r="V287" s="13"/>
      <c r="W287" s="13"/>
      <c r="X287" s="13"/>
      <c r="Y287" s="13"/>
      <c r="Z287" s="13"/>
      <c r="AA287" s="13"/>
      <c r="AB287" s="13"/>
      <c r="AC287" s="13"/>
      <c r="AD287" s="13"/>
      <c r="AE287" s="13"/>
      <c r="AT287" s="243" t="s">
        <v>218</v>
      </c>
      <c r="AU287" s="243" t="s">
        <v>89</v>
      </c>
      <c r="AV287" s="13" t="s">
        <v>89</v>
      </c>
      <c r="AW287" s="13" t="s">
        <v>41</v>
      </c>
      <c r="AX287" s="13" t="s">
        <v>80</v>
      </c>
      <c r="AY287" s="243" t="s">
        <v>206</v>
      </c>
    </row>
    <row r="288" spans="1:51" s="13" customFormat="1" ht="12">
      <c r="A288" s="13"/>
      <c r="B288" s="233"/>
      <c r="C288" s="234"/>
      <c r="D288" s="228" t="s">
        <v>218</v>
      </c>
      <c r="E288" s="235" t="s">
        <v>39</v>
      </c>
      <c r="F288" s="236" t="s">
        <v>1363</v>
      </c>
      <c r="G288" s="234"/>
      <c r="H288" s="237">
        <v>1</v>
      </c>
      <c r="I288" s="238"/>
      <c r="J288" s="234"/>
      <c r="K288" s="234"/>
      <c r="L288" s="239"/>
      <c r="M288" s="240"/>
      <c r="N288" s="241"/>
      <c r="O288" s="241"/>
      <c r="P288" s="241"/>
      <c r="Q288" s="241"/>
      <c r="R288" s="241"/>
      <c r="S288" s="241"/>
      <c r="T288" s="242"/>
      <c r="U288" s="13"/>
      <c r="V288" s="13"/>
      <c r="W288" s="13"/>
      <c r="X288" s="13"/>
      <c r="Y288" s="13"/>
      <c r="Z288" s="13"/>
      <c r="AA288" s="13"/>
      <c r="AB288" s="13"/>
      <c r="AC288" s="13"/>
      <c r="AD288" s="13"/>
      <c r="AE288" s="13"/>
      <c r="AT288" s="243" t="s">
        <v>218</v>
      </c>
      <c r="AU288" s="243" t="s">
        <v>89</v>
      </c>
      <c r="AV288" s="13" t="s">
        <v>89</v>
      </c>
      <c r="AW288" s="13" t="s">
        <v>41</v>
      </c>
      <c r="AX288" s="13" t="s">
        <v>80</v>
      </c>
      <c r="AY288" s="243" t="s">
        <v>206</v>
      </c>
    </row>
    <row r="289" spans="1:51" s="13" customFormat="1" ht="12">
      <c r="A289" s="13"/>
      <c r="B289" s="233"/>
      <c r="C289" s="234"/>
      <c r="D289" s="228" t="s">
        <v>218</v>
      </c>
      <c r="E289" s="235" t="s">
        <v>39</v>
      </c>
      <c r="F289" s="236" t="s">
        <v>1364</v>
      </c>
      <c r="G289" s="234"/>
      <c r="H289" s="237">
        <v>1</v>
      </c>
      <c r="I289" s="238"/>
      <c r="J289" s="234"/>
      <c r="K289" s="234"/>
      <c r="L289" s="239"/>
      <c r="M289" s="240"/>
      <c r="N289" s="241"/>
      <c r="O289" s="241"/>
      <c r="P289" s="241"/>
      <c r="Q289" s="241"/>
      <c r="R289" s="241"/>
      <c r="S289" s="241"/>
      <c r="T289" s="242"/>
      <c r="U289" s="13"/>
      <c r="V289" s="13"/>
      <c r="W289" s="13"/>
      <c r="X289" s="13"/>
      <c r="Y289" s="13"/>
      <c r="Z289" s="13"/>
      <c r="AA289" s="13"/>
      <c r="AB289" s="13"/>
      <c r="AC289" s="13"/>
      <c r="AD289" s="13"/>
      <c r="AE289" s="13"/>
      <c r="AT289" s="243" t="s">
        <v>218</v>
      </c>
      <c r="AU289" s="243" t="s">
        <v>89</v>
      </c>
      <c r="AV289" s="13" t="s">
        <v>89</v>
      </c>
      <c r="AW289" s="13" t="s">
        <v>41</v>
      </c>
      <c r="AX289" s="13" t="s">
        <v>80</v>
      </c>
      <c r="AY289" s="243" t="s">
        <v>206</v>
      </c>
    </row>
    <row r="290" spans="1:51" s="13" customFormat="1" ht="12">
      <c r="A290" s="13"/>
      <c r="B290" s="233"/>
      <c r="C290" s="234"/>
      <c r="D290" s="228" t="s">
        <v>218</v>
      </c>
      <c r="E290" s="235" t="s">
        <v>39</v>
      </c>
      <c r="F290" s="236" t="s">
        <v>1365</v>
      </c>
      <c r="G290" s="234"/>
      <c r="H290" s="237">
        <v>1</v>
      </c>
      <c r="I290" s="238"/>
      <c r="J290" s="234"/>
      <c r="K290" s="234"/>
      <c r="L290" s="239"/>
      <c r="M290" s="240"/>
      <c r="N290" s="241"/>
      <c r="O290" s="241"/>
      <c r="P290" s="241"/>
      <c r="Q290" s="241"/>
      <c r="R290" s="241"/>
      <c r="S290" s="241"/>
      <c r="T290" s="242"/>
      <c r="U290" s="13"/>
      <c r="V290" s="13"/>
      <c r="W290" s="13"/>
      <c r="X290" s="13"/>
      <c r="Y290" s="13"/>
      <c r="Z290" s="13"/>
      <c r="AA290" s="13"/>
      <c r="AB290" s="13"/>
      <c r="AC290" s="13"/>
      <c r="AD290" s="13"/>
      <c r="AE290" s="13"/>
      <c r="AT290" s="243" t="s">
        <v>218</v>
      </c>
      <c r="AU290" s="243" t="s">
        <v>89</v>
      </c>
      <c r="AV290" s="13" t="s">
        <v>89</v>
      </c>
      <c r="AW290" s="13" t="s">
        <v>41</v>
      </c>
      <c r="AX290" s="13" t="s">
        <v>80</v>
      </c>
      <c r="AY290" s="243" t="s">
        <v>206</v>
      </c>
    </row>
    <row r="291" spans="1:51" s="13" customFormat="1" ht="12">
      <c r="A291" s="13"/>
      <c r="B291" s="233"/>
      <c r="C291" s="234"/>
      <c r="D291" s="228" t="s">
        <v>218</v>
      </c>
      <c r="E291" s="235" t="s">
        <v>39</v>
      </c>
      <c r="F291" s="236" t="s">
        <v>1366</v>
      </c>
      <c r="G291" s="234"/>
      <c r="H291" s="237">
        <v>1</v>
      </c>
      <c r="I291" s="238"/>
      <c r="J291" s="234"/>
      <c r="K291" s="234"/>
      <c r="L291" s="239"/>
      <c r="M291" s="240"/>
      <c r="N291" s="241"/>
      <c r="O291" s="241"/>
      <c r="P291" s="241"/>
      <c r="Q291" s="241"/>
      <c r="R291" s="241"/>
      <c r="S291" s="241"/>
      <c r="T291" s="242"/>
      <c r="U291" s="13"/>
      <c r="V291" s="13"/>
      <c r="W291" s="13"/>
      <c r="X291" s="13"/>
      <c r="Y291" s="13"/>
      <c r="Z291" s="13"/>
      <c r="AA291" s="13"/>
      <c r="AB291" s="13"/>
      <c r="AC291" s="13"/>
      <c r="AD291" s="13"/>
      <c r="AE291" s="13"/>
      <c r="AT291" s="243" t="s">
        <v>218</v>
      </c>
      <c r="AU291" s="243" t="s">
        <v>89</v>
      </c>
      <c r="AV291" s="13" t="s">
        <v>89</v>
      </c>
      <c r="AW291" s="13" t="s">
        <v>41</v>
      </c>
      <c r="AX291" s="13" t="s">
        <v>80</v>
      </c>
      <c r="AY291" s="243" t="s">
        <v>206</v>
      </c>
    </row>
    <row r="292" spans="1:51" s="13" customFormat="1" ht="12">
      <c r="A292" s="13"/>
      <c r="B292" s="233"/>
      <c r="C292" s="234"/>
      <c r="D292" s="228" t="s">
        <v>218</v>
      </c>
      <c r="E292" s="235" t="s">
        <v>39</v>
      </c>
      <c r="F292" s="236" t="s">
        <v>1367</v>
      </c>
      <c r="G292" s="234"/>
      <c r="H292" s="237">
        <v>1</v>
      </c>
      <c r="I292" s="238"/>
      <c r="J292" s="234"/>
      <c r="K292" s="234"/>
      <c r="L292" s="239"/>
      <c r="M292" s="240"/>
      <c r="N292" s="241"/>
      <c r="O292" s="241"/>
      <c r="P292" s="241"/>
      <c r="Q292" s="241"/>
      <c r="R292" s="241"/>
      <c r="S292" s="241"/>
      <c r="T292" s="242"/>
      <c r="U292" s="13"/>
      <c r="V292" s="13"/>
      <c r="W292" s="13"/>
      <c r="X292" s="13"/>
      <c r="Y292" s="13"/>
      <c r="Z292" s="13"/>
      <c r="AA292" s="13"/>
      <c r="AB292" s="13"/>
      <c r="AC292" s="13"/>
      <c r="AD292" s="13"/>
      <c r="AE292" s="13"/>
      <c r="AT292" s="243" t="s">
        <v>218</v>
      </c>
      <c r="AU292" s="243" t="s">
        <v>89</v>
      </c>
      <c r="AV292" s="13" t="s">
        <v>89</v>
      </c>
      <c r="AW292" s="13" t="s">
        <v>41</v>
      </c>
      <c r="AX292" s="13" t="s">
        <v>80</v>
      </c>
      <c r="AY292" s="243" t="s">
        <v>206</v>
      </c>
    </row>
    <row r="293" spans="1:51" s="13" customFormat="1" ht="12">
      <c r="A293" s="13"/>
      <c r="B293" s="233"/>
      <c r="C293" s="234"/>
      <c r="D293" s="228" t="s">
        <v>218</v>
      </c>
      <c r="E293" s="235" t="s">
        <v>39</v>
      </c>
      <c r="F293" s="236" t="s">
        <v>1368</v>
      </c>
      <c r="G293" s="234"/>
      <c r="H293" s="237">
        <v>1</v>
      </c>
      <c r="I293" s="238"/>
      <c r="J293" s="234"/>
      <c r="K293" s="234"/>
      <c r="L293" s="239"/>
      <c r="M293" s="240"/>
      <c r="N293" s="241"/>
      <c r="O293" s="241"/>
      <c r="P293" s="241"/>
      <c r="Q293" s="241"/>
      <c r="R293" s="241"/>
      <c r="S293" s="241"/>
      <c r="T293" s="242"/>
      <c r="U293" s="13"/>
      <c r="V293" s="13"/>
      <c r="W293" s="13"/>
      <c r="X293" s="13"/>
      <c r="Y293" s="13"/>
      <c r="Z293" s="13"/>
      <c r="AA293" s="13"/>
      <c r="AB293" s="13"/>
      <c r="AC293" s="13"/>
      <c r="AD293" s="13"/>
      <c r="AE293" s="13"/>
      <c r="AT293" s="243" t="s">
        <v>218</v>
      </c>
      <c r="AU293" s="243" t="s">
        <v>89</v>
      </c>
      <c r="AV293" s="13" t="s">
        <v>89</v>
      </c>
      <c r="AW293" s="13" t="s">
        <v>41</v>
      </c>
      <c r="AX293" s="13" t="s">
        <v>80</v>
      </c>
      <c r="AY293" s="243" t="s">
        <v>206</v>
      </c>
    </row>
    <row r="294" spans="1:51" s="14" customFormat="1" ht="12">
      <c r="A294" s="14"/>
      <c r="B294" s="244"/>
      <c r="C294" s="245"/>
      <c r="D294" s="228" t="s">
        <v>218</v>
      </c>
      <c r="E294" s="246" t="s">
        <v>39</v>
      </c>
      <c r="F294" s="247" t="s">
        <v>220</v>
      </c>
      <c r="G294" s="245"/>
      <c r="H294" s="248">
        <v>18</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218</v>
      </c>
      <c r="AU294" s="254" t="s">
        <v>89</v>
      </c>
      <c r="AV294" s="14" t="s">
        <v>214</v>
      </c>
      <c r="AW294" s="14" t="s">
        <v>41</v>
      </c>
      <c r="AX294" s="14" t="s">
        <v>87</v>
      </c>
      <c r="AY294" s="254" t="s">
        <v>206</v>
      </c>
    </row>
    <row r="295" spans="1:65" s="2" customFormat="1" ht="44.25" customHeight="1">
      <c r="A295" s="40"/>
      <c r="B295" s="41"/>
      <c r="C295" s="215" t="s">
        <v>328</v>
      </c>
      <c r="D295" s="215" t="s">
        <v>209</v>
      </c>
      <c r="E295" s="216" t="s">
        <v>967</v>
      </c>
      <c r="F295" s="217" t="s">
        <v>968</v>
      </c>
      <c r="G295" s="218" t="s">
        <v>175</v>
      </c>
      <c r="H295" s="219">
        <v>1854</v>
      </c>
      <c r="I295" s="220"/>
      <c r="J295" s="221">
        <f>ROUND(I295*H295,2)</f>
        <v>0</v>
      </c>
      <c r="K295" s="217" t="s">
        <v>39</v>
      </c>
      <c r="L295" s="46"/>
      <c r="M295" s="222" t="s">
        <v>39</v>
      </c>
      <c r="N295" s="223" t="s">
        <v>53</v>
      </c>
      <c r="O295" s="86"/>
      <c r="P295" s="224">
        <f>O295*H295</f>
        <v>0</v>
      </c>
      <c r="Q295" s="224">
        <v>0</v>
      </c>
      <c r="R295" s="224">
        <f>Q295*H295</f>
        <v>0</v>
      </c>
      <c r="S295" s="224">
        <v>0</v>
      </c>
      <c r="T295" s="225">
        <f>S295*H295</f>
        <v>0</v>
      </c>
      <c r="U295" s="40"/>
      <c r="V295" s="40"/>
      <c r="W295" s="40"/>
      <c r="X295" s="40"/>
      <c r="Y295" s="40"/>
      <c r="Z295" s="40"/>
      <c r="AA295" s="40"/>
      <c r="AB295" s="40"/>
      <c r="AC295" s="40"/>
      <c r="AD295" s="40"/>
      <c r="AE295" s="40"/>
      <c r="AR295" s="226" t="s">
        <v>214</v>
      </c>
      <c r="AT295" s="226" t="s">
        <v>209</v>
      </c>
      <c r="AU295" s="226" t="s">
        <v>89</v>
      </c>
      <c r="AY295" s="18" t="s">
        <v>206</v>
      </c>
      <c r="BE295" s="227">
        <f>IF(N295="základní",J295,0)</f>
        <v>0</v>
      </c>
      <c r="BF295" s="227">
        <f>IF(N295="snížená",J295,0)</f>
        <v>0</v>
      </c>
      <c r="BG295" s="227">
        <f>IF(N295="zákl. přenesená",J295,0)</f>
        <v>0</v>
      </c>
      <c r="BH295" s="227">
        <f>IF(N295="sníž. přenesená",J295,0)</f>
        <v>0</v>
      </c>
      <c r="BI295" s="227">
        <f>IF(N295="nulová",J295,0)</f>
        <v>0</v>
      </c>
      <c r="BJ295" s="18" t="s">
        <v>214</v>
      </c>
      <c r="BK295" s="227">
        <f>ROUND(I295*H295,2)</f>
        <v>0</v>
      </c>
      <c r="BL295" s="18" t="s">
        <v>214</v>
      </c>
      <c r="BM295" s="226" t="s">
        <v>1371</v>
      </c>
    </row>
    <row r="296" spans="1:47" s="2" customFormat="1" ht="12">
      <c r="A296" s="40"/>
      <c r="B296" s="41"/>
      <c r="C296" s="42"/>
      <c r="D296" s="228" t="s">
        <v>216</v>
      </c>
      <c r="E296" s="42"/>
      <c r="F296" s="229" t="s">
        <v>968</v>
      </c>
      <c r="G296" s="42"/>
      <c r="H296" s="42"/>
      <c r="I296" s="230"/>
      <c r="J296" s="42"/>
      <c r="K296" s="42"/>
      <c r="L296" s="46"/>
      <c r="M296" s="231"/>
      <c r="N296" s="232"/>
      <c r="O296" s="86"/>
      <c r="P296" s="86"/>
      <c r="Q296" s="86"/>
      <c r="R296" s="86"/>
      <c r="S296" s="86"/>
      <c r="T296" s="87"/>
      <c r="U296" s="40"/>
      <c r="V296" s="40"/>
      <c r="W296" s="40"/>
      <c r="X296" s="40"/>
      <c r="Y296" s="40"/>
      <c r="Z296" s="40"/>
      <c r="AA296" s="40"/>
      <c r="AB296" s="40"/>
      <c r="AC296" s="40"/>
      <c r="AD296" s="40"/>
      <c r="AE296" s="40"/>
      <c r="AT296" s="18" t="s">
        <v>216</v>
      </c>
      <c r="AU296" s="18" t="s">
        <v>89</v>
      </c>
    </row>
    <row r="297" spans="1:47" s="2" customFormat="1" ht="12">
      <c r="A297" s="40"/>
      <c r="B297" s="41"/>
      <c r="C297" s="42"/>
      <c r="D297" s="228" t="s">
        <v>326</v>
      </c>
      <c r="E297" s="42"/>
      <c r="F297" s="275" t="s">
        <v>1372</v>
      </c>
      <c r="G297" s="42"/>
      <c r="H297" s="42"/>
      <c r="I297" s="230"/>
      <c r="J297" s="42"/>
      <c r="K297" s="42"/>
      <c r="L297" s="46"/>
      <c r="M297" s="231"/>
      <c r="N297" s="232"/>
      <c r="O297" s="86"/>
      <c r="P297" s="86"/>
      <c r="Q297" s="86"/>
      <c r="R297" s="86"/>
      <c r="S297" s="86"/>
      <c r="T297" s="87"/>
      <c r="U297" s="40"/>
      <c r="V297" s="40"/>
      <c r="W297" s="40"/>
      <c r="X297" s="40"/>
      <c r="Y297" s="40"/>
      <c r="Z297" s="40"/>
      <c r="AA297" s="40"/>
      <c r="AB297" s="40"/>
      <c r="AC297" s="40"/>
      <c r="AD297" s="40"/>
      <c r="AE297" s="40"/>
      <c r="AT297" s="18" t="s">
        <v>326</v>
      </c>
      <c r="AU297" s="18" t="s">
        <v>89</v>
      </c>
    </row>
    <row r="298" spans="1:51" s="13" customFormat="1" ht="12">
      <c r="A298" s="13"/>
      <c r="B298" s="233"/>
      <c r="C298" s="234"/>
      <c r="D298" s="228" t="s">
        <v>218</v>
      </c>
      <c r="E298" s="235" t="s">
        <v>39</v>
      </c>
      <c r="F298" s="236" t="s">
        <v>1373</v>
      </c>
      <c r="G298" s="234"/>
      <c r="H298" s="237">
        <v>103</v>
      </c>
      <c r="I298" s="238"/>
      <c r="J298" s="234"/>
      <c r="K298" s="234"/>
      <c r="L298" s="239"/>
      <c r="M298" s="240"/>
      <c r="N298" s="241"/>
      <c r="O298" s="241"/>
      <c r="P298" s="241"/>
      <c r="Q298" s="241"/>
      <c r="R298" s="241"/>
      <c r="S298" s="241"/>
      <c r="T298" s="242"/>
      <c r="U298" s="13"/>
      <c r="V298" s="13"/>
      <c r="W298" s="13"/>
      <c r="X298" s="13"/>
      <c r="Y298" s="13"/>
      <c r="Z298" s="13"/>
      <c r="AA298" s="13"/>
      <c r="AB298" s="13"/>
      <c r="AC298" s="13"/>
      <c r="AD298" s="13"/>
      <c r="AE298" s="13"/>
      <c r="AT298" s="243" t="s">
        <v>218</v>
      </c>
      <c r="AU298" s="243" t="s">
        <v>89</v>
      </c>
      <c r="AV298" s="13" t="s">
        <v>89</v>
      </c>
      <c r="AW298" s="13" t="s">
        <v>41</v>
      </c>
      <c r="AX298" s="13" t="s">
        <v>80</v>
      </c>
      <c r="AY298" s="243" t="s">
        <v>206</v>
      </c>
    </row>
    <row r="299" spans="1:51" s="13" customFormat="1" ht="12">
      <c r="A299" s="13"/>
      <c r="B299" s="233"/>
      <c r="C299" s="234"/>
      <c r="D299" s="228" t="s">
        <v>218</v>
      </c>
      <c r="E299" s="235" t="s">
        <v>39</v>
      </c>
      <c r="F299" s="236" t="s">
        <v>1374</v>
      </c>
      <c r="G299" s="234"/>
      <c r="H299" s="237">
        <v>103</v>
      </c>
      <c r="I299" s="238"/>
      <c r="J299" s="234"/>
      <c r="K299" s="234"/>
      <c r="L299" s="239"/>
      <c r="M299" s="240"/>
      <c r="N299" s="241"/>
      <c r="O299" s="241"/>
      <c r="P299" s="241"/>
      <c r="Q299" s="241"/>
      <c r="R299" s="241"/>
      <c r="S299" s="241"/>
      <c r="T299" s="242"/>
      <c r="U299" s="13"/>
      <c r="V299" s="13"/>
      <c r="W299" s="13"/>
      <c r="X299" s="13"/>
      <c r="Y299" s="13"/>
      <c r="Z299" s="13"/>
      <c r="AA299" s="13"/>
      <c r="AB299" s="13"/>
      <c r="AC299" s="13"/>
      <c r="AD299" s="13"/>
      <c r="AE299" s="13"/>
      <c r="AT299" s="243" t="s">
        <v>218</v>
      </c>
      <c r="AU299" s="243" t="s">
        <v>89</v>
      </c>
      <c r="AV299" s="13" t="s">
        <v>89</v>
      </c>
      <c r="AW299" s="13" t="s">
        <v>41</v>
      </c>
      <c r="AX299" s="13" t="s">
        <v>80</v>
      </c>
      <c r="AY299" s="243" t="s">
        <v>206</v>
      </c>
    </row>
    <row r="300" spans="1:51" s="13" customFormat="1" ht="12">
      <c r="A300" s="13"/>
      <c r="B300" s="233"/>
      <c r="C300" s="234"/>
      <c r="D300" s="228" t="s">
        <v>218</v>
      </c>
      <c r="E300" s="235" t="s">
        <v>39</v>
      </c>
      <c r="F300" s="236" t="s">
        <v>1375</v>
      </c>
      <c r="G300" s="234"/>
      <c r="H300" s="237">
        <v>126</v>
      </c>
      <c r="I300" s="238"/>
      <c r="J300" s="234"/>
      <c r="K300" s="234"/>
      <c r="L300" s="239"/>
      <c r="M300" s="240"/>
      <c r="N300" s="241"/>
      <c r="O300" s="241"/>
      <c r="P300" s="241"/>
      <c r="Q300" s="241"/>
      <c r="R300" s="241"/>
      <c r="S300" s="241"/>
      <c r="T300" s="242"/>
      <c r="U300" s="13"/>
      <c r="V300" s="13"/>
      <c r="W300" s="13"/>
      <c r="X300" s="13"/>
      <c r="Y300" s="13"/>
      <c r="Z300" s="13"/>
      <c r="AA300" s="13"/>
      <c r="AB300" s="13"/>
      <c r="AC300" s="13"/>
      <c r="AD300" s="13"/>
      <c r="AE300" s="13"/>
      <c r="AT300" s="243" t="s">
        <v>218</v>
      </c>
      <c r="AU300" s="243" t="s">
        <v>89</v>
      </c>
      <c r="AV300" s="13" t="s">
        <v>89</v>
      </c>
      <c r="AW300" s="13" t="s">
        <v>41</v>
      </c>
      <c r="AX300" s="13" t="s">
        <v>80</v>
      </c>
      <c r="AY300" s="243" t="s">
        <v>206</v>
      </c>
    </row>
    <row r="301" spans="1:51" s="13" customFormat="1" ht="12">
      <c r="A301" s="13"/>
      <c r="B301" s="233"/>
      <c r="C301" s="234"/>
      <c r="D301" s="228" t="s">
        <v>218</v>
      </c>
      <c r="E301" s="235" t="s">
        <v>39</v>
      </c>
      <c r="F301" s="236" t="s">
        <v>1376</v>
      </c>
      <c r="G301" s="234"/>
      <c r="H301" s="237">
        <v>205</v>
      </c>
      <c r="I301" s="238"/>
      <c r="J301" s="234"/>
      <c r="K301" s="234"/>
      <c r="L301" s="239"/>
      <c r="M301" s="240"/>
      <c r="N301" s="241"/>
      <c r="O301" s="241"/>
      <c r="P301" s="241"/>
      <c r="Q301" s="241"/>
      <c r="R301" s="241"/>
      <c r="S301" s="241"/>
      <c r="T301" s="242"/>
      <c r="U301" s="13"/>
      <c r="V301" s="13"/>
      <c r="W301" s="13"/>
      <c r="X301" s="13"/>
      <c r="Y301" s="13"/>
      <c r="Z301" s="13"/>
      <c r="AA301" s="13"/>
      <c r="AB301" s="13"/>
      <c r="AC301" s="13"/>
      <c r="AD301" s="13"/>
      <c r="AE301" s="13"/>
      <c r="AT301" s="243" t="s">
        <v>218</v>
      </c>
      <c r="AU301" s="243" t="s">
        <v>89</v>
      </c>
      <c r="AV301" s="13" t="s">
        <v>89</v>
      </c>
      <c r="AW301" s="13" t="s">
        <v>41</v>
      </c>
      <c r="AX301" s="13" t="s">
        <v>80</v>
      </c>
      <c r="AY301" s="243" t="s">
        <v>206</v>
      </c>
    </row>
    <row r="302" spans="1:51" s="13" customFormat="1" ht="12">
      <c r="A302" s="13"/>
      <c r="B302" s="233"/>
      <c r="C302" s="234"/>
      <c r="D302" s="228" t="s">
        <v>218</v>
      </c>
      <c r="E302" s="235" t="s">
        <v>39</v>
      </c>
      <c r="F302" s="236" t="s">
        <v>1377</v>
      </c>
      <c r="G302" s="234"/>
      <c r="H302" s="237">
        <v>300</v>
      </c>
      <c r="I302" s="238"/>
      <c r="J302" s="234"/>
      <c r="K302" s="234"/>
      <c r="L302" s="239"/>
      <c r="M302" s="240"/>
      <c r="N302" s="241"/>
      <c r="O302" s="241"/>
      <c r="P302" s="241"/>
      <c r="Q302" s="241"/>
      <c r="R302" s="241"/>
      <c r="S302" s="241"/>
      <c r="T302" s="242"/>
      <c r="U302" s="13"/>
      <c r="V302" s="13"/>
      <c r="W302" s="13"/>
      <c r="X302" s="13"/>
      <c r="Y302" s="13"/>
      <c r="Z302" s="13"/>
      <c r="AA302" s="13"/>
      <c r="AB302" s="13"/>
      <c r="AC302" s="13"/>
      <c r="AD302" s="13"/>
      <c r="AE302" s="13"/>
      <c r="AT302" s="243" t="s">
        <v>218</v>
      </c>
      <c r="AU302" s="243" t="s">
        <v>89</v>
      </c>
      <c r="AV302" s="13" t="s">
        <v>89</v>
      </c>
      <c r="AW302" s="13" t="s">
        <v>41</v>
      </c>
      <c r="AX302" s="13" t="s">
        <v>80</v>
      </c>
      <c r="AY302" s="243" t="s">
        <v>206</v>
      </c>
    </row>
    <row r="303" spans="1:51" s="13" customFormat="1" ht="12">
      <c r="A303" s="13"/>
      <c r="B303" s="233"/>
      <c r="C303" s="234"/>
      <c r="D303" s="228" t="s">
        <v>218</v>
      </c>
      <c r="E303" s="235" t="s">
        <v>39</v>
      </c>
      <c r="F303" s="236" t="s">
        <v>1378</v>
      </c>
      <c r="G303" s="234"/>
      <c r="H303" s="237">
        <v>312</v>
      </c>
      <c r="I303" s="238"/>
      <c r="J303" s="234"/>
      <c r="K303" s="234"/>
      <c r="L303" s="239"/>
      <c r="M303" s="240"/>
      <c r="N303" s="241"/>
      <c r="O303" s="241"/>
      <c r="P303" s="241"/>
      <c r="Q303" s="241"/>
      <c r="R303" s="241"/>
      <c r="S303" s="241"/>
      <c r="T303" s="242"/>
      <c r="U303" s="13"/>
      <c r="V303" s="13"/>
      <c r="W303" s="13"/>
      <c r="X303" s="13"/>
      <c r="Y303" s="13"/>
      <c r="Z303" s="13"/>
      <c r="AA303" s="13"/>
      <c r="AB303" s="13"/>
      <c r="AC303" s="13"/>
      <c r="AD303" s="13"/>
      <c r="AE303" s="13"/>
      <c r="AT303" s="243" t="s">
        <v>218</v>
      </c>
      <c r="AU303" s="243" t="s">
        <v>89</v>
      </c>
      <c r="AV303" s="13" t="s">
        <v>89</v>
      </c>
      <c r="AW303" s="13" t="s">
        <v>41</v>
      </c>
      <c r="AX303" s="13" t="s">
        <v>80</v>
      </c>
      <c r="AY303" s="243" t="s">
        <v>206</v>
      </c>
    </row>
    <row r="304" spans="1:51" s="13" customFormat="1" ht="12">
      <c r="A304" s="13"/>
      <c r="B304" s="233"/>
      <c r="C304" s="234"/>
      <c r="D304" s="228" t="s">
        <v>218</v>
      </c>
      <c r="E304" s="235" t="s">
        <v>39</v>
      </c>
      <c r="F304" s="236" t="s">
        <v>1379</v>
      </c>
      <c r="G304" s="234"/>
      <c r="H304" s="237">
        <v>109</v>
      </c>
      <c r="I304" s="238"/>
      <c r="J304" s="234"/>
      <c r="K304" s="234"/>
      <c r="L304" s="239"/>
      <c r="M304" s="240"/>
      <c r="N304" s="241"/>
      <c r="O304" s="241"/>
      <c r="P304" s="241"/>
      <c r="Q304" s="241"/>
      <c r="R304" s="241"/>
      <c r="S304" s="241"/>
      <c r="T304" s="242"/>
      <c r="U304" s="13"/>
      <c r="V304" s="13"/>
      <c r="W304" s="13"/>
      <c r="X304" s="13"/>
      <c r="Y304" s="13"/>
      <c r="Z304" s="13"/>
      <c r="AA304" s="13"/>
      <c r="AB304" s="13"/>
      <c r="AC304" s="13"/>
      <c r="AD304" s="13"/>
      <c r="AE304" s="13"/>
      <c r="AT304" s="243" t="s">
        <v>218</v>
      </c>
      <c r="AU304" s="243" t="s">
        <v>89</v>
      </c>
      <c r="AV304" s="13" t="s">
        <v>89</v>
      </c>
      <c r="AW304" s="13" t="s">
        <v>41</v>
      </c>
      <c r="AX304" s="13" t="s">
        <v>80</v>
      </c>
      <c r="AY304" s="243" t="s">
        <v>206</v>
      </c>
    </row>
    <row r="305" spans="1:51" s="13" customFormat="1" ht="12">
      <c r="A305" s="13"/>
      <c r="B305" s="233"/>
      <c r="C305" s="234"/>
      <c r="D305" s="228" t="s">
        <v>218</v>
      </c>
      <c r="E305" s="235" t="s">
        <v>39</v>
      </c>
      <c r="F305" s="236" t="s">
        <v>1380</v>
      </c>
      <c r="G305" s="234"/>
      <c r="H305" s="237">
        <v>466</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218</v>
      </c>
      <c r="AU305" s="243" t="s">
        <v>89</v>
      </c>
      <c r="AV305" s="13" t="s">
        <v>89</v>
      </c>
      <c r="AW305" s="13" t="s">
        <v>41</v>
      </c>
      <c r="AX305" s="13" t="s">
        <v>80</v>
      </c>
      <c r="AY305" s="243" t="s">
        <v>206</v>
      </c>
    </row>
    <row r="306" spans="1:51" s="13" customFormat="1" ht="12">
      <c r="A306" s="13"/>
      <c r="B306" s="233"/>
      <c r="C306" s="234"/>
      <c r="D306" s="228" t="s">
        <v>218</v>
      </c>
      <c r="E306" s="235" t="s">
        <v>39</v>
      </c>
      <c r="F306" s="236" t="s">
        <v>1381</v>
      </c>
      <c r="G306" s="234"/>
      <c r="H306" s="237">
        <v>130</v>
      </c>
      <c r="I306" s="238"/>
      <c r="J306" s="234"/>
      <c r="K306" s="234"/>
      <c r="L306" s="239"/>
      <c r="M306" s="240"/>
      <c r="N306" s="241"/>
      <c r="O306" s="241"/>
      <c r="P306" s="241"/>
      <c r="Q306" s="241"/>
      <c r="R306" s="241"/>
      <c r="S306" s="241"/>
      <c r="T306" s="242"/>
      <c r="U306" s="13"/>
      <c r="V306" s="13"/>
      <c r="W306" s="13"/>
      <c r="X306" s="13"/>
      <c r="Y306" s="13"/>
      <c r="Z306" s="13"/>
      <c r="AA306" s="13"/>
      <c r="AB306" s="13"/>
      <c r="AC306" s="13"/>
      <c r="AD306" s="13"/>
      <c r="AE306" s="13"/>
      <c r="AT306" s="243" t="s">
        <v>218</v>
      </c>
      <c r="AU306" s="243" t="s">
        <v>89</v>
      </c>
      <c r="AV306" s="13" t="s">
        <v>89</v>
      </c>
      <c r="AW306" s="13" t="s">
        <v>41</v>
      </c>
      <c r="AX306" s="13" t="s">
        <v>80</v>
      </c>
      <c r="AY306" s="243" t="s">
        <v>206</v>
      </c>
    </row>
    <row r="307" spans="1:51" s="14" customFormat="1" ht="12">
      <c r="A307" s="14"/>
      <c r="B307" s="244"/>
      <c r="C307" s="245"/>
      <c r="D307" s="228" t="s">
        <v>218</v>
      </c>
      <c r="E307" s="246" t="s">
        <v>39</v>
      </c>
      <c r="F307" s="247" t="s">
        <v>220</v>
      </c>
      <c r="G307" s="245"/>
      <c r="H307" s="248">
        <v>1854</v>
      </c>
      <c r="I307" s="249"/>
      <c r="J307" s="245"/>
      <c r="K307" s="245"/>
      <c r="L307" s="250"/>
      <c r="M307" s="251"/>
      <c r="N307" s="252"/>
      <c r="O307" s="252"/>
      <c r="P307" s="252"/>
      <c r="Q307" s="252"/>
      <c r="R307" s="252"/>
      <c r="S307" s="252"/>
      <c r="T307" s="253"/>
      <c r="U307" s="14"/>
      <c r="V307" s="14"/>
      <c r="W307" s="14"/>
      <c r="X307" s="14"/>
      <c r="Y307" s="14"/>
      <c r="Z307" s="14"/>
      <c r="AA307" s="14"/>
      <c r="AB307" s="14"/>
      <c r="AC307" s="14"/>
      <c r="AD307" s="14"/>
      <c r="AE307" s="14"/>
      <c r="AT307" s="254" t="s">
        <v>218</v>
      </c>
      <c r="AU307" s="254" t="s">
        <v>89</v>
      </c>
      <c r="AV307" s="14" t="s">
        <v>214</v>
      </c>
      <c r="AW307" s="14" t="s">
        <v>41</v>
      </c>
      <c r="AX307" s="14" t="s">
        <v>87</v>
      </c>
      <c r="AY307" s="254" t="s">
        <v>206</v>
      </c>
    </row>
    <row r="308" spans="1:65" s="2" customFormat="1" ht="37.8" customHeight="1">
      <c r="A308" s="40"/>
      <c r="B308" s="41"/>
      <c r="C308" s="215" t="s">
        <v>256</v>
      </c>
      <c r="D308" s="215" t="s">
        <v>209</v>
      </c>
      <c r="E308" s="216" t="s">
        <v>1382</v>
      </c>
      <c r="F308" s="217" t="s">
        <v>1383</v>
      </c>
      <c r="G308" s="218" t="s">
        <v>175</v>
      </c>
      <c r="H308" s="219">
        <v>206</v>
      </c>
      <c r="I308" s="220"/>
      <c r="J308" s="221">
        <f>ROUND(I308*H308,2)</f>
        <v>0</v>
      </c>
      <c r="K308" s="217" t="s">
        <v>39</v>
      </c>
      <c r="L308" s="46"/>
      <c r="M308" s="222" t="s">
        <v>39</v>
      </c>
      <c r="N308" s="223" t="s">
        <v>53</v>
      </c>
      <c r="O308" s="86"/>
      <c r="P308" s="224">
        <f>O308*H308</f>
        <v>0</v>
      </c>
      <c r="Q308" s="224">
        <v>0</v>
      </c>
      <c r="R308" s="224">
        <f>Q308*H308</f>
        <v>0</v>
      </c>
      <c r="S308" s="224">
        <v>0</v>
      </c>
      <c r="T308" s="225">
        <f>S308*H308</f>
        <v>0</v>
      </c>
      <c r="U308" s="40"/>
      <c r="V308" s="40"/>
      <c r="W308" s="40"/>
      <c r="X308" s="40"/>
      <c r="Y308" s="40"/>
      <c r="Z308" s="40"/>
      <c r="AA308" s="40"/>
      <c r="AB308" s="40"/>
      <c r="AC308" s="40"/>
      <c r="AD308" s="40"/>
      <c r="AE308" s="40"/>
      <c r="AR308" s="226" t="s">
        <v>214</v>
      </c>
      <c r="AT308" s="226" t="s">
        <v>209</v>
      </c>
      <c r="AU308" s="226" t="s">
        <v>89</v>
      </c>
      <c r="AY308" s="18" t="s">
        <v>206</v>
      </c>
      <c r="BE308" s="227">
        <f>IF(N308="základní",J308,0)</f>
        <v>0</v>
      </c>
      <c r="BF308" s="227">
        <f>IF(N308="snížená",J308,0)</f>
        <v>0</v>
      </c>
      <c r="BG308" s="227">
        <f>IF(N308="zákl. přenesená",J308,0)</f>
        <v>0</v>
      </c>
      <c r="BH308" s="227">
        <f>IF(N308="sníž. přenesená",J308,0)</f>
        <v>0</v>
      </c>
      <c r="BI308" s="227">
        <f>IF(N308="nulová",J308,0)</f>
        <v>0</v>
      </c>
      <c r="BJ308" s="18" t="s">
        <v>214</v>
      </c>
      <c r="BK308" s="227">
        <f>ROUND(I308*H308,2)</f>
        <v>0</v>
      </c>
      <c r="BL308" s="18" t="s">
        <v>214</v>
      </c>
      <c r="BM308" s="226" t="s">
        <v>1384</v>
      </c>
    </row>
    <row r="309" spans="1:47" s="2" customFormat="1" ht="12">
      <c r="A309" s="40"/>
      <c r="B309" s="41"/>
      <c r="C309" s="42"/>
      <c r="D309" s="228" t="s">
        <v>216</v>
      </c>
      <c r="E309" s="42"/>
      <c r="F309" s="229" t="s">
        <v>1383</v>
      </c>
      <c r="G309" s="42"/>
      <c r="H309" s="42"/>
      <c r="I309" s="230"/>
      <c r="J309" s="42"/>
      <c r="K309" s="42"/>
      <c r="L309" s="46"/>
      <c r="M309" s="231"/>
      <c r="N309" s="232"/>
      <c r="O309" s="86"/>
      <c r="P309" s="86"/>
      <c r="Q309" s="86"/>
      <c r="R309" s="86"/>
      <c r="S309" s="86"/>
      <c r="T309" s="87"/>
      <c r="U309" s="40"/>
      <c r="V309" s="40"/>
      <c r="W309" s="40"/>
      <c r="X309" s="40"/>
      <c r="Y309" s="40"/>
      <c r="Z309" s="40"/>
      <c r="AA309" s="40"/>
      <c r="AB309" s="40"/>
      <c r="AC309" s="40"/>
      <c r="AD309" s="40"/>
      <c r="AE309" s="40"/>
      <c r="AT309" s="18" t="s">
        <v>216</v>
      </c>
      <c r="AU309" s="18" t="s">
        <v>89</v>
      </c>
    </row>
    <row r="310" spans="1:47" s="2" customFormat="1" ht="12">
      <c r="A310" s="40"/>
      <c r="B310" s="41"/>
      <c r="C310" s="42"/>
      <c r="D310" s="228" t="s">
        <v>326</v>
      </c>
      <c r="E310" s="42"/>
      <c r="F310" s="275" t="s">
        <v>1372</v>
      </c>
      <c r="G310" s="42"/>
      <c r="H310" s="42"/>
      <c r="I310" s="230"/>
      <c r="J310" s="42"/>
      <c r="K310" s="42"/>
      <c r="L310" s="46"/>
      <c r="M310" s="231"/>
      <c r="N310" s="232"/>
      <c r="O310" s="86"/>
      <c r="P310" s="86"/>
      <c r="Q310" s="86"/>
      <c r="R310" s="86"/>
      <c r="S310" s="86"/>
      <c r="T310" s="87"/>
      <c r="U310" s="40"/>
      <c r="V310" s="40"/>
      <c r="W310" s="40"/>
      <c r="X310" s="40"/>
      <c r="Y310" s="40"/>
      <c r="Z310" s="40"/>
      <c r="AA310" s="40"/>
      <c r="AB310" s="40"/>
      <c r="AC310" s="40"/>
      <c r="AD310" s="40"/>
      <c r="AE310" s="40"/>
      <c r="AT310" s="18" t="s">
        <v>326</v>
      </c>
      <c r="AU310" s="18" t="s">
        <v>89</v>
      </c>
    </row>
    <row r="311" spans="1:51" s="13" customFormat="1" ht="12">
      <c r="A311" s="13"/>
      <c r="B311" s="233"/>
      <c r="C311" s="234"/>
      <c r="D311" s="228" t="s">
        <v>218</v>
      </c>
      <c r="E311" s="235" t="s">
        <v>39</v>
      </c>
      <c r="F311" s="236" t="s">
        <v>1385</v>
      </c>
      <c r="G311" s="234"/>
      <c r="H311" s="237">
        <v>103</v>
      </c>
      <c r="I311" s="238"/>
      <c r="J311" s="234"/>
      <c r="K311" s="234"/>
      <c r="L311" s="239"/>
      <c r="M311" s="240"/>
      <c r="N311" s="241"/>
      <c r="O311" s="241"/>
      <c r="P311" s="241"/>
      <c r="Q311" s="241"/>
      <c r="R311" s="241"/>
      <c r="S311" s="241"/>
      <c r="T311" s="242"/>
      <c r="U311" s="13"/>
      <c r="V311" s="13"/>
      <c r="W311" s="13"/>
      <c r="X311" s="13"/>
      <c r="Y311" s="13"/>
      <c r="Z311" s="13"/>
      <c r="AA311" s="13"/>
      <c r="AB311" s="13"/>
      <c r="AC311" s="13"/>
      <c r="AD311" s="13"/>
      <c r="AE311" s="13"/>
      <c r="AT311" s="243" t="s">
        <v>218</v>
      </c>
      <c r="AU311" s="243" t="s">
        <v>89</v>
      </c>
      <c r="AV311" s="13" t="s">
        <v>89</v>
      </c>
      <c r="AW311" s="13" t="s">
        <v>41</v>
      </c>
      <c r="AX311" s="13" t="s">
        <v>80</v>
      </c>
      <c r="AY311" s="243" t="s">
        <v>206</v>
      </c>
    </row>
    <row r="312" spans="1:51" s="13" customFormat="1" ht="12">
      <c r="A312" s="13"/>
      <c r="B312" s="233"/>
      <c r="C312" s="234"/>
      <c r="D312" s="228" t="s">
        <v>218</v>
      </c>
      <c r="E312" s="235" t="s">
        <v>39</v>
      </c>
      <c r="F312" s="236" t="s">
        <v>1386</v>
      </c>
      <c r="G312" s="234"/>
      <c r="H312" s="237">
        <v>103</v>
      </c>
      <c r="I312" s="238"/>
      <c r="J312" s="234"/>
      <c r="K312" s="234"/>
      <c r="L312" s="239"/>
      <c r="M312" s="240"/>
      <c r="N312" s="241"/>
      <c r="O312" s="241"/>
      <c r="P312" s="241"/>
      <c r="Q312" s="241"/>
      <c r="R312" s="241"/>
      <c r="S312" s="241"/>
      <c r="T312" s="242"/>
      <c r="U312" s="13"/>
      <c r="V312" s="13"/>
      <c r="W312" s="13"/>
      <c r="X312" s="13"/>
      <c r="Y312" s="13"/>
      <c r="Z312" s="13"/>
      <c r="AA312" s="13"/>
      <c r="AB312" s="13"/>
      <c r="AC312" s="13"/>
      <c r="AD312" s="13"/>
      <c r="AE312" s="13"/>
      <c r="AT312" s="243" t="s">
        <v>218</v>
      </c>
      <c r="AU312" s="243" t="s">
        <v>89</v>
      </c>
      <c r="AV312" s="13" t="s">
        <v>89</v>
      </c>
      <c r="AW312" s="13" t="s">
        <v>41</v>
      </c>
      <c r="AX312" s="13" t="s">
        <v>80</v>
      </c>
      <c r="AY312" s="243" t="s">
        <v>206</v>
      </c>
    </row>
    <row r="313" spans="1:51" s="14" customFormat="1" ht="12">
      <c r="A313" s="14"/>
      <c r="B313" s="244"/>
      <c r="C313" s="245"/>
      <c r="D313" s="228" t="s">
        <v>218</v>
      </c>
      <c r="E313" s="246" t="s">
        <v>39</v>
      </c>
      <c r="F313" s="247" t="s">
        <v>220</v>
      </c>
      <c r="G313" s="245"/>
      <c r="H313" s="248">
        <v>206</v>
      </c>
      <c r="I313" s="249"/>
      <c r="J313" s="245"/>
      <c r="K313" s="245"/>
      <c r="L313" s="250"/>
      <c r="M313" s="251"/>
      <c r="N313" s="252"/>
      <c r="O313" s="252"/>
      <c r="P313" s="252"/>
      <c r="Q313" s="252"/>
      <c r="R313" s="252"/>
      <c r="S313" s="252"/>
      <c r="T313" s="253"/>
      <c r="U313" s="14"/>
      <c r="V313" s="14"/>
      <c r="W313" s="14"/>
      <c r="X313" s="14"/>
      <c r="Y313" s="14"/>
      <c r="Z313" s="14"/>
      <c r="AA313" s="14"/>
      <c r="AB313" s="14"/>
      <c r="AC313" s="14"/>
      <c r="AD313" s="14"/>
      <c r="AE313" s="14"/>
      <c r="AT313" s="254" t="s">
        <v>218</v>
      </c>
      <c r="AU313" s="254" t="s">
        <v>89</v>
      </c>
      <c r="AV313" s="14" t="s">
        <v>214</v>
      </c>
      <c r="AW313" s="14" t="s">
        <v>41</v>
      </c>
      <c r="AX313" s="14" t="s">
        <v>87</v>
      </c>
      <c r="AY313" s="254" t="s">
        <v>206</v>
      </c>
    </row>
    <row r="314" spans="1:65" s="2" customFormat="1" ht="37.8" customHeight="1">
      <c r="A314" s="40"/>
      <c r="B314" s="41"/>
      <c r="C314" s="215" t="s">
        <v>7</v>
      </c>
      <c r="D314" s="215" t="s">
        <v>209</v>
      </c>
      <c r="E314" s="216" t="s">
        <v>1387</v>
      </c>
      <c r="F314" s="217" t="s">
        <v>1388</v>
      </c>
      <c r="G314" s="218" t="s">
        <v>175</v>
      </c>
      <c r="H314" s="219">
        <v>417</v>
      </c>
      <c r="I314" s="220"/>
      <c r="J314" s="221">
        <f>ROUND(I314*H314,2)</f>
        <v>0</v>
      </c>
      <c r="K314" s="217" t="s">
        <v>213</v>
      </c>
      <c r="L314" s="46"/>
      <c r="M314" s="222" t="s">
        <v>39</v>
      </c>
      <c r="N314" s="223" t="s">
        <v>53</v>
      </c>
      <c r="O314" s="86"/>
      <c r="P314" s="224">
        <f>O314*H314</f>
        <v>0</v>
      </c>
      <c r="Q314" s="224">
        <v>0</v>
      </c>
      <c r="R314" s="224">
        <f>Q314*H314</f>
        <v>0</v>
      </c>
      <c r="S314" s="224">
        <v>0</v>
      </c>
      <c r="T314" s="225">
        <f>S314*H314</f>
        <v>0</v>
      </c>
      <c r="U314" s="40"/>
      <c r="V314" s="40"/>
      <c r="W314" s="40"/>
      <c r="X314" s="40"/>
      <c r="Y314" s="40"/>
      <c r="Z314" s="40"/>
      <c r="AA314" s="40"/>
      <c r="AB314" s="40"/>
      <c r="AC314" s="40"/>
      <c r="AD314" s="40"/>
      <c r="AE314" s="40"/>
      <c r="AR314" s="226" t="s">
        <v>214</v>
      </c>
      <c r="AT314" s="226" t="s">
        <v>209</v>
      </c>
      <c r="AU314" s="226" t="s">
        <v>89</v>
      </c>
      <c r="AY314" s="18" t="s">
        <v>206</v>
      </c>
      <c r="BE314" s="227">
        <f>IF(N314="základní",J314,0)</f>
        <v>0</v>
      </c>
      <c r="BF314" s="227">
        <f>IF(N314="snížená",J314,0)</f>
        <v>0</v>
      </c>
      <c r="BG314" s="227">
        <f>IF(N314="zákl. přenesená",J314,0)</f>
        <v>0</v>
      </c>
      <c r="BH314" s="227">
        <f>IF(N314="sníž. přenesená",J314,0)</f>
        <v>0</v>
      </c>
      <c r="BI314" s="227">
        <f>IF(N314="nulová",J314,0)</f>
        <v>0</v>
      </c>
      <c r="BJ314" s="18" t="s">
        <v>214</v>
      </c>
      <c r="BK314" s="227">
        <f>ROUND(I314*H314,2)</f>
        <v>0</v>
      </c>
      <c r="BL314" s="18" t="s">
        <v>214</v>
      </c>
      <c r="BM314" s="226" t="s">
        <v>1389</v>
      </c>
    </row>
    <row r="315" spans="1:47" s="2" customFormat="1" ht="12">
      <c r="A315" s="40"/>
      <c r="B315" s="41"/>
      <c r="C315" s="42"/>
      <c r="D315" s="228" t="s">
        <v>216</v>
      </c>
      <c r="E315" s="42"/>
      <c r="F315" s="229" t="s">
        <v>1390</v>
      </c>
      <c r="G315" s="42"/>
      <c r="H315" s="42"/>
      <c r="I315" s="230"/>
      <c r="J315" s="42"/>
      <c r="K315" s="42"/>
      <c r="L315" s="46"/>
      <c r="M315" s="231"/>
      <c r="N315" s="232"/>
      <c r="O315" s="86"/>
      <c r="P315" s="86"/>
      <c r="Q315" s="86"/>
      <c r="R315" s="86"/>
      <c r="S315" s="86"/>
      <c r="T315" s="87"/>
      <c r="U315" s="40"/>
      <c r="V315" s="40"/>
      <c r="W315" s="40"/>
      <c r="X315" s="40"/>
      <c r="Y315" s="40"/>
      <c r="Z315" s="40"/>
      <c r="AA315" s="40"/>
      <c r="AB315" s="40"/>
      <c r="AC315" s="40"/>
      <c r="AD315" s="40"/>
      <c r="AE315" s="40"/>
      <c r="AT315" s="18" t="s">
        <v>216</v>
      </c>
      <c r="AU315" s="18" t="s">
        <v>89</v>
      </c>
    </row>
    <row r="316" spans="1:47" s="2" customFormat="1" ht="12">
      <c r="A316" s="40"/>
      <c r="B316" s="41"/>
      <c r="C316" s="42"/>
      <c r="D316" s="228" t="s">
        <v>326</v>
      </c>
      <c r="E316" s="42"/>
      <c r="F316" s="275" t="s">
        <v>1372</v>
      </c>
      <c r="G316" s="42"/>
      <c r="H316" s="42"/>
      <c r="I316" s="230"/>
      <c r="J316" s="42"/>
      <c r="K316" s="42"/>
      <c r="L316" s="46"/>
      <c r="M316" s="231"/>
      <c r="N316" s="232"/>
      <c r="O316" s="86"/>
      <c r="P316" s="86"/>
      <c r="Q316" s="86"/>
      <c r="R316" s="86"/>
      <c r="S316" s="86"/>
      <c r="T316" s="87"/>
      <c r="U316" s="40"/>
      <c r="V316" s="40"/>
      <c r="W316" s="40"/>
      <c r="X316" s="40"/>
      <c r="Y316" s="40"/>
      <c r="Z316" s="40"/>
      <c r="AA316" s="40"/>
      <c r="AB316" s="40"/>
      <c r="AC316" s="40"/>
      <c r="AD316" s="40"/>
      <c r="AE316" s="40"/>
      <c r="AT316" s="18" t="s">
        <v>326</v>
      </c>
      <c r="AU316" s="18" t="s">
        <v>89</v>
      </c>
    </row>
    <row r="317" spans="1:51" s="13" customFormat="1" ht="12">
      <c r="A317" s="13"/>
      <c r="B317" s="233"/>
      <c r="C317" s="234"/>
      <c r="D317" s="228" t="s">
        <v>218</v>
      </c>
      <c r="E317" s="235" t="s">
        <v>39</v>
      </c>
      <c r="F317" s="236" t="s">
        <v>1391</v>
      </c>
      <c r="G317" s="234"/>
      <c r="H317" s="237">
        <v>103</v>
      </c>
      <c r="I317" s="238"/>
      <c r="J317" s="234"/>
      <c r="K317" s="234"/>
      <c r="L317" s="239"/>
      <c r="M317" s="240"/>
      <c r="N317" s="241"/>
      <c r="O317" s="241"/>
      <c r="P317" s="241"/>
      <c r="Q317" s="241"/>
      <c r="R317" s="241"/>
      <c r="S317" s="241"/>
      <c r="T317" s="242"/>
      <c r="U317" s="13"/>
      <c r="V317" s="13"/>
      <c r="W317" s="13"/>
      <c r="X317" s="13"/>
      <c r="Y317" s="13"/>
      <c r="Z317" s="13"/>
      <c r="AA317" s="13"/>
      <c r="AB317" s="13"/>
      <c r="AC317" s="13"/>
      <c r="AD317" s="13"/>
      <c r="AE317" s="13"/>
      <c r="AT317" s="243" t="s">
        <v>218</v>
      </c>
      <c r="AU317" s="243" t="s">
        <v>89</v>
      </c>
      <c r="AV317" s="13" t="s">
        <v>89</v>
      </c>
      <c r="AW317" s="13" t="s">
        <v>41</v>
      </c>
      <c r="AX317" s="13" t="s">
        <v>80</v>
      </c>
      <c r="AY317" s="243" t="s">
        <v>206</v>
      </c>
    </row>
    <row r="318" spans="1:51" s="13" customFormat="1" ht="12">
      <c r="A318" s="13"/>
      <c r="B318" s="233"/>
      <c r="C318" s="234"/>
      <c r="D318" s="228" t="s">
        <v>218</v>
      </c>
      <c r="E318" s="235" t="s">
        <v>39</v>
      </c>
      <c r="F318" s="236" t="s">
        <v>1392</v>
      </c>
      <c r="G318" s="234"/>
      <c r="H318" s="237">
        <v>103</v>
      </c>
      <c r="I318" s="238"/>
      <c r="J318" s="234"/>
      <c r="K318" s="234"/>
      <c r="L318" s="239"/>
      <c r="M318" s="240"/>
      <c r="N318" s="241"/>
      <c r="O318" s="241"/>
      <c r="P318" s="241"/>
      <c r="Q318" s="241"/>
      <c r="R318" s="241"/>
      <c r="S318" s="241"/>
      <c r="T318" s="242"/>
      <c r="U318" s="13"/>
      <c r="V318" s="13"/>
      <c r="W318" s="13"/>
      <c r="X318" s="13"/>
      <c r="Y318" s="13"/>
      <c r="Z318" s="13"/>
      <c r="AA318" s="13"/>
      <c r="AB318" s="13"/>
      <c r="AC318" s="13"/>
      <c r="AD318" s="13"/>
      <c r="AE318" s="13"/>
      <c r="AT318" s="243" t="s">
        <v>218</v>
      </c>
      <c r="AU318" s="243" t="s">
        <v>89</v>
      </c>
      <c r="AV318" s="13" t="s">
        <v>89</v>
      </c>
      <c r="AW318" s="13" t="s">
        <v>41</v>
      </c>
      <c r="AX318" s="13" t="s">
        <v>80</v>
      </c>
      <c r="AY318" s="243" t="s">
        <v>206</v>
      </c>
    </row>
    <row r="319" spans="1:51" s="13" customFormat="1" ht="12">
      <c r="A319" s="13"/>
      <c r="B319" s="233"/>
      <c r="C319" s="234"/>
      <c r="D319" s="228" t="s">
        <v>218</v>
      </c>
      <c r="E319" s="235" t="s">
        <v>39</v>
      </c>
      <c r="F319" s="236" t="s">
        <v>1393</v>
      </c>
      <c r="G319" s="234"/>
      <c r="H319" s="237">
        <v>108</v>
      </c>
      <c r="I319" s="238"/>
      <c r="J319" s="234"/>
      <c r="K319" s="234"/>
      <c r="L319" s="239"/>
      <c r="M319" s="240"/>
      <c r="N319" s="241"/>
      <c r="O319" s="241"/>
      <c r="P319" s="241"/>
      <c r="Q319" s="241"/>
      <c r="R319" s="241"/>
      <c r="S319" s="241"/>
      <c r="T319" s="242"/>
      <c r="U319" s="13"/>
      <c r="V319" s="13"/>
      <c r="W319" s="13"/>
      <c r="X319" s="13"/>
      <c r="Y319" s="13"/>
      <c r="Z319" s="13"/>
      <c r="AA319" s="13"/>
      <c r="AB319" s="13"/>
      <c r="AC319" s="13"/>
      <c r="AD319" s="13"/>
      <c r="AE319" s="13"/>
      <c r="AT319" s="243" t="s">
        <v>218</v>
      </c>
      <c r="AU319" s="243" t="s">
        <v>89</v>
      </c>
      <c r="AV319" s="13" t="s">
        <v>89</v>
      </c>
      <c r="AW319" s="13" t="s">
        <v>41</v>
      </c>
      <c r="AX319" s="13" t="s">
        <v>80</v>
      </c>
      <c r="AY319" s="243" t="s">
        <v>206</v>
      </c>
    </row>
    <row r="320" spans="1:51" s="13" customFormat="1" ht="12">
      <c r="A320" s="13"/>
      <c r="B320" s="233"/>
      <c r="C320" s="234"/>
      <c r="D320" s="228" t="s">
        <v>218</v>
      </c>
      <c r="E320" s="235" t="s">
        <v>39</v>
      </c>
      <c r="F320" s="236" t="s">
        <v>1394</v>
      </c>
      <c r="G320" s="234"/>
      <c r="H320" s="237">
        <v>103</v>
      </c>
      <c r="I320" s="238"/>
      <c r="J320" s="234"/>
      <c r="K320" s="234"/>
      <c r="L320" s="239"/>
      <c r="M320" s="240"/>
      <c r="N320" s="241"/>
      <c r="O320" s="241"/>
      <c r="P320" s="241"/>
      <c r="Q320" s="241"/>
      <c r="R320" s="241"/>
      <c r="S320" s="241"/>
      <c r="T320" s="242"/>
      <c r="U320" s="13"/>
      <c r="V320" s="13"/>
      <c r="W320" s="13"/>
      <c r="X320" s="13"/>
      <c r="Y320" s="13"/>
      <c r="Z320" s="13"/>
      <c r="AA320" s="13"/>
      <c r="AB320" s="13"/>
      <c r="AC320" s="13"/>
      <c r="AD320" s="13"/>
      <c r="AE320" s="13"/>
      <c r="AT320" s="243" t="s">
        <v>218</v>
      </c>
      <c r="AU320" s="243" t="s">
        <v>89</v>
      </c>
      <c r="AV320" s="13" t="s">
        <v>89</v>
      </c>
      <c r="AW320" s="13" t="s">
        <v>41</v>
      </c>
      <c r="AX320" s="13" t="s">
        <v>80</v>
      </c>
      <c r="AY320" s="243" t="s">
        <v>206</v>
      </c>
    </row>
    <row r="321" spans="1:51" s="14" customFormat="1" ht="12">
      <c r="A321" s="14"/>
      <c r="B321" s="244"/>
      <c r="C321" s="245"/>
      <c r="D321" s="228" t="s">
        <v>218</v>
      </c>
      <c r="E321" s="246" t="s">
        <v>39</v>
      </c>
      <c r="F321" s="247" t="s">
        <v>220</v>
      </c>
      <c r="G321" s="245"/>
      <c r="H321" s="248">
        <v>417</v>
      </c>
      <c r="I321" s="249"/>
      <c r="J321" s="245"/>
      <c r="K321" s="245"/>
      <c r="L321" s="250"/>
      <c r="M321" s="251"/>
      <c r="N321" s="252"/>
      <c r="O321" s="252"/>
      <c r="P321" s="252"/>
      <c r="Q321" s="252"/>
      <c r="R321" s="252"/>
      <c r="S321" s="252"/>
      <c r="T321" s="253"/>
      <c r="U321" s="14"/>
      <c r="V321" s="14"/>
      <c r="W321" s="14"/>
      <c r="X321" s="14"/>
      <c r="Y321" s="14"/>
      <c r="Z321" s="14"/>
      <c r="AA321" s="14"/>
      <c r="AB321" s="14"/>
      <c r="AC321" s="14"/>
      <c r="AD321" s="14"/>
      <c r="AE321" s="14"/>
      <c r="AT321" s="254" t="s">
        <v>218</v>
      </c>
      <c r="AU321" s="254" t="s">
        <v>89</v>
      </c>
      <c r="AV321" s="14" t="s">
        <v>214</v>
      </c>
      <c r="AW321" s="14" t="s">
        <v>41</v>
      </c>
      <c r="AX321" s="14" t="s">
        <v>87</v>
      </c>
      <c r="AY321" s="254" t="s">
        <v>206</v>
      </c>
    </row>
    <row r="322" spans="1:65" s="2" customFormat="1" ht="37.8" customHeight="1">
      <c r="A322" s="40"/>
      <c r="B322" s="41"/>
      <c r="C322" s="215" t="s">
        <v>339</v>
      </c>
      <c r="D322" s="215" t="s">
        <v>209</v>
      </c>
      <c r="E322" s="216" t="s">
        <v>1395</v>
      </c>
      <c r="F322" s="217" t="s">
        <v>1396</v>
      </c>
      <c r="G322" s="218" t="s">
        <v>175</v>
      </c>
      <c r="H322" s="219">
        <v>206</v>
      </c>
      <c r="I322" s="220"/>
      <c r="J322" s="221">
        <f>ROUND(I322*H322,2)</f>
        <v>0</v>
      </c>
      <c r="K322" s="217" t="s">
        <v>39</v>
      </c>
      <c r="L322" s="46"/>
      <c r="M322" s="222" t="s">
        <v>39</v>
      </c>
      <c r="N322" s="223" t="s">
        <v>53</v>
      </c>
      <c r="O322" s="86"/>
      <c r="P322" s="224">
        <f>O322*H322</f>
        <v>0</v>
      </c>
      <c r="Q322" s="224">
        <v>0</v>
      </c>
      <c r="R322" s="224">
        <f>Q322*H322</f>
        <v>0</v>
      </c>
      <c r="S322" s="224">
        <v>0</v>
      </c>
      <c r="T322" s="225">
        <f>S322*H322</f>
        <v>0</v>
      </c>
      <c r="U322" s="40"/>
      <c r="V322" s="40"/>
      <c r="W322" s="40"/>
      <c r="X322" s="40"/>
      <c r="Y322" s="40"/>
      <c r="Z322" s="40"/>
      <c r="AA322" s="40"/>
      <c r="AB322" s="40"/>
      <c r="AC322" s="40"/>
      <c r="AD322" s="40"/>
      <c r="AE322" s="40"/>
      <c r="AR322" s="226" t="s">
        <v>214</v>
      </c>
      <c r="AT322" s="226" t="s">
        <v>209</v>
      </c>
      <c r="AU322" s="226" t="s">
        <v>89</v>
      </c>
      <c r="AY322" s="18" t="s">
        <v>206</v>
      </c>
      <c r="BE322" s="227">
        <f>IF(N322="základní",J322,0)</f>
        <v>0</v>
      </c>
      <c r="BF322" s="227">
        <f>IF(N322="snížená",J322,0)</f>
        <v>0</v>
      </c>
      <c r="BG322" s="227">
        <f>IF(N322="zákl. přenesená",J322,0)</f>
        <v>0</v>
      </c>
      <c r="BH322" s="227">
        <f>IF(N322="sníž. přenesená",J322,0)</f>
        <v>0</v>
      </c>
      <c r="BI322" s="227">
        <f>IF(N322="nulová",J322,0)</f>
        <v>0</v>
      </c>
      <c r="BJ322" s="18" t="s">
        <v>214</v>
      </c>
      <c r="BK322" s="227">
        <f>ROUND(I322*H322,2)</f>
        <v>0</v>
      </c>
      <c r="BL322" s="18" t="s">
        <v>214</v>
      </c>
      <c r="BM322" s="226" t="s">
        <v>1397</v>
      </c>
    </row>
    <row r="323" spans="1:47" s="2" customFormat="1" ht="12">
      <c r="A323" s="40"/>
      <c r="B323" s="41"/>
      <c r="C323" s="42"/>
      <c r="D323" s="228" t="s">
        <v>216</v>
      </c>
      <c r="E323" s="42"/>
      <c r="F323" s="229" t="s">
        <v>1396</v>
      </c>
      <c r="G323" s="42"/>
      <c r="H323" s="42"/>
      <c r="I323" s="230"/>
      <c r="J323" s="42"/>
      <c r="K323" s="42"/>
      <c r="L323" s="46"/>
      <c r="M323" s="231"/>
      <c r="N323" s="232"/>
      <c r="O323" s="86"/>
      <c r="P323" s="86"/>
      <c r="Q323" s="86"/>
      <c r="R323" s="86"/>
      <c r="S323" s="86"/>
      <c r="T323" s="87"/>
      <c r="U323" s="40"/>
      <c r="V323" s="40"/>
      <c r="W323" s="40"/>
      <c r="X323" s="40"/>
      <c r="Y323" s="40"/>
      <c r="Z323" s="40"/>
      <c r="AA323" s="40"/>
      <c r="AB323" s="40"/>
      <c r="AC323" s="40"/>
      <c r="AD323" s="40"/>
      <c r="AE323" s="40"/>
      <c r="AT323" s="18" t="s">
        <v>216</v>
      </c>
      <c r="AU323" s="18" t="s">
        <v>89</v>
      </c>
    </row>
    <row r="324" spans="1:47" s="2" customFormat="1" ht="12">
      <c r="A324" s="40"/>
      <c r="B324" s="41"/>
      <c r="C324" s="42"/>
      <c r="D324" s="228" t="s">
        <v>326</v>
      </c>
      <c r="E324" s="42"/>
      <c r="F324" s="275" t="s">
        <v>1372</v>
      </c>
      <c r="G324" s="42"/>
      <c r="H324" s="42"/>
      <c r="I324" s="230"/>
      <c r="J324" s="42"/>
      <c r="K324" s="42"/>
      <c r="L324" s="46"/>
      <c r="M324" s="231"/>
      <c r="N324" s="232"/>
      <c r="O324" s="86"/>
      <c r="P324" s="86"/>
      <c r="Q324" s="86"/>
      <c r="R324" s="86"/>
      <c r="S324" s="86"/>
      <c r="T324" s="87"/>
      <c r="U324" s="40"/>
      <c r="V324" s="40"/>
      <c r="W324" s="40"/>
      <c r="X324" s="40"/>
      <c r="Y324" s="40"/>
      <c r="Z324" s="40"/>
      <c r="AA324" s="40"/>
      <c r="AB324" s="40"/>
      <c r="AC324" s="40"/>
      <c r="AD324" s="40"/>
      <c r="AE324" s="40"/>
      <c r="AT324" s="18" t="s">
        <v>326</v>
      </c>
      <c r="AU324" s="18" t="s">
        <v>89</v>
      </c>
    </row>
    <row r="325" spans="1:51" s="13" customFormat="1" ht="12">
      <c r="A325" s="13"/>
      <c r="B325" s="233"/>
      <c r="C325" s="234"/>
      <c r="D325" s="228" t="s">
        <v>218</v>
      </c>
      <c r="E325" s="235" t="s">
        <v>39</v>
      </c>
      <c r="F325" s="236" t="s">
        <v>1385</v>
      </c>
      <c r="G325" s="234"/>
      <c r="H325" s="237">
        <v>103</v>
      </c>
      <c r="I325" s="238"/>
      <c r="J325" s="234"/>
      <c r="K325" s="234"/>
      <c r="L325" s="239"/>
      <c r="M325" s="240"/>
      <c r="N325" s="241"/>
      <c r="O325" s="241"/>
      <c r="P325" s="241"/>
      <c r="Q325" s="241"/>
      <c r="R325" s="241"/>
      <c r="S325" s="241"/>
      <c r="T325" s="242"/>
      <c r="U325" s="13"/>
      <c r="V325" s="13"/>
      <c r="W325" s="13"/>
      <c r="X325" s="13"/>
      <c r="Y325" s="13"/>
      <c r="Z325" s="13"/>
      <c r="AA325" s="13"/>
      <c r="AB325" s="13"/>
      <c r="AC325" s="13"/>
      <c r="AD325" s="13"/>
      <c r="AE325" s="13"/>
      <c r="AT325" s="243" t="s">
        <v>218</v>
      </c>
      <c r="AU325" s="243" t="s">
        <v>89</v>
      </c>
      <c r="AV325" s="13" t="s">
        <v>89</v>
      </c>
      <c r="AW325" s="13" t="s">
        <v>41</v>
      </c>
      <c r="AX325" s="13" t="s">
        <v>80</v>
      </c>
      <c r="AY325" s="243" t="s">
        <v>206</v>
      </c>
    </row>
    <row r="326" spans="1:51" s="13" customFormat="1" ht="12">
      <c r="A326" s="13"/>
      <c r="B326" s="233"/>
      <c r="C326" s="234"/>
      <c r="D326" s="228" t="s">
        <v>218</v>
      </c>
      <c r="E326" s="235" t="s">
        <v>39</v>
      </c>
      <c r="F326" s="236" t="s">
        <v>1386</v>
      </c>
      <c r="G326" s="234"/>
      <c r="H326" s="237">
        <v>103</v>
      </c>
      <c r="I326" s="238"/>
      <c r="J326" s="234"/>
      <c r="K326" s="234"/>
      <c r="L326" s="239"/>
      <c r="M326" s="240"/>
      <c r="N326" s="241"/>
      <c r="O326" s="241"/>
      <c r="P326" s="241"/>
      <c r="Q326" s="241"/>
      <c r="R326" s="241"/>
      <c r="S326" s="241"/>
      <c r="T326" s="242"/>
      <c r="U326" s="13"/>
      <c r="V326" s="13"/>
      <c r="W326" s="13"/>
      <c r="X326" s="13"/>
      <c r="Y326" s="13"/>
      <c r="Z326" s="13"/>
      <c r="AA326" s="13"/>
      <c r="AB326" s="13"/>
      <c r="AC326" s="13"/>
      <c r="AD326" s="13"/>
      <c r="AE326" s="13"/>
      <c r="AT326" s="243" t="s">
        <v>218</v>
      </c>
      <c r="AU326" s="243" t="s">
        <v>89</v>
      </c>
      <c r="AV326" s="13" t="s">
        <v>89</v>
      </c>
      <c r="AW326" s="13" t="s">
        <v>41</v>
      </c>
      <c r="AX326" s="13" t="s">
        <v>80</v>
      </c>
      <c r="AY326" s="243" t="s">
        <v>206</v>
      </c>
    </row>
    <row r="327" spans="1:51" s="14" customFormat="1" ht="12">
      <c r="A327" s="14"/>
      <c r="B327" s="244"/>
      <c r="C327" s="245"/>
      <c r="D327" s="228" t="s">
        <v>218</v>
      </c>
      <c r="E327" s="246" t="s">
        <v>39</v>
      </c>
      <c r="F327" s="247" t="s">
        <v>220</v>
      </c>
      <c r="G327" s="245"/>
      <c r="H327" s="248">
        <v>206</v>
      </c>
      <c r="I327" s="249"/>
      <c r="J327" s="245"/>
      <c r="K327" s="245"/>
      <c r="L327" s="250"/>
      <c r="M327" s="251"/>
      <c r="N327" s="252"/>
      <c r="O327" s="252"/>
      <c r="P327" s="252"/>
      <c r="Q327" s="252"/>
      <c r="R327" s="252"/>
      <c r="S327" s="252"/>
      <c r="T327" s="253"/>
      <c r="U327" s="14"/>
      <c r="V327" s="14"/>
      <c r="W327" s="14"/>
      <c r="X327" s="14"/>
      <c r="Y327" s="14"/>
      <c r="Z327" s="14"/>
      <c r="AA327" s="14"/>
      <c r="AB327" s="14"/>
      <c r="AC327" s="14"/>
      <c r="AD327" s="14"/>
      <c r="AE327" s="14"/>
      <c r="AT327" s="254" t="s">
        <v>218</v>
      </c>
      <c r="AU327" s="254" t="s">
        <v>89</v>
      </c>
      <c r="AV327" s="14" t="s">
        <v>214</v>
      </c>
      <c r="AW327" s="14" t="s">
        <v>41</v>
      </c>
      <c r="AX327" s="14" t="s">
        <v>87</v>
      </c>
      <c r="AY327" s="254" t="s">
        <v>206</v>
      </c>
    </row>
    <row r="328" spans="1:65" s="2" customFormat="1" ht="37.8" customHeight="1">
      <c r="A328" s="40"/>
      <c r="B328" s="41"/>
      <c r="C328" s="215" t="s">
        <v>343</v>
      </c>
      <c r="D328" s="215" t="s">
        <v>209</v>
      </c>
      <c r="E328" s="216" t="s">
        <v>1398</v>
      </c>
      <c r="F328" s="217" t="s">
        <v>1399</v>
      </c>
      <c r="G328" s="218" t="s">
        <v>175</v>
      </c>
      <c r="H328" s="219">
        <v>417</v>
      </c>
      <c r="I328" s="220"/>
      <c r="J328" s="221">
        <f>ROUND(I328*H328,2)</f>
        <v>0</v>
      </c>
      <c r="K328" s="217" t="s">
        <v>213</v>
      </c>
      <c r="L328" s="46"/>
      <c r="M328" s="222" t="s">
        <v>39</v>
      </c>
      <c r="N328" s="223" t="s">
        <v>53</v>
      </c>
      <c r="O328" s="86"/>
      <c r="P328" s="224">
        <f>O328*H328</f>
        <v>0</v>
      </c>
      <c r="Q328" s="224">
        <v>0</v>
      </c>
      <c r="R328" s="224">
        <f>Q328*H328</f>
        <v>0</v>
      </c>
      <c r="S328" s="224">
        <v>0</v>
      </c>
      <c r="T328" s="225">
        <f>S328*H328</f>
        <v>0</v>
      </c>
      <c r="U328" s="40"/>
      <c r="V328" s="40"/>
      <c r="W328" s="40"/>
      <c r="X328" s="40"/>
      <c r="Y328" s="40"/>
      <c r="Z328" s="40"/>
      <c r="AA328" s="40"/>
      <c r="AB328" s="40"/>
      <c r="AC328" s="40"/>
      <c r="AD328" s="40"/>
      <c r="AE328" s="40"/>
      <c r="AR328" s="226" t="s">
        <v>214</v>
      </c>
      <c r="AT328" s="226" t="s">
        <v>209</v>
      </c>
      <c r="AU328" s="226" t="s">
        <v>89</v>
      </c>
      <c r="AY328" s="18" t="s">
        <v>206</v>
      </c>
      <c r="BE328" s="227">
        <f>IF(N328="základní",J328,0)</f>
        <v>0</v>
      </c>
      <c r="BF328" s="227">
        <f>IF(N328="snížená",J328,0)</f>
        <v>0</v>
      </c>
      <c r="BG328" s="227">
        <f>IF(N328="zákl. přenesená",J328,0)</f>
        <v>0</v>
      </c>
      <c r="BH328" s="227">
        <f>IF(N328="sníž. přenesená",J328,0)</f>
        <v>0</v>
      </c>
      <c r="BI328" s="227">
        <f>IF(N328="nulová",J328,0)</f>
        <v>0</v>
      </c>
      <c r="BJ328" s="18" t="s">
        <v>214</v>
      </c>
      <c r="BK328" s="227">
        <f>ROUND(I328*H328,2)</f>
        <v>0</v>
      </c>
      <c r="BL328" s="18" t="s">
        <v>214</v>
      </c>
      <c r="BM328" s="226" t="s">
        <v>1400</v>
      </c>
    </row>
    <row r="329" spans="1:47" s="2" customFormat="1" ht="12">
      <c r="A329" s="40"/>
      <c r="B329" s="41"/>
      <c r="C329" s="42"/>
      <c r="D329" s="228" t="s">
        <v>216</v>
      </c>
      <c r="E329" s="42"/>
      <c r="F329" s="229" t="s">
        <v>1401</v>
      </c>
      <c r="G329" s="42"/>
      <c r="H329" s="42"/>
      <c r="I329" s="230"/>
      <c r="J329" s="42"/>
      <c r="K329" s="42"/>
      <c r="L329" s="46"/>
      <c r="M329" s="231"/>
      <c r="N329" s="232"/>
      <c r="O329" s="86"/>
      <c r="P329" s="86"/>
      <c r="Q329" s="86"/>
      <c r="R329" s="86"/>
      <c r="S329" s="86"/>
      <c r="T329" s="87"/>
      <c r="U329" s="40"/>
      <c r="V329" s="40"/>
      <c r="W329" s="40"/>
      <c r="X329" s="40"/>
      <c r="Y329" s="40"/>
      <c r="Z329" s="40"/>
      <c r="AA329" s="40"/>
      <c r="AB329" s="40"/>
      <c r="AC329" s="40"/>
      <c r="AD329" s="40"/>
      <c r="AE329" s="40"/>
      <c r="AT329" s="18" t="s">
        <v>216</v>
      </c>
      <c r="AU329" s="18" t="s">
        <v>89</v>
      </c>
    </row>
    <row r="330" spans="1:47" s="2" customFormat="1" ht="12">
      <c r="A330" s="40"/>
      <c r="B330" s="41"/>
      <c r="C330" s="42"/>
      <c r="D330" s="228" t="s">
        <v>326</v>
      </c>
      <c r="E330" s="42"/>
      <c r="F330" s="275" t="s">
        <v>1372</v>
      </c>
      <c r="G330" s="42"/>
      <c r="H330" s="42"/>
      <c r="I330" s="230"/>
      <c r="J330" s="42"/>
      <c r="K330" s="42"/>
      <c r="L330" s="46"/>
      <c r="M330" s="231"/>
      <c r="N330" s="232"/>
      <c r="O330" s="86"/>
      <c r="P330" s="86"/>
      <c r="Q330" s="86"/>
      <c r="R330" s="86"/>
      <c r="S330" s="86"/>
      <c r="T330" s="87"/>
      <c r="U330" s="40"/>
      <c r="V330" s="40"/>
      <c r="W330" s="40"/>
      <c r="X330" s="40"/>
      <c r="Y330" s="40"/>
      <c r="Z330" s="40"/>
      <c r="AA330" s="40"/>
      <c r="AB330" s="40"/>
      <c r="AC330" s="40"/>
      <c r="AD330" s="40"/>
      <c r="AE330" s="40"/>
      <c r="AT330" s="18" t="s">
        <v>326</v>
      </c>
      <c r="AU330" s="18" t="s">
        <v>89</v>
      </c>
    </row>
    <row r="331" spans="1:51" s="13" customFormat="1" ht="12">
      <c r="A331" s="13"/>
      <c r="B331" s="233"/>
      <c r="C331" s="234"/>
      <c r="D331" s="228" t="s">
        <v>218</v>
      </c>
      <c r="E331" s="235" t="s">
        <v>39</v>
      </c>
      <c r="F331" s="236" t="s">
        <v>1391</v>
      </c>
      <c r="G331" s="234"/>
      <c r="H331" s="237">
        <v>103</v>
      </c>
      <c r="I331" s="238"/>
      <c r="J331" s="234"/>
      <c r="K331" s="234"/>
      <c r="L331" s="239"/>
      <c r="M331" s="240"/>
      <c r="N331" s="241"/>
      <c r="O331" s="241"/>
      <c r="P331" s="241"/>
      <c r="Q331" s="241"/>
      <c r="R331" s="241"/>
      <c r="S331" s="241"/>
      <c r="T331" s="242"/>
      <c r="U331" s="13"/>
      <c r="V331" s="13"/>
      <c r="W331" s="13"/>
      <c r="X331" s="13"/>
      <c r="Y331" s="13"/>
      <c r="Z331" s="13"/>
      <c r="AA331" s="13"/>
      <c r="AB331" s="13"/>
      <c r="AC331" s="13"/>
      <c r="AD331" s="13"/>
      <c r="AE331" s="13"/>
      <c r="AT331" s="243" t="s">
        <v>218</v>
      </c>
      <c r="AU331" s="243" t="s">
        <v>89</v>
      </c>
      <c r="AV331" s="13" t="s">
        <v>89</v>
      </c>
      <c r="AW331" s="13" t="s">
        <v>41</v>
      </c>
      <c r="AX331" s="13" t="s">
        <v>80</v>
      </c>
      <c r="AY331" s="243" t="s">
        <v>206</v>
      </c>
    </row>
    <row r="332" spans="1:51" s="13" customFormat="1" ht="12">
      <c r="A332" s="13"/>
      <c r="B332" s="233"/>
      <c r="C332" s="234"/>
      <c r="D332" s="228" t="s">
        <v>218</v>
      </c>
      <c r="E332" s="235" t="s">
        <v>39</v>
      </c>
      <c r="F332" s="236" t="s">
        <v>1392</v>
      </c>
      <c r="G332" s="234"/>
      <c r="H332" s="237">
        <v>103</v>
      </c>
      <c r="I332" s="238"/>
      <c r="J332" s="234"/>
      <c r="K332" s="234"/>
      <c r="L332" s="239"/>
      <c r="M332" s="240"/>
      <c r="N332" s="241"/>
      <c r="O332" s="241"/>
      <c r="P332" s="241"/>
      <c r="Q332" s="241"/>
      <c r="R332" s="241"/>
      <c r="S332" s="241"/>
      <c r="T332" s="242"/>
      <c r="U332" s="13"/>
      <c r="V332" s="13"/>
      <c r="W332" s="13"/>
      <c r="X332" s="13"/>
      <c r="Y332" s="13"/>
      <c r="Z332" s="13"/>
      <c r="AA332" s="13"/>
      <c r="AB332" s="13"/>
      <c r="AC332" s="13"/>
      <c r="AD332" s="13"/>
      <c r="AE332" s="13"/>
      <c r="AT332" s="243" t="s">
        <v>218</v>
      </c>
      <c r="AU332" s="243" t="s">
        <v>89</v>
      </c>
      <c r="AV332" s="13" t="s">
        <v>89</v>
      </c>
      <c r="AW332" s="13" t="s">
        <v>41</v>
      </c>
      <c r="AX332" s="13" t="s">
        <v>80</v>
      </c>
      <c r="AY332" s="243" t="s">
        <v>206</v>
      </c>
    </row>
    <row r="333" spans="1:51" s="13" customFormat="1" ht="12">
      <c r="A333" s="13"/>
      <c r="B333" s="233"/>
      <c r="C333" s="234"/>
      <c r="D333" s="228" t="s">
        <v>218</v>
      </c>
      <c r="E333" s="235" t="s">
        <v>39</v>
      </c>
      <c r="F333" s="236" t="s">
        <v>1393</v>
      </c>
      <c r="G333" s="234"/>
      <c r="H333" s="237">
        <v>108</v>
      </c>
      <c r="I333" s="238"/>
      <c r="J333" s="234"/>
      <c r="K333" s="234"/>
      <c r="L333" s="239"/>
      <c r="M333" s="240"/>
      <c r="N333" s="241"/>
      <c r="O333" s="241"/>
      <c r="P333" s="241"/>
      <c r="Q333" s="241"/>
      <c r="R333" s="241"/>
      <c r="S333" s="241"/>
      <c r="T333" s="242"/>
      <c r="U333" s="13"/>
      <c r="V333" s="13"/>
      <c r="W333" s="13"/>
      <c r="X333" s="13"/>
      <c r="Y333" s="13"/>
      <c r="Z333" s="13"/>
      <c r="AA333" s="13"/>
      <c r="AB333" s="13"/>
      <c r="AC333" s="13"/>
      <c r="AD333" s="13"/>
      <c r="AE333" s="13"/>
      <c r="AT333" s="243" t="s">
        <v>218</v>
      </c>
      <c r="AU333" s="243" t="s">
        <v>89</v>
      </c>
      <c r="AV333" s="13" t="s">
        <v>89</v>
      </c>
      <c r="AW333" s="13" t="s">
        <v>41</v>
      </c>
      <c r="AX333" s="13" t="s">
        <v>80</v>
      </c>
      <c r="AY333" s="243" t="s">
        <v>206</v>
      </c>
    </row>
    <row r="334" spans="1:51" s="13" customFormat="1" ht="12">
      <c r="A334" s="13"/>
      <c r="B334" s="233"/>
      <c r="C334" s="234"/>
      <c r="D334" s="228" t="s">
        <v>218</v>
      </c>
      <c r="E334" s="235" t="s">
        <v>39</v>
      </c>
      <c r="F334" s="236" t="s">
        <v>1394</v>
      </c>
      <c r="G334" s="234"/>
      <c r="H334" s="237">
        <v>103</v>
      </c>
      <c r="I334" s="238"/>
      <c r="J334" s="234"/>
      <c r="K334" s="234"/>
      <c r="L334" s="239"/>
      <c r="M334" s="240"/>
      <c r="N334" s="241"/>
      <c r="O334" s="241"/>
      <c r="P334" s="241"/>
      <c r="Q334" s="241"/>
      <c r="R334" s="241"/>
      <c r="S334" s="241"/>
      <c r="T334" s="242"/>
      <c r="U334" s="13"/>
      <c r="V334" s="13"/>
      <c r="W334" s="13"/>
      <c r="X334" s="13"/>
      <c r="Y334" s="13"/>
      <c r="Z334" s="13"/>
      <c r="AA334" s="13"/>
      <c r="AB334" s="13"/>
      <c r="AC334" s="13"/>
      <c r="AD334" s="13"/>
      <c r="AE334" s="13"/>
      <c r="AT334" s="243" t="s">
        <v>218</v>
      </c>
      <c r="AU334" s="243" t="s">
        <v>89</v>
      </c>
      <c r="AV334" s="13" t="s">
        <v>89</v>
      </c>
      <c r="AW334" s="13" t="s">
        <v>41</v>
      </c>
      <c r="AX334" s="13" t="s">
        <v>80</v>
      </c>
      <c r="AY334" s="243" t="s">
        <v>206</v>
      </c>
    </row>
    <row r="335" spans="1:51" s="14" customFormat="1" ht="12">
      <c r="A335" s="14"/>
      <c r="B335" s="244"/>
      <c r="C335" s="245"/>
      <c r="D335" s="228" t="s">
        <v>218</v>
      </c>
      <c r="E335" s="246" t="s">
        <v>39</v>
      </c>
      <c r="F335" s="247" t="s">
        <v>220</v>
      </c>
      <c r="G335" s="245"/>
      <c r="H335" s="248">
        <v>417</v>
      </c>
      <c r="I335" s="249"/>
      <c r="J335" s="245"/>
      <c r="K335" s="245"/>
      <c r="L335" s="250"/>
      <c r="M335" s="251"/>
      <c r="N335" s="252"/>
      <c r="O335" s="252"/>
      <c r="P335" s="252"/>
      <c r="Q335" s="252"/>
      <c r="R335" s="252"/>
      <c r="S335" s="252"/>
      <c r="T335" s="253"/>
      <c r="U335" s="14"/>
      <c r="V335" s="14"/>
      <c r="W335" s="14"/>
      <c r="X335" s="14"/>
      <c r="Y335" s="14"/>
      <c r="Z335" s="14"/>
      <c r="AA335" s="14"/>
      <c r="AB335" s="14"/>
      <c r="AC335" s="14"/>
      <c r="AD335" s="14"/>
      <c r="AE335" s="14"/>
      <c r="AT335" s="254" t="s">
        <v>218</v>
      </c>
      <c r="AU335" s="254" t="s">
        <v>89</v>
      </c>
      <c r="AV335" s="14" t="s">
        <v>214</v>
      </c>
      <c r="AW335" s="14" t="s">
        <v>41</v>
      </c>
      <c r="AX335" s="14" t="s">
        <v>87</v>
      </c>
      <c r="AY335" s="254" t="s">
        <v>206</v>
      </c>
    </row>
    <row r="336" spans="1:63" s="12" customFormat="1" ht="25.9" customHeight="1">
      <c r="A336" s="12"/>
      <c r="B336" s="199"/>
      <c r="C336" s="200"/>
      <c r="D336" s="201" t="s">
        <v>79</v>
      </c>
      <c r="E336" s="202" t="s">
        <v>357</v>
      </c>
      <c r="F336" s="202" t="s">
        <v>358</v>
      </c>
      <c r="G336" s="200"/>
      <c r="H336" s="200"/>
      <c r="I336" s="203"/>
      <c r="J336" s="204">
        <f>BK336</f>
        <v>0</v>
      </c>
      <c r="K336" s="200"/>
      <c r="L336" s="205"/>
      <c r="M336" s="206"/>
      <c r="N336" s="207"/>
      <c r="O336" s="207"/>
      <c r="P336" s="208">
        <f>SUM(P337:P413)</f>
        <v>0</v>
      </c>
      <c r="Q336" s="207"/>
      <c r="R336" s="208">
        <f>SUM(R337:R413)</f>
        <v>421.95384</v>
      </c>
      <c r="S336" s="207"/>
      <c r="T336" s="209">
        <f>SUM(T337:T413)</f>
        <v>0</v>
      </c>
      <c r="U336" s="12"/>
      <c r="V336" s="12"/>
      <c r="W336" s="12"/>
      <c r="X336" s="12"/>
      <c r="Y336" s="12"/>
      <c r="Z336" s="12"/>
      <c r="AA336" s="12"/>
      <c r="AB336" s="12"/>
      <c r="AC336" s="12"/>
      <c r="AD336" s="12"/>
      <c r="AE336" s="12"/>
      <c r="AR336" s="210" t="s">
        <v>214</v>
      </c>
      <c r="AT336" s="211" t="s">
        <v>79</v>
      </c>
      <c r="AU336" s="211" t="s">
        <v>80</v>
      </c>
      <c r="AY336" s="210" t="s">
        <v>206</v>
      </c>
      <c r="BK336" s="212">
        <f>SUM(BK337:BK413)</f>
        <v>0</v>
      </c>
    </row>
    <row r="337" spans="1:65" s="2" customFormat="1" ht="62.7" customHeight="1">
      <c r="A337" s="40"/>
      <c r="B337" s="41"/>
      <c r="C337" s="215" t="s">
        <v>347</v>
      </c>
      <c r="D337" s="215" t="s">
        <v>209</v>
      </c>
      <c r="E337" s="216" t="s">
        <v>1402</v>
      </c>
      <c r="F337" s="217" t="s">
        <v>1403</v>
      </c>
      <c r="G337" s="218" t="s">
        <v>223</v>
      </c>
      <c r="H337" s="219">
        <v>1</v>
      </c>
      <c r="I337" s="220"/>
      <c r="J337" s="221">
        <f>ROUND(I337*H337,2)</f>
        <v>0</v>
      </c>
      <c r="K337" s="217" t="s">
        <v>39</v>
      </c>
      <c r="L337" s="46"/>
      <c r="M337" s="222" t="s">
        <v>39</v>
      </c>
      <c r="N337" s="223" t="s">
        <v>53</v>
      </c>
      <c r="O337" s="86"/>
      <c r="P337" s="224">
        <f>O337*H337</f>
        <v>0</v>
      </c>
      <c r="Q337" s="224">
        <v>0</v>
      </c>
      <c r="R337" s="224">
        <f>Q337*H337</f>
        <v>0</v>
      </c>
      <c r="S337" s="224">
        <v>0</v>
      </c>
      <c r="T337" s="225">
        <f>S337*H337</f>
        <v>0</v>
      </c>
      <c r="U337" s="40"/>
      <c r="V337" s="40"/>
      <c r="W337" s="40"/>
      <c r="X337" s="40"/>
      <c r="Y337" s="40"/>
      <c r="Z337" s="40"/>
      <c r="AA337" s="40"/>
      <c r="AB337" s="40"/>
      <c r="AC337" s="40"/>
      <c r="AD337" s="40"/>
      <c r="AE337" s="40"/>
      <c r="AR337" s="226" t="s">
        <v>362</v>
      </c>
      <c r="AT337" s="226" t="s">
        <v>209</v>
      </c>
      <c r="AU337" s="226" t="s">
        <v>87</v>
      </c>
      <c r="AY337" s="18" t="s">
        <v>206</v>
      </c>
      <c r="BE337" s="227">
        <f>IF(N337="základní",J337,0)</f>
        <v>0</v>
      </c>
      <c r="BF337" s="227">
        <f>IF(N337="snížená",J337,0)</f>
        <v>0</v>
      </c>
      <c r="BG337" s="227">
        <f>IF(N337="zákl. přenesená",J337,0)</f>
        <v>0</v>
      </c>
      <c r="BH337" s="227">
        <f>IF(N337="sníž. přenesená",J337,0)</f>
        <v>0</v>
      </c>
      <c r="BI337" s="227">
        <f>IF(N337="nulová",J337,0)</f>
        <v>0</v>
      </c>
      <c r="BJ337" s="18" t="s">
        <v>214</v>
      </c>
      <c r="BK337" s="227">
        <f>ROUND(I337*H337,2)</f>
        <v>0</v>
      </c>
      <c r="BL337" s="18" t="s">
        <v>362</v>
      </c>
      <c r="BM337" s="226" t="s">
        <v>1404</v>
      </c>
    </row>
    <row r="338" spans="1:47" s="2" customFormat="1" ht="12">
      <c r="A338" s="40"/>
      <c r="B338" s="41"/>
      <c r="C338" s="42"/>
      <c r="D338" s="228" t="s">
        <v>216</v>
      </c>
      <c r="E338" s="42"/>
      <c r="F338" s="229" t="s">
        <v>1403</v>
      </c>
      <c r="G338" s="42"/>
      <c r="H338" s="42"/>
      <c r="I338" s="230"/>
      <c r="J338" s="42"/>
      <c r="K338" s="42"/>
      <c r="L338" s="46"/>
      <c r="M338" s="231"/>
      <c r="N338" s="232"/>
      <c r="O338" s="86"/>
      <c r="P338" s="86"/>
      <c r="Q338" s="86"/>
      <c r="R338" s="86"/>
      <c r="S338" s="86"/>
      <c r="T338" s="87"/>
      <c r="U338" s="40"/>
      <c r="V338" s="40"/>
      <c r="W338" s="40"/>
      <c r="X338" s="40"/>
      <c r="Y338" s="40"/>
      <c r="Z338" s="40"/>
      <c r="AA338" s="40"/>
      <c r="AB338" s="40"/>
      <c r="AC338" s="40"/>
      <c r="AD338" s="40"/>
      <c r="AE338" s="40"/>
      <c r="AT338" s="18" t="s">
        <v>216</v>
      </c>
      <c r="AU338" s="18" t="s">
        <v>87</v>
      </c>
    </row>
    <row r="339" spans="1:47" s="2" customFormat="1" ht="12">
      <c r="A339" s="40"/>
      <c r="B339" s="41"/>
      <c r="C339" s="42"/>
      <c r="D339" s="228" t="s">
        <v>326</v>
      </c>
      <c r="E339" s="42"/>
      <c r="F339" s="275" t="s">
        <v>1405</v>
      </c>
      <c r="G339" s="42"/>
      <c r="H339" s="42"/>
      <c r="I339" s="230"/>
      <c r="J339" s="42"/>
      <c r="K339" s="42"/>
      <c r="L339" s="46"/>
      <c r="M339" s="231"/>
      <c r="N339" s="232"/>
      <c r="O339" s="86"/>
      <c r="P339" s="86"/>
      <c r="Q339" s="86"/>
      <c r="R339" s="86"/>
      <c r="S339" s="86"/>
      <c r="T339" s="87"/>
      <c r="U339" s="40"/>
      <c r="V339" s="40"/>
      <c r="W339" s="40"/>
      <c r="X339" s="40"/>
      <c r="Y339" s="40"/>
      <c r="Z339" s="40"/>
      <c r="AA339" s="40"/>
      <c r="AB339" s="40"/>
      <c r="AC339" s="40"/>
      <c r="AD339" s="40"/>
      <c r="AE339" s="40"/>
      <c r="AT339" s="18" t="s">
        <v>326</v>
      </c>
      <c r="AU339" s="18" t="s">
        <v>87</v>
      </c>
    </row>
    <row r="340" spans="1:65" s="2" customFormat="1" ht="55.5" customHeight="1">
      <c r="A340" s="40"/>
      <c r="B340" s="41"/>
      <c r="C340" s="215" t="s">
        <v>352</v>
      </c>
      <c r="D340" s="215" t="s">
        <v>209</v>
      </c>
      <c r="E340" s="216" t="s">
        <v>1124</v>
      </c>
      <c r="F340" s="217" t="s">
        <v>1125</v>
      </c>
      <c r="G340" s="218" t="s">
        <v>316</v>
      </c>
      <c r="H340" s="219">
        <v>24.803</v>
      </c>
      <c r="I340" s="220"/>
      <c r="J340" s="221">
        <f>ROUND(I340*H340,2)</f>
        <v>0</v>
      </c>
      <c r="K340" s="217" t="s">
        <v>39</v>
      </c>
      <c r="L340" s="46"/>
      <c r="M340" s="222" t="s">
        <v>39</v>
      </c>
      <c r="N340" s="223" t="s">
        <v>53</v>
      </c>
      <c r="O340" s="86"/>
      <c r="P340" s="224">
        <f>O340*H340</f>
        <v>0</v>
      </c>
      <c r="Q340" s="224">
        <v>0</v>
      </c>
      <c r="R340" s="224">
        <f>Q340*H340</f>
        <v>0</v>
      </c>
      <c r="S340" s="224">
        <v>0</v>
      </c>
      <c r="T340" s="225">
        <f>S340*H340</f>
        <v>0</v>
      </c>
      <c r="U340" s="40"/>
      <c r="V340" s="40"/>
      <c r="W340" s="40"/>
      <c r="X340" s="40"/>
      <c r="Y340" s="40"/>
      <c r="Z340" s="40"/>
      <c r="AA340" s="40"/>
      <c r="AB340" s="40"/>
      <c r="AC340" s="40"/>
      <c r="AD340" s="40"/>
      <c r="AE340" s="40"/>
      <c r="AR340" s="226" t="s">
        <v>362</v>
      </c>
      <c r="AT340" s="226" t="s">
        <v>209</v>
      </c>
      <c r="AU340" s="226" t="s">
        <v>87</v>
      </c>
      <c r="AY340" s="18" t="s">
        <v>206</v>
      </c>
      <c r="BE340" s="227">
        <f>IF(N340="základní",J340,0)</f>
        <v>0</v>
      </c>
      <c r="BF340" s="227">
        <f>IF(N340="snížená",J340,0)</f>
        <v>0</v>
      </c>
      <c r="BG340" s="227">
        <f>IF(N340="zákl. přenesená",J340,0)</f>
        <v>0</v>
      </c>
      <c r="BH340" s="227">
        <f>IF(N340="sníž. přenesená",J340,0)</f>
        <v>0</v>
      </c>
      <c r="BI340" s="227">
        <f>IF(N340="nulová",J340,0)</f>
        <v>0</v>
      </c>
      <c r="BJ340" s="18" t="s">
        <v>214</v>
      </c>
      <c r="BK340" s="227">
        <f>ROUND(I340*H340,2)</f>
        <v>0</v>
      </c>
      <c r="BL340" s="18" t="s">
        <v>362</v>
      </c>
      <c r="BM340" s="226" t="s">
        <v>1406</v>
      </c>
    </row>
    <row r="341" spans="1:47" s="2" customFormat="1" ht="12">
      <c r="A341" s="40"/>
      <c r="B341" s="41"/>
      <c r="C341" s="42"/>
      <c r="D341" s="228" t="s">
        <v>216</v>
      </c>
      <c r="E341" s="42"/>
      <c r="F341" s="229" t="s">
        <v>1125</v>
      </c>
      <c r="G341" s="42"/>
      <c r="H341" s="42"/>
      <c r="I341" s="230"/>
      <c r="J341" s="42"/>
      <c r="K341" s="42"/>
      <c r="L341" s="46"/>
      <c r="M341" s="231"/>
      <c r="N341" s="232"/>
      <c r="O341" s="86"/>
      <c r="P341" s="86"/>
      <c r="Q341" s="86"/>
      <c r="R341" s="86"/>
      <c r="S341" s="86"/>
      <c r="T341" s="87"/>
      <c r="U341" s="40"/>
      <c r="V341" s="40"/>
      <c r="W341" s="40"/>
      <c r="X341" s="40"/>
      <c r="Y341" s="40"/>
      <c r="Z341" s="40"/>
      <c r="AA341" s="40"/>
      <c r="AB341" s="40"/>
      <c r="AC341" s="40"/>
      <c r="AD341" s="40"/>
      <c r="AE341" s="40"/>
      <c r="AT341" s="18" t="s">
        <v>216</v>
      </c>
      <c r="AU341" s="18" t="s">
        <v>87</v>
      </c>
    </row>
    <row r="342" spans="1:47" s="2" customFormat="1" ht="12">
      <c r="A342" s="40"/>
      <c r="B342" s="41"/>
      <c r="C342" s="42"/>
      <c r="D342" s="228" t="s">
        <v>326</v>
      </c>
      <c r="E342" s="42"/>
      <c r="F342" s="275" t="s">
        <v>1407</v>
      </c>
      <c r="G342" s="42"/>
      <c r="H342" s="42"/>
      <c r="I342" s="230"/>
      <c r="J342" s="42"/>
      <c r="K342" s="42"/>
      <c r="L342" s="46"/>
      <c r="M342" s="231"/>
      <c r="N342" s="232"/>
      <c r="O342" s="86"/>
      <c r="P342" s="86"/>
      <c r="Q342" s="86"/>
      <c r="R342" s="86"/>
      <c r="S342" s="86"/>
      <c r="T342" s="87"/>
      <c r="U342" s="40"/>
      <c r="V342" s="40"/>
      <c r="W342" s="40"/>
      <c r="X342" s="40"/>
      <c r="Y342" s="40"/>
      <c r="Z342" s="40"/>
      <c r="AA342" s="40"/>
      <c r="AB342" s="40"/>
      <c r="AC342" s="40"/>
      <c r="AD342" s="40"/>
      <c r="AE342" s="40"/>
      <c r="AT342" s="18" t="s">
        <v>326</v>
      </c>
      <c r="AU342" s="18" t="s">
        <v>87</v>
      </c>
    </row>
    <row r="343" spans="1:51" s="13" customFormat="1" ht="12">
      <c r="A343" s="13"/>
      <c r="B343" s="233"/>
      <c r="C343" s="234"/>
      <c r="D343" s="228" t="s">
        <v>218</v>
      </c>
      <c r="E343" s="235" t="s">
        <v>39</v>
      </c>
      <c r="F343" s="236" t="s">
        <v>1408</v>
      </c>
      <c r="G343" s="234"/>
      <c r="H343" s="237">
        <v>23.201</v>
      </c>
      <c r="I343" s="238"/>
      <c r="J343" s="234"/>
      <c r="K343" s="234"/>
      <c r="L343" s="239"/>
      <c r="M343" s="240"/>
      <c r="N343" s="241"/>
      <c r="O343" s="241"/>
      <c r="P343" s="241"/>
      <c r="Q343" s="241"/>
      <c r="R343" s="241"/>
      <c r="S343" s="241"/>
      <c r="T343" s="242"/>
      <c r="U343" s="13"/>
      <c r="V343" s="13"/>
      <c r="W343" s="13"/>
      <c r="X343" s="13"/>
      <c r="Y343" s="13"/>
      <c r="Z343" s="13"/>
      <c r="AA343" s="13"/>
      <c r="AB343" s="13"/>
      <c r="AC343" s="13"/>
      <c r="AD343" s="13"/>
      <c r="AE343" s="13"/>
      <c r="AT343" s="243" t="s">
        <v>218</v>
      </c>
      <c r="AU343" s="243" t="s">
        <v>87</v>
      </c>
      <c r="AV343" s="13" t="s">
        <v>89</v>
      </c>
      <c r="AW343" s="13" t="s">
        <v>41</v>
      </c>
      <c r="AX343" s="13" t="s">
        <v>80</v>
      </c>
      <c r="AY343" s="243" t="s">
        <v>206</v>
      </c>
    </row>
    <row r="344" spans="1:51" s="13" customFormat="1" ht="12">
      <c r="A344" s="13"/>
      <c r="B344" s="233"/>
      <c r="C344" s="234"/>
      <c r="D344" s="228" t="s">
        <v>218</v>
      </c>
      <c r="E344" s="235" t="s">
        <v>39</v>
      </c>
      <c r="F344" s="236" t="s">
        <v>1409</v>
      </c>
      <c r="G344" s="234"/>
      <c r="H344" s="237">
        <v>1.602</v>
      </c>
      <c r="I344" s="238"/>
      <c r="J344" s="234"/>
      <c r="K344" s="234"/>
      <c r="L344" s="239"/>
      <c r="M344" s="240"/>
      <c r="N344" s="241"/>
      <c r="O344" s="241"/>
      <c r="P344" s="241"/>
      <c r="Q344" s="241"/>
      <c r="R344" s="241"/>
      <c r="S344" s="241"/>
      <c r="T344" s="242"/>
      <c r="U344" s="13"/>
      <c r="V344" s="13"/>
      <c r="W344" s="13"/>
      <c r="X344" s="13"/>
      <c r="Y344" s="13"/>
      <c r="Z344" s="13"/>
      <c r="AA344" s="13"/>
      <c r="AB344" s="13"/>
      <c r="AC344" s="13"/>
      <c r="AD344" s="13"/>
      <c r="AE344" s="13"/>
      <c r="AT344" s="243" t="s">
        <v>218</v>
      </c>
      <c r="AU344" s="243" t="s">
        <v>87</v>
      </c>
      <c r="AV344" s="13" t="s">
        <v>89</v>
      </c>
      <c r="AW344" s="13" t="s">
        <v>41</v>
      </c>
      <c r="AX344" s="13" t="s">
        <v>80</v>
      </c>
      <c r="AY344" s="243" t="s">
        <v>206</v>
      </c>
    </row>
    <row r="345" spans="1:51" s="14" customFormat="1" ht="12">
      <c r="A345" s="14"/>
      <c r="B345" s="244"/>
      <c r="C345" s="245"/>
      <c r="D345" s="228" t="s">
        <v>218</v>
      </c>
      <c r="E345" s="246" t="s">
        <v>39</v>
      </c>
      <c r="F345" s="247" t="s">
        <v>220</v>
      </c>
      <c r="G345" s="245"/>
      <c r="H345" s="248">
        <v>24.803</v>
      </c>
      <c r="I345" s="249"/>
      <c r="J345" s="245"/>
      <c r="K345" s="245"/>
      <c r="L345" s="250"/>
      <c r="M345" s="251"/>
      <c r="N345" s="252"/>
      <c r="O345" s="252"/>
      <c r="P345" s="252"/>
      <c r="Q345" s="252"/>
      <c r="R345" s="252"/>
      <c r="S345" s="252"/>
      <c r="T345" s="253"/>
      <c r="U345" s="14"/>
      <c r="V345" s="14"/>
      <c r="W345" s="14"/>
      <c r="X345" s="14"/>
      <c r="Y345" s="14"/>
      <c r="Z345" s="14"/>
      <c r="AA345" s="14"/>
      <c r="AB345" s="14"/>
      <c r="AC345" s="14"/>
      <c r="AD345" s="14"/>
      <c r="AE345" s="14"/>
      <c r="AT345" s="254" t="s">
        <v>218</v>
      </c>
      <c r="AU345" s="254" t="s">
        <v>87</v>
      </c>
      <c r="AV345" s="14" t="s">
        <v>214</v>
      </c>
      <c r="AW345" s="14" t="s">
        <v>41</v>
      </c>
      <c r="AX345" s="14" t="s">
        <v>87</v>
      </c>
      <c r="AY345" s="254" t="s">
        <v>206</v>
      </c>
    </row>
    <row r="346" spans="1:65" s="2" customFormat="1" ht="24.15" customHeight="1">
      <c r="A346" s="40"/>
      <c r="B346" s="41"/>
      <c r="C346" s="265" t="s">
        <v>359</v>
      </c>
      <c r="D346" s="265" t="s">
        <v>322</v>
      </c>
      <c r="E346" s="266" t="s">
        <v>852</v>
      </c>
      <c r="F346" s="267" t="s">
        <v>853</v>
      </c>
      <c r="G346" s="268" t="s">
        <v>223</v>
      </c>
      <c r="H346" s="269">
        <v>19662</v>
      </c>
      <c r="I346" s="270"/>
      <c r="J346" s="271">
        <f>ROUND(I346*H346,2)</f>
        <v>0</v>
      </c>
      <c r="K346" s="267" t="s">
        <v>39</v>
      </c>
      <c r="L346" s="272"/>
      <c r="M346" s="273" t="s">
        <v>39</v>
      </c>
      <c r="N346" s="274" t="s">
        <v>53</v>
      </c>
      <c r="O346" s="86"/>
      <c r="P346" s="224">
        <f>O346*H346</f>
        <v>0</v>
      </c>
      <c r="Q346" s="224">
        <v>0.00123</v>
      </c>
      <c r="R346" s="224">
        <f>Q346*H346</f>
        <v>24.18426</v>
      </c>
      <c r="S346" s="224">
        <v>0</v>
      </c>
      <c r="T346" s="225">
        <f>S346*H346</f>
        <v>0</v>
      </c>
      <c r="U346" s="40"/>
      <c r="V346" s="40"/>
      <c r="W346" s="40"/>
      <c r="X346" s="40"/>
      <c r="Y346" s="40"/>
      <c r="Z346" s="40"/>
      <c r="AA346" s="40"/>
      <c r="AB346" s="40"/>
      <c r="AC346" s="40"/>
      <c r="AD346" s="40"/>
      <c r="AE346" s="40"/>
      <c r="AR346" s="226" t="s">
        <v>362</v>
      </c>
      <c r="AT346" s="226" t="s">
        <v>322</v>
      </c>
      <c r="AU346" s="226" t="s">
        <v>87</v>
      </c>
      <c r="AY346" s="18" t="s">
        <v>206</v>
      </c>
      <c r="BE346" s="227">
        <f>IF(N346="základní",J346,0)</f>
        <v>0</v>
      </c>
      <c r="BF346" s="227">
        <f>IF(N346="snížená",J346,0)</f>
        <v>0</v>
      </c>
      <c r="BG346" s="227">
        <f>IF(N346="zákl. přenesená",J346,0)</f>
        <v>0</v>
      </c>
      <c r="BH346" s="227">
        <f>IF(N346="sníž. přenesená",J346,0)</f>
        <v>0</v>
      </c>
      <c r="BI346" s="227">
        <f>IF(N346="nulová",J346,0)</f>
        <v>0</v>
      </c>
      <c r="BJ346" s="18" t="s">
        <v>214</v>
      </c>
      <c r="BK346" s="227">
        <f>ROUND(I346*H346,2)</f>
        <v>0</v>
      </c>
      <c r="BL346" s="18" t="s">
        <v>362</v>
      </c>
      <c r="BM346" s="226" t="s">
        <v>1410</v>
      </c>
    </row>
    <row r="347" spans="1:47" s="2" customFormat="1" ht="12">
      <c r="A347" s="40"/>
      <c r="B347" s="41"/>
      <c r="C347" s="42"/>
      <c r="D347" s="228" t="s">
        <v>216</v>
      </c>
      <c r="E347" s="42"/>
      <c r="F347" s="229" t="s">
        <v>853</v>
      </c>
      <c r="G347" s="42"/>
      <c r="H347" s="42"/>
      <c r="I347" s="230"/>
      <c r="J347" s="42"/>
      <c r="K347" s="42"/>
      <c r="L347" s="46"/>
      <c r="M347" s="231"/>
      <c r="N347" s="232"/>
      <c r="O347" s="86"/>
      <c r="P347" s="86"/>
      <c r="Q347" s="86"/>
      <c r="R347" s="86"/>
      <c r="S347" s="86"/>
      <c r="T347" s="87"/>
      <c r="U347" s="40"/>
      <c r="V347" s="40"/>
      <c r="W347" s="40"/>
      <c r="X347" s="40"/>
      <c r="Y347" s="40"/>
      <c r="Z347" s="40"/>
      <c r="AA347" s="40"/>
      <c r="AB347" s="40"/>
      <c r="AC347" s="40"/>
      <c r="AD347" s="40"/>
      <c r="AE347" s="40"/>
      <c r="AT347" s="18" t="s">
        <v>216</v>
      </c>
      <c r="AU347" s="18" t="s">
        <v>87</v>
      </c>
    </row>
    <row r="348" spans="1:51" s="13" customFormat="1" ht="12">
      <c r="A348" s="13"/>
      <c r="B348" s="233"/>
      <c r="C348" s="234"/>
      <c r="D348" s="228" t="s">
        <v>218</v>
      </c>
      <c r="E348" s="235" t="s">
        <v>39</v>
      </c>
      <c r="F348" s="236" t="s">
        <v>1411</v>
      </c>
      <c r="G348" s="234"/>
      <c r="H348" s="237">
        <v>17604</v>
      </c>
      <c r="I348" s="238"/>
      <c r="J348" s="234"/>
      <c r="K348" s="234"/>
      <c r="L348" s="239"/>
      <c r="M348" s="240"/>
      <c r="N348" s="241"/>
      <c r="O348" s="241"/>
      <c r="P348" s="241"/>
      <c r="Q348" s="241"/>
      <c r="R348" s="241"/>
      <c r="S348" s="241"/>
      <c r="T348" s="242"/>
      <c r="U348" s="13"/>
      <c r="V348" s="13"/>
      <c r="W348" s="13"/>
      <c r="X348" s="13"/>
      <c r="Y348" s="13"/>
      <c r="Z348" s="13"/>
      <c r="AA348" s="13"/>
      <c r="AB348" s="13"/>
      <c r="AC348" s="13"/>
      <c r="AD348" s="13"/>
      <c r="AE348" s="13"/>
      <c r="AT348" s="243" t="s">
        <v>218</v>
      </c>
      <c r="AU348" s="243" t="s">
        <v>87</v>
      </c>
      <c r="AV348" s="13" t="s">
        <v>89</v>
      </c>
      <c r="AW348" s="13" t="s">
        <v>41</v>
      </c>
      <c r="AX348" s="13" t="s">
        <v>80</v>
      </c>
      <c r="AY348" s="243" t="s">
        <v>206</v>
      </c>
    </row>
    <row r="349" spans="1:51" s="13" customFormat="1" ht="12">
      <c r="A349" s="13"/>
      <c r="B349" s="233"/>
      <c r="C349" s="234"/>
      <c r="D349" s="228" t="s">
        <v>218</v>
      </c>
      <c r="E349" s="235" t="s">
        <v>39</v>
      </c>
      <c r="F349" s="236" t="s">
        <v>1412</v>
      </c>
      <c r="G349" s="234"/>
      <c r="H349" s="237">
        <v>1414</v>
      </c>
      <c r="I349" s="238"/>
      <c r="J349" s="234"/>
      <c r="K349" s="234"/>
      <c r="L349" s="239"/>
      <c r="M349" s="240"/>
      <c r="N349" s="241"/>
      <c r="O349" s="241"/>
      <c r="P349" s="241"/>
      <c r="Q349" s="241"/>
      <c r="R349" s="241"/>
      <c r="S349" s="241"/>
      <c r="T349" s="242"/>
      <c r="U349" s="13"/>
      <c r="V349" s="13"/>
      <c r="W349" s="13"/>
      <c r="X349" s="13"/>
      <c r="Y349" s="13"/>
      <c r="Z349" s="13"/>
      <c r="AA349" s="13"/>
      <c r="AB349" s="13"/>
      <c r="AC349" s="13"/>
      <c r="AD349" s="13"/>
      <c r="AE349" s="13"/>
      <c r="AT349" s="243" t="s">
        <v>218</v>
      </c>
      <c r="AU349" s="243" t="s">
        <v>87</v>
      </c>
      <c r="AV349" s="13" t="s">
        <v>89</v>
      </c>
      <c r="AW349" s="13" t="s">
        <v>41</v>
      </c>
      <c r="AX349" s="13" t="s">
        <v>80</v>
      </c>
      <c r="AY349" s="243" t="s">
        <v>206</v>
      </c>
    </row>
    <row r="350" spans="1:51" s="13" customFormat="1" ht="12">
      <c r="A350" s="13"/>
      <c r="B350" s="233"/>
      <c r="C350" s="234"/>
      <c r="D350" s="228" t="s">
        <v>218</v>
      </c>
      <c r="E350" s="235" t="s">
        <v>39</v>
      </c>
      <c r="F350" s="236" t="s">
        <v>1413</v>
      </c>
      <c r="G350" s="234"/>
      <c r="H350" s="237">
        <v>644</v>
      </c>
      <c r="I350" s="238"/>
      <c r="J350" s="234"/>
      <c r="K350" s="234"/>
      <c r="L350" s="239"/>
      <c r="M350" s="240"/>
      <c r="N350" s="241"/>
      <c r="O350" s="241"/>
      <c r="P350" s="241"/>
      <c r="Q350" s="241"/>
      <c r="R350" s="241"/>
      <c r="S350" s="241"/>
      <c r="T350" s="242"/>
      <c r="U350" s="13"/>
      <c r="V350" s="13"/>
      <c r="W350" s="13"/>
      <c r="X350" s="13"/>
      <c r="Y350" s="13"/>
      <c r="Z350" s="13"/>
      <c r="AA350" s="13"/>
      <c r="AB350" s="13"/>
      <c r="AC350" s="13"/>
      <c r="AD350" s="13"/>
      <c r="AE350" s="13"/>
      <c r="AT350" s="243" t="s">
        <v>218</v>
      </c>
      <c r="AU350" s="243" t="s">
        <v>87</v>
      </c>
      <c r="AV350" s="13" t="s">
        <v>89</v>
      </c>
      <c r="AW350" s="13" t="s">
        <v>41</v>
      </c>
      <c r="AX350" s="13" t="s">
        <v>80</v>
      </c>
      <c r="AY350" s="243" t="s">
        <v>206</v>
      </c>
    </row>
    <row r="351" spans="1:51" s="14" customFormat="1" ht="12">
      <c r="A351" s="14"/>
      <c r="B351" s="244"/>
      <c r="C351" s="245"/>
      <c r="D351" s="228" t="s">
        <v>218</v>
      </c>
      <c r="E351" s="246" t="s">
        <v>39</v>
      </c>
      <c r="F351" s="247" t="s">
        <v>220</v>
      </c>
      <c r="G351" s="245"/>
      <c r="H351" s="248">
        <v>19662</v>
      </c>
      <c r="I351" s="249"/>
      <c r="J351" s="245"/>
      <c r="K351" s="245"/>
      <c r="L351" s="250"/>
      <c r="M351" s="251"/>
      <c r="N351" s="252"/>
      <c r="O351" s="252"/>
      <c r="P351" s="252"/>
      <c r="Q351" s="252"/>
      <c r="R351" s="252"/>
      <c r="S351" s="252"/>
      <c r="T351" s="253"/>
      <c r="U351" s="14"/>
      <c r="V351" s="14"/>
      <c r="W351" s="14"/>
      <c r="X351" s="14"/>
      <c r="Y351" s="14"/>
      <c r="Z351" s="14"/>
      <c r="AA351" s="14"/>
      <c r="AB351" s="14"/>
      <c r="AC351" s="14"/>
      <c r="AD351" s="14"/>
      <c r="AE351" s="14"/>
      <c r="AT351" s="254" t="s">
        <v>218</v>
      </c>
      <c r="AU351" s="254" t="s">
        <v>87</v>
      </c>
      <c r="AV351" s="14" t="s">
        <v>214</v>
      </c>
      <c r="AW351" s="14" t="s">
        <v>41</v>
      </c>
      <c r="AX351" s="14" t="s">
        <v>87</v>
      </c>
      <c r="AY351" s="254" t="s">
        <v>206</v>
      </c>
    </row>
    <row r="352" spans="1:65" s="2" customFormat="1" ht="16.5" customHeight="1">
      <c r="A352" s="40"/>
      <c r="B352" s="41"/>
      <c r="C352" s="265" t="s">
        <v>366</v>
      </c>
      <c r="D352" s="265" t="s">
        <v>322</v>
      </c>
      <c r="E352" s="266" t="s">
        <v>509</v>
      </c>
      <c r="F352" s="267" t="s">
        <v>510</v>
      </c>
      <c r="G352" s="268" t="s">
        <v>175</v>
      </c>
      <c r="H352" s="269">
        <v>502</v>
      </c>
      <c r="I352" s="270"/>
      <c r="J352" s="271">
        <f>ROUND(I352*H352,2)</f>
        <v>0</v>
      </c>
      <c r="K352" s="267" t="s">
        <v>213</v>
      </c>
      <c r="L352" s="272"/>
      <c r="M352" s="273" t="s">
        <v>39</v>
      </c>
      <c r="N352" s="274" t="s">
        <v>53</v>
      </c>
      <c r="O352" s="86"/>
      <c r="P352" s="224">
        <f>O352*H352</f>
        <v>0</v>
      </c>
      <c r="Q352" s="224">
        <v>0</v>
      </c>
      <c r="R352" s="224">
        <f>Q352*H352</f>
        <v>0</v>
      </c>
      <c r="S352" s="224">
        <v>0</v>
      </c>
      <c r="T352" s="225">
        <f>S352*H352</f>
        <v>0</v>
      </c>
      <c r="U352" s="40"/>
      <c r="V352" s="40"/>
      <c r="W352" s="40"/>
      <c r="X352" s="40"/>
      <c r="Y352" s="40"/>
      <c r="Z352" s="40"/>
      <c r="AA352" s="40"/>
      <c r="AB352" s="40"/>
      <c r="AC352" s="40"/>
      <c r="AD352" s="40"/>
      <c r="AE352" s="40"/>
      <c r="AR352" s="226" t="s">
        <v>362</v>
      </c>
      <c r="AT352" s="226" t="s">
        <v>322</v>
      </c>
      <c r="AU352" s="226" t="s">
        <v>87</v>
      </c>
      <c r="AY352" s="18" t="s">
        <v>206</v>
      </c>
      <c r="BE352" s="227">
        <f>IF(N352="základní",J352,0)</f>
        <v>0</v>
      </c>
      <c r="BF352" s="227">
        <f>IF(N352="snížená",J352,0)</f>
        <v>0</v>
      </c>
      <c r="BG352" s="227">
        <f>IF(N352="zákl. přenesená",J352,0)</f>
        <v>0</v>
      </c>
      <c r="BH352" s="227">
        <f>IF(N352="sníž. přenesená",J352,0)</f>
        <v>0</v>
      </c>
      <c r="BI352" s="227">
        <f>IF(N352="nulová",J352,0)</f>
        <v>0</v>
      </c>
      <c r="BJ352" s="18" t="s">
        <v>214</v>
      </c>
      <c r="BK352" s="227">
        <f>ROUND(I352*H352,2)</f>
        <v>0</v>
      </c>
      <c r="BL352" s="18" t="s">
        <v>362</v>
      </c>
      <c r="BM352" s="226" t="s">
        <v>1414</v>
      </c>
    </row>
    <row r="353" spans="1:47" s="2" customFormat="1" ht="12">
      <c r="A353" s="40"/>
      <c r="B353" s="41"/>
      <c r="C353" s="42"/>
      <c r="D353" s="228" t="s">
        <v>216</v>
      </c>
      <c r="E353" s="42"/>
      <c r="F353" s="229" t="s">
        <v>510</v>
      </c>
      <c r="G353" s="42"/>
      <c r="H353" s="42"/>
      <c r="I353" s="230"/>
      <c r="J353" s="42"/>
      <c r="K353" s="42"/>
      <c r="L353" s="46"/>
      <c r="M353" s="231"/>
      <c r="N353" s="232"/>
      <c r="O353" s="86"/>
      <c r="P353" s="86"/>
      <c r="Q353" s="86"/>
      <c r="R353" s="86"/>
      <c r="S353" s="86"/>
      <c r="T353" s="87"/>
      <c r="U353" s="40"/>
      <c r="V353" s="40"/>
      <c r="W353" s="40"/>
      <c r="X353" s="40"/>
      <c r="Y353" s="40"/>
      <c r="Z353" s="40"/>
      <c r="AA353" s="40"/>
      <c r="AB353" s="40"/>
      <c r="AC353" s="40"/>
      <c r="AD353" s="40"/>
      <c r="AE353" s="40"/>
      <c r="AT353" s="18" t="s">
        <v>216</v>
      </c>
      <c r="AU353" s="18" t="s">
        <v>87</v>
      </c>
    </row>
    <row r="354" spans="1:47" s="2" customFormat="1" ht="12">
      <c r="A354" s="40"/>
      <c r="B354" s="41"/>
      <c r="C354" s="42"/>
      <c r="D354" s="228" t="s">
        <v>326</v>
      </c>
      <c r="E354" s="42"/>
      <c r="F354" s="275" t="s">
        <v>327</v>
      </c>
      <c r="G354" s="42"/>
      <c r="H354" s="42"/>
      <c r="I354" s="230"/>
      <c r="J354" s="42"/>
      <c r="K354" s="42"/>
      <c r="L354" s="46"/>
      <c r="M354" s="231"/>
      <c r="N354" s="232"/>
      <c r="O354" s="86"/>
      <c r="P354" s="86"/>
      <c r="Q354" s="86"/>
      <c r="R354" s="86"/>
      <c r="S354" s="86"/>
      <c r="T354" s="87"/>
      <c r="U354" s="40"/>
      <c r="V354" s="40"/>
      <c r="W354" s="40"/>
      <c r="X354" s="40"/>
      <c r="Y354" s="40"/>
      <c r="Z354" s="40"/>
      <c r="AA354" s="40"/>
      <c r="AB354" s="40"/>
      <c r="AC354" s="40"/>
      <c r="AD354" s="40"/>
      <c r="AE354" s="40"/>
      <c r="AT354" s="18" t="s">
        <v>326</v>
      </c>
      <c r="AU354" s="18" t="s">
        <v>87</v>
      </c>
    </row>
    <row r="355" spans="1:65" s="2" customFormat="1" ht="24.15" customHeight="1">
      <c r="A355" s="40"/>
      <c r="B355" s="41"/>
      <c r="C355" s="265" t="s">
        <v>372</v>
      </c>
      <c r="D355" s="265" t="s">
        <v>322</v>
      </c>
      <c r="E355" s="266" t="s">
        <v>1415</v>
      </c>
      <c r="F355" s="267" t="s">
        <v>1416</v>
      </c>
      <c r="G355" s="268" t="s">
        <v>223</v>
      </c>
      <c r="H355" s="269">
        <v>162</v>
      </c>
      <c r="I355" s="270"/>
      <c r="J355" s="271">
        <f>ROUND(I355*H355,2)</f>
        <v>0</v>
      </c>
      <c r="K355" s="267" t="s">
        <v>213</v>
      </c>
      <c r="L355" s="272"/>
      <c r="M355" s="273" t="s">
        <v>39</v>
      </c>
      <c r="N355" s="274" t="s">
        <v>53</v>
      </c>
      <c r="O355" s="86"/>
      <c r="P355" s="224">
        <f>O355*H355</f>
        <v>0</v>
      </c>
      <c r="Q355" s="224">
        <v>0</v>
      </c>
      <c r="R355" s="224">
        <f>Q355*H355</f>
        <v>0</v>
      </c>
      <c r="S355" s="224">
        <v>0</v>
      </c>
      <c r="T355" s="225">
        <f>S355*H355</f>
        <v>0</v>
      </c>
      <c r="U355" s="40"/>
      <c r="V355" s="40"/>
      <c r="W355" s="40"/>
      <c r="X355" s="40"/>
      <c r="Y355" s="40"/>
      <c r="Z355" s="40"/>
      <c r="AA355" s="40"/>
      <c r="AB355" s="40"/>
      <c r="AC355" s="40"/>
      <c r="AD355" s="40"/>
      <c r="AE355" s="40"/>
      <c r="AR355" s="226" t="s">
        <v>362</v>
      </c>
      <c r="AT355" s="226" t="s">
        <v>322</v>
      </c>
      <c r="AU355" s="226" t="s">
        <v>87</v>
      </c>
      <c r="AY355" s="18" t="s">
        <v>206</v>
      </c>
      <c r="BE355" s="227">
        <f>IF(N355="základní",J355,0)</f>
        <v>0</v>
      </c>
      <c r="BF355" s="227">
        <f>IF(N355="snížená",J355,0)</f>
        <v>0</v>
      </c>
      <c r="BG355" s="227">
        <f>IF(N355="zákl. přenesená",J355,0)</f>
        <v>0</v>
      </c>
      <c r="BH355" s="227">
        <f>IF(N355="sníž. přenesená",J355,0)</f>
        <v>0</v>
      </c>
      <c r="BI355" s="227">
        <f>IF(N355="nulová",J355,0)</f>
        <v>0</v>
      </c>
      <c r="BJ355" s="18" t="s">
        <v>214</v>
      </c>
      <c r="BK355" s="227">
        <f>ROUND(I355*H355,2)</f>
        <v>0</v>
      </c>
      <c r="BL355" s="18" t="s">
        <v>362</v>
      </c>
      <c r="BM355" s="226" t="s">
        <v>1417</v>
      </c>
    </row>
    <row r="356" spans="1:47" s="2" customFormat="1" ht="12">
      <c r="A356" s="40"/>
      <c r="B356" s="41"/>
      <c r="C356" s="42"/>
      <c r="D356" s="228" t="s">
        <v>216</v>
      </c>
      <c r="E356" s="42"/>
      <c r="F356" s="229" t="s">
        <v>1416</v>
      </c>
      <c r="G356" s="42"/>
      <c r="H356" s="42"/>
      <c r="I356" s="230"/>
      <c r="J356" s="42"/>
      <c r="K356" s="42"/>
      <c r="L356" s="46"/>
      <c r="M356" s="231"/>
      <c r="N356" s="232"/>
      <c r="O356" s="86"/>
      <c r="P356" s="86"/>
      <c r="Q356" s="86"/>
      <c r="R356" s="86"/>
      <c r="S356" s="86"/>
      <c r="T356" s="87"/>
      <c r="U356" s="40"/>
      <c r="V356" s="40"/>
      <c r="W356" s="40"/>
      <c r="X356" s="40"/>
      <c r="Y356" s="40"/>
      <c r="Z356" s="40"/>
      <c r="AA356" s="40"/>
      <c r="AB356" s="40"/>
      <c r="AC356" s="40"/>
      <c r="AD356" s="40"/>
      <c r="AE356" s="40"/>
      <c r="AT356" s="18" t="s">
        <v>216</v>
      </c>
      <c r="AU356" s="18" t="s">
        <v>87</v>
      </c>
    </row>
    <row r="357" spans="1:47" s="2" customFormat="1" ht="12">
      <c r="A357" s="40"/>
      <c r="B357" s="41"/>
      <c r="C357" s="42"/>
      <c r="D357" s="228" t="s">
        <v>326</v>
      </c>
      <c r="E357" s="42"/>
      <c r="F357" s="275" t="s">
        <v>327</v>
      </c>
      <c r="G357" s="42"/>
      <c r="H357" s="42"/>
      <c r="I357" s="230"/>
      <c r="J357" s="42"/>
      <c r="K357" s="42"/>
      <c r="L357" s="46"/>
      <c r="M357" s="231"/>
      <c r="N357" s="232"/>
      <c r="O357" s="86"/>
      <c r="P357" s="86"/>
      <c r="Q357" s="86"/>
      <c r="R357" s="86"/>
      <c r="S357" s="86"/>
      <c r="T357" s="87"/>
      <c r="U357" s="40"/>
      <c r="V357" s="40"/>
      <c r="W357" s="40"/>
      <c r="X357" s="40"/>
      <c r="Y357" s="40"/>
      <c r="Z357" s="40"/>
      <c r="AA357" s="40"/>
      <c r="AB357" s="40"/>
      <c r="AC357" s="40"/>
      <c r="AD357" s="40"/>
      <c r="AE357" s="40"/>
      <c r="AT357" s="18" t="s">
        <v>326</v>
      </c>
      <c r="AU357" s="18" t="s">
        <v>87</v>
      </c>
    </row>
    <row r="358" spans="1:65" s="2" customFormat="1" ht="21.75" customHeight="1">
      <c r="A358" s="40"/>
      <c r="B358" s="41"/>
      <c r="C358" s="265" t="s">
        <v>379</v>
      </c>
      <c r="D358" s="265" t="s">
        <v>322</v>
      </c>
      <c r="E358" s="266" t="s">
        <v>329</v>
      </c>
      <c r="F358" s="267" t="s">
        <v>330</v>
      </c>
      <c r="G358" s="268" t="s">
        <v>223</v>
      </c>
      <c r="H358" s="269">
        <v>9831</v>
      </c>
      <c r="I358" s="270"/>
      <c r="J358" s="271">
        <f>ROUND(I358*H358,2)</f>
        <v>0</v>
      </c>
      <c r="K358" s="267" t="s">
        <v>39</v>
      </c>
      <c r="L358" s="272"/>
      <c r="M358" s="273" t="s">
        <v>39</v>
      </c>
      <c r="N358" s="274" t="s">
        <v>53</v>
      </c>
      <c r="O358" s="86"/>
      <c r="P358" s="224">
        <f>O358*H358</f>
        <v>0</v>
      </c>
      <c r="Q358" s="224">
        <v>0.00018</v>
      </c>
      <c r="R358" s="224">
        <f>Q358*H358</f>
        <v>1.7695800000000002</v>
      </c>
      <c r="S358" s="224">
        <v>0</v>
      </c>
      <c r="T358" s="225">
        <f>S358*H358</f>
        <v>0</v>
      </c>
      <c r="U358" s="40"/>
      <c r="V358" s="40"/>
      <c r="W358" s="40"/>
      <c r="X358" s="40"/>
      <c r="Y358" s="40"/>
      <c r="Z358" s="40"/>
      <c r="AA358" s="40"/>
      <c r="AB358" s="40"/>
      <c r="AC358" s="40"/>
      <c r="AD358" s="40"/>
      <c r="AE358" s="40"/>
      <c r="AR358" s="226" t="s">
        <v>362</v>
      </c>
      <c r="AT358" s="226" t="s">
        <v>322</v>
      </c>
      <c r="AU358" s="226" t="s">
        <v>87</v>
      </c>
      <c r="AY358" s="18" t="s">
        <v>206</v>
      </c>
      <c r="BE358" s="227">
        <f>IF(N358="základní",J358,0)</f>
        <v>0</v>
      </c>
      <c r="BF358" s="227">
        <f>IF(N358="snížená",J358,0)</f>
        <v>0</v>
      </c>
      <c r="BG358" s="227">
        <f>IF(N358="zákl. přenesená",J358,0)</f>
        <v>0</v>
      </c>
      <c r="BH358" s="227">
        <f>IF(N358="sníž. přenesená",J358,0)</f>
        <v>0</v>
      </c>
      <c r="BI358" s="227">
        <f>IF(N358="nulová",J358,0)</f>
        <v>0</v>
      </c>
      <c r="BJ358" s="18" t="s">
        <v>214</v>
      </c>
      <c r="BK358" s="227">
        <f>ROUND(I358*H358,2)</f>
        <v>0</v>
      </c>
      <c r="BL358" s="18" t="s">
        <v>362</v>
      </c>
      <c r="BM358" s="226" t="s">
        <v>1418</v>
      </c>
    </row>
    <row r="359" spans="1:47" s="2" customFormat="1" ht="12">
      <c r="A359" s="40"/>
      <c r="B359" s="41"/>
      <c r="C359" s="42"/>
      <c r="D359" s="228" t="s">
        <v>216</v>
      </c>
      <c r="E359" s="42"/>
      <c r="F359" s="229" t="s">
        <v>330</v>
      </c>
      <c r="G359" s="42"/>
      <c r="H359" s="42"/>
      <c r="I359" s="230"/>
      <c r="J359" s="42"/>
      <c r="K359" s="42"/>
      <c r="L359" s="46"/>
      <c r="M359" s="231"/>
      <c r="N359" s="232"/>
      <c r="O359" s="86"/>
      <c r="P359" s="86"/>
      <c r="Q359" s="86"/>
      <c r="R359" s="86"/>
      <c r="S359" s="86"/>
      <c r="T359" s="87"/>
      <c r="U359" s="40"/>
      <c r="V359" s="40"/>
      <c r="W359" s="40"/>
      <c r="X359" s="40"/>
      <c r="Y359" s="40"/>
      <c r="Z359" s="40"/>
      <c r="AA359" s="40"/>
      <c r="AB359" s="40"/>
      <c r="AC359" s="40"/>
      <c r="AD359" s="40"/>
      <c r="AE359" s="40"/>
      <c r="AT359" s="18" t="s">
        <v>216</v>
      </c>
      <c r="AU359" s="18" t="s">
        <v>87</v>
      </c>
    </row>
    <row r="360" spans="1:51" s="13" customFormat="1" ht="12">
      <c r="A360" s="13"/>
      <c r="B360" s="233"/>
      <c r="C360" s="234"/>
      <c r="D360" s="228" t="s">
        <v>218</v>
      </c>
      <c r="E360" s="235" t="s">
        <v>39</v>
      </c>
      <c r="F360" s="236" t="s">
        <v>1419</v>
      </c>
      <c r="G360" s="234"/>
      <c r="H360" s="237">
        <v>8802</v>
      </c>
      <c r="I360" s="238"/>
      <c r="J360" s="234"/>
      <c r="K360" s="234"/>
      <c r="L360" s="239"/>
      <c r="M360" s="240"/>
      <c r="N360" s="241"/>
      <c r="O360" s="241"/>
      <c r="P360" s="241"/>
      <c r="Q360" s="241"/>
      <c r="R360" s="241"/>
      <c r="S360" s="241"/>
      <c r="T360" s="242"/>
      <c r="U360" s="13"/>
      <c r="V360" s="13"/>
      <c r="W360" s="13"/>
      <c r="X360" s="13"/>
      <c r="Y360" s="13"/>
      <c r="Z360" s="13"/>
      <c r="AA360" s="13"/>
      <c r="AB360" s="13"/>
      <c r="AC360" s="13"/>
      <c r="AD360" s="13"/>
      <c r="AE360" s="13"/>
      <c r="AT360" s="243" t="s">
        <v>218</v>
      </c>
      <c r="AU360" s="243" t="s">
        <v>87</v>
      </c>
      <c r="AV360" s="13" t="s">
        <v>89</v>
      </c>
      <c r="AW360" s="13" t="s">
        <v>41</v>
      </c>
      <c r="AX360" s="13" t="s">
        <v>80</v>
      </c>
      <c r="AY360" s="243" t="s">
        <v>206</v>
      </c>
    </row>
    <row r="361" spans="1:51" s="13" customFormat="1" ht="12">
      <c r="A361" s="13"/>
      <c r="B361" s="233"/>
      <c r="C361" s="234"/>
      <c r="D361" s="228" t="s">
        <v>218</v>
      </c>
      <c r="E361" s="235" t="s">
        <v>39</v>
      </c>
      <c r="F361" s="236" t="s">
        <v>1420</v>
      </c>
      <c r="G361" s="234"/>
      <c r="H361" s="237">
        <v>707</v>
      </c>
      <c r="I361" s="238"/>
      <c r="J361" s="234"/>
      <c r="K361" s="234"/>
      <c r="L361" s="239"/>
      <c r="M361" s="240"/>
      <c r="N361" s="241"/>
      <c r="O361" s="241"/>
      <c r="P361" s="241"/>
      <c r="Q361" s="241"/>
      <c r="R361" s="241"/>
      <c r="S361" s="241"/>
      <c r="T361" s="242"/>
      <c r="U361" s="13"/>
      <c r="V361" s="13"/>
      <c r="W361" s="13"/>
      <c r="X361" s="13"/>
      <c r="Y361" s="13"/>
      <c r="Z361" s="13"/>
      <c r="AA361" s="13"/>
      <c r="AB361" s="13"/>
      <c r="AC361" s="13"/>
      <c r="AD361" s="13"/>
      <c r="AE361" s="13"/>
      <c r="AT361" s="243" t="s">
        <v>218</v>
      </c>
      <c r="AU361" s="243" t="s">
        <v>87</v>
      </c>
      <c r="AV361" s="13" t="s">
        <v>89</v>
      </c>
      <c r="AW361" s="13" t="s">
        <v>41</v>
      </c>
      <c r="AX361" s="13" t="s">
        <v>80</v>
      </c>
      <c r="AY361" s="243" t="s">
        <v>206</v>
      </c>
    </row>
    <row r="362" spans="1:51" s="13" customFormat="1" ht="12">
      <c r="A362" s="13"/>
      <c r="B362" s="233"/>
      <c r="C362" s="234"/>
      <c r="D362" s="228" t="s">
        <v>218</v>
      </c>
      <c r="E362" s="235" t="s">
        <v>39</v>
      </c>
      <c r="F362" s="236" t="s">
        <v>1421</v>
      </c>
      <c r="G362" s="234"/>
      <c r="H362" s="237">
        <v>322</v>
      </c>
      <c r="I362" s="238"/>
      <c r="J362" s="234"/>
      <c r="K362" s="234"/>
      <c r="L362" s="239"/>
      <c r="M362" s="240"/>
      <c r="N362" s="241"/>
      <c r="O362" s="241"/>
      <c r="P362" s="241"/>
      <c r="Q362" s="241"/>
      <c r="R362" s="241"/>
      <c r="S362" s="241"/>
      <c r="T362" s="242"/>
      <c r="U362" s="13"/>
      <c r="V362" s="13"/>
      <c r="W362" s="13"/>
      <c r="X362" s="13"/>
      <c r="Y362" s="13"/>
      <c r="Z362" s="13"/>
      <c r="AA362" s="13"/>
      <c r="AB362" s="13"/>
      <c r="AC362" s="13"/>
      <c r="AD362" s="13"/>
      <c r="AE362" s="13"/>
      <c r="AT362" s="243" t="s">
        <v>218</v>
      </c>
      <c r="AU362" s="243" t="s">
        <v>87</v>
      </c>
      <c r="AV362" s="13" t="s">
        <v>89</v>
      </c>
      <c r="AW362" s="13" t="s">
        <v>41</v>
      </c>
      <c r="AX362" s="13" t="s">
        <v>80</v>
      </c>
      <c r="AY362" s="243" t="s">
        <v>206</v>
      </c>
    </row>
    <row r="363" spans="1:51" s="14" customFormat="1" ht="12">
      <c r="A363" s="14"/>
      <c r="B363" s="244"/>
      <c r="C363" s="245"/>
      <c r="D363" s="228" t="s">
        <v>218</v>
      </c>
      <c r="E363" s="246" t="s">
        <v>39</v>
      </c>
      <c r="F363" s="247" t="s">
        <v>220</v>
      </c>
      <c r="G363" s="245"/>
      <c r="H363" s="248">
        <v>9831</v>
      </c>
      <c r="I363" s="249"/>
      <c r="J363" s="245"/>
      <c r="K363" s="245"/>
      <c r="L363" s="250"/>
      <c r="M363" s="251"/>
      <c r="N363" s="252"/>
      <c r="O363" s="252"/>
      <c r="P363" s="252"/>
      <c r="Q363" s="252"/>
      <c r="R363" s="252"/>
      <c r="S363" s="252"/>
      <c r="T363" s="253"/>
      <c r="U363" s="14"/>
      <c r="V363" s="14"/>
      <c r="W363" s="14"/>
      <c r="X363" s="14"/>
      <c r="Y363" s="14"/>
      <c r="Z363" s="14"/>
      <c r="AA363" s="14"/>
      <c r="AB363" s="14"/>
      <c r="AC363" s="14"/>
      <c r="AD363" s="14"/>
      <c r="AE363" s="14"/>
      <c r="AT363" s="254" t="s">
        <v>218</v>
      </c>
      <c r="AU363" s="254" t="s">
        <v>87</v>
      </c>
      <c r="AV363" s="14" t="s">
        <v>214</v>
      </c>
      <c r="AW363" s="14" t="s">
        <v>41</v>
      </c>
      <c r="AX363" s="14" t="s">
        <v>87</v>
      </c>
      <c r="AY363" s="254" t="s">
        <v>206</v>
      </c>
    </row>
    <row r="364" spans="1:65" s="2" customFormat="1" ht="21.75" customHeight="1">
      <c r="A364" s="40"/>
      <c r="B364" s="41"/>
      <c r="C364" s="265" t="s">
        <v>219</v>
      </c>
      <c r="D364" s="265" t="s">
        <v>322</v>
      </c>
      <c r="E364" s="266" t="s">
        <v>348</v>
      </c>
      <c r="F364" s="267" t="s">
        <v>349</v>
      </c>
      <c r="G364" s="268" t="s">
        <v>316</v>
      </c>
      <c r="H364" s="269">
        <v>396</v>
      </c>
      <c r="I364" s="270"/>
      <c r="J364" s="271">
        <f>ROUND(I364*H364,2)</f>
        <v>0</v>
      </c>
      <c r="K364" s="267" t="s">
        <v>39</v>
      </c>
      <c r="L364" s="272"/>
      <c r="M364" s="273" t="s">
        <v>39</v>
      </c>
      <c r="N364" s="274" t="s">
        <v>53</v>
      </c>
      <c r="O364" s="86"/>
      <c r="P364" s="224">
        <f>O364*H364</f>
        <v>0</v>
      </c>
      <c r="Q364" s="224">
        <v>1</v>
      </c>
      <c r="R364" s="224">
        <f>Q364*H364</f>
        <v>396</v>
      </c>
      <c r="S364" s="224">
        <v>0</v>
      </c>
      <c r="T364" s="225">
        <f>S364*H364</f>
        <v>0</v>
      </c>
      <c r="U364" s="40"/>
      <c r="V364" s="40"/>
      <c r="W364" s="40"/>
      <c r="X364" s="40"/>
      <c r="Y364" s="40"/>
      <c r="Z364" s="40"/>
      <c r="AA364" s="40"/>
      <c r="AB364" s="40"/>
      <c r="AC364" s="40"/>
      <c r="AD364" s="40"/>
      <c r="AE364" s="40"/>
      <c r="AR364" s="226" t="s">
        <v>362</v>
      </c>
      <c r="AT364" s="226" t="s">
        <v>322</v>
      </c>
      <c r="AU364" s="226" t="s">
        <v>87</v>
      </c>
      <c r="AY364" s="18" t="s">
        <v>206</v>
      </c>
      <c r="BE364" s="227">
        <f>IF(N364="základní",J364,0)</f>
        <v>0</v>
      </c>
      <c r="BF364" s="227">
        <f>IF(N364="snížená",J364,0)</f>
        <v>0</v>
      </c>
      <c r="BG364" s="227">
        <f>IF(N364="zákl. přenesená",J364,0)</f>
        <v>0</v>
      </c>
      <c r="BH364" s="227">
        <f>IF(N364="sníž. přenesená",J364,0)</f>
        <v>0</v>
      </c>
      <c r="BI364" s="227">
        <f>IF(N364="nulová",J364,0)</f>
        <v>0</v>
      </c>
      <c r="BJ364" s="18" t="s">
        <v>214</v>
      </c>
      <c r="BK364" s="227">
        <f>ROUND(I364*H364,2)</f>
        <v>0</v>
      </c>
      <c r="BL364" s="18" t="s">
        <v>362</v>
      </c>
      <c r="BM364" s="226" t="s">
        <v>1422</v>
      </c>
    </row>
    <row r="365" spans="1:47" s="2" customFormat="1" ht="12">
      <c r="A365" s="40"/>
      <c r="B365" s="41"/>
      <c r="C365" s="42"/>
      <c r="D365" s="228" t="s">
        <v>216</v>
      </c>
      <c r="E365" s="42"/>
      <c r="F365" s="229" t="s">
        <v>349</v>
      </c>
      <c r="G365" s="42"/>
      <c r="H365" s="42"/>
      <c r="I365" s="230"/>
      <c r="J365" s="42"/>
      <c r="K365" s="42"/>
      <c r="L365" s="46"/>
      <c r="M365" s="231"/>
      <c r="N365" s="232"/>
      <c r="O365" s="86"/>
      <c r="P365" s="86"/>
      <c r="Q365" s="86"/>
      <c r="R365" s="86"/>
      <c r="S365" s="86"/>
      <c r="T365" s="87"/>
      <c r="U365" s="40"/>
      <c r="V365" s="40"/>
      <c r="W365" s="40"/>
      <c r="X365" s="40"/>
      <c r="Y365" s="40"/>
      <c r="Z365" s="40"/>
      <c r="AA365" s="40"/>
      <c r="AB365" s="40"/>
      <c r="AC365" s="40"/>
      <c r="AD365" s="40"/>
      <c r="AE365" s="40"/>
      <c r="AT365" s="18" t="s">
        <v>216</v>
      </c>
      <c r="AU365" s="18" t="s">
        <v>87</v>
      </c>
    </row>
    <row r="366" spans="1:51" s="13" customFormat="1" ht="12">
      <c r="A366" s="13"/>
      <c r="B366" s="233"/>
      <c r="C366" s="234"/>
      <c r="D366" s="228" t="s">
        <v>218</v>
      </c>
      <c r="E366" s="235" t="s">
        <v>39</v>
      </c>
      <c r="F366" s="236" t="s">
        <v>1423</v>
      </c>
      <c r="G366" s="234"/>
      <c r="H366" s="237">
        <v>396</v>
      </c>
      <c r="I366" s="238"/>
      <c r="J366" s="234"/>
      <c r="K366" s="234"/>
      <c r="L366" s="239"/>
      <c r="M366" s="240"/>
      <c r="N366" s="241"/>
      <c r="O366" s="241"/>
      <c r="P366" s="241"/>
      <c r="Q366" s="241"/>
      <c r="R366" s="241"/>
      <c r="S366" s="241"/>
      <c r="T366" s="242"/>
      <c r="U366" s="13"/>
      <c r="V366" s="13"/>
      <c r="W366" s="13"/>
      <c r="X366" s="13"/>
      <c r="Y366" s="13"/>
      <c r="Z366" s="13"/>
      <c r="AA366" s="13"/>
      <c r="AB366" s="13"/>
      <c r="AC366" s="13"/>
      <c r="AD366" s="13"/>
      <c r="AE366" s="13"/>
      <c r="AT366" s="243" t="s">
        <v>218</v>
      </c>
      <c r="AU366" s="243" t="s">
        <v>87</v>
      </c>
      <c r="AV366" s="13" t="s">
        <v>89</v>
      </c>
      <c r="AW366" s="13" t="s">
        <v>41</v>
      </c>
      <c r="AX366" s="13" t="s">
        <v>80</v>
      </c>
      <c r="AY366" s="243" t="s">
        <v>206</v>
      </c>
    </row>
    <row r="367" spans="1:51" s="14" customFormat="1" ht="12">
      <c r="A367" s="14"/>
      <c r="B367" s="244"/>
      <c r="C367" s="245"/>
      <c r="D367" s="228" t="s">
        <v>218</v>
      </c>
      <c r="E367" s="246" t="s">
        <v>39</v>
      </c>
      <c r="F367" s="247" t="s">
        <v>220</v>
      </c>
      <c r="G367" s="245"/>
      <c r="H367" s="248">
        <v>396</v>
      </c>
      <c r="I367" s="249"/>
      <c r="J367" s="245"/>
      <c r="K367" s="245"/>
      <c r="L367" s="250"/>
      <c r="M367" s="251"/>
      <c r="N367" s="252"/>
      <c r="O367" s="252"/>
      <c r="P367" s="252"/>
      <c r="Q367" s="252"/>
      <c r="R367" s="252"/>
      <c r="S367" s="252"/>
      <c r="T367" s="253"/>
      <c r="U367" s="14"/>
      <c r="V367" s="14"/>
      <c r="W367" s="14"/>
      <c r="X367" s="14"/>
      <c r="Y367" s="14"/>
      <c r="Z367" s="14"/>
      <c r="AA367" s="14"/>
      <c r="AB367" s="14"/>
      <c r="AC367" s="14"/>
      <c r="AD367" s="14"/>
      <c r="AE367" s="14"/>
      <c r="AT367" s="254" t="s">
        <v>218</v>
      </c>
      <c r="AU367" s="254" t="s">
        <v>87</v>
      </c>
      <c r="AV367" s="14" t="s">
        <v>214</v>
      </c>
      <c r="AW367" s="14" t="s">
        <v>41</v>
      </c>
      <c r="AX367" s="14" t="s">
        <v>87</v>
      </c>
      <c r="AY367" s="254" t="s">
        <v>206</v>
      </c>
    </row>
    <row r="368" spans="1:65" s="2" customFormat="1" ht="55.5" customHeight="1">
      <c r="A368" s="40"/>
      <c r="B368" s="41"/>
      <c r="C368" s="215" t="s">
        <v>391</v>
      </c>
      <c r="D368" s="215" t="s">
        <v>209</v>
      </c>
      <c r="E368" s="216" t="s">
        <v>1424</v>
      </c>
      <c r="F368" s="217" t="s">
        <v>1425</v>
      </c>
      <c r="G368" s="218" t="s">
        <v>316</v>
      </c>
      <c r="H368" s="219">
        <v>200.451</v>
      </c>
      <c r="I368" s="220"/>
      <c r="J368" s="221">
        <f>ROUND(I368*H368,2)</f>
        <v>0</v>
      </c>
      <c r="K368" s="217" t="s">
        <v>39</v>
      </c>
      <c r="L368" s="46"/>
      <c r="M368" s="222" t="s">
        <v>39</v>
      </c>
      <c r="N368" s="223" t="s">
        <v>53</v>
      </c>
      <c r="O368" s="86"/>
      <c r="P368" s="224">
        <f>O368*H368</f>
        <v>0</v>
      </c>
      <c r="Q368" s="224">
        <v>0</v>
      </c>
      <c r="R368" s="224">
        <f>Q368*H368</f>
        <v>0</v>
      </c>
      <c r="S368" s="224">
        <v>0</v>
      </c>
      <c r="T368" s="225">
        <f>S368*H368</f>
        <v>0</v>
      </c>
      <c r="U368" s="40"/>
      <c r="V368" s="40"/>
      <c r="W368" s="40"/>
      <c r="X368" s="40"/>
      <c r="Y368" s="40"/>
      <c r="Z368" s="40"/>
      <c r="AA368" s="40"/>
      <c r="AB368" s="40"/>
      <c r="AC368" s="40"/>
      <c r="AD368" s="40"/>
      <c r="AE368" s="40"/>
      <c r="AR368" s="226" t="s">
        <v>362</v>
      </c>
      <c r="AT368" s="226" t="s">
        <v>209</v>
      </c>
      <c r="AU368" s="226" t="s">
        <v>87</v>
      </c>
      <c r="AY368" s="18" t="s">
        <v>206</v>
      </c>
      <c r="BE368" s="227">
        <f>IF(N368="základní",J368,0)</f>
        <v>0</v>
      </c>
      <c r="BF368" s="227">
        <f>IF(N368="snížená",J368,0)</f>
        <v>0</v>
      </c>
      <c r="BG368" s="227">
        <f>IF(N368="zákl. přenesená",J368,0)</f>
        <v>0</v>
      </c>
      <c r="BH368" s="227">
        <f>IF(N368="sníž. přenesená",J368,0)</f>
        <v>0</v>
      </c>
      <c r="BI368" s="227">
        <f>IF(N368="nulová",J368,0)</f>
        <v>0</v>
      </c>
      <c r="BJ368" s="18" t="s">
        <v>214</v>
      </c>
      <c r="BK368" s="227">
        <f>ROUND(I368*H368,2)</f>
        <v>0</v>
      </c>
      <c r="BL368" s="18" t="s">
        <v>362</v>
      </c>
      <c r="BM368" s="226" t="s">
        <v>1426</v>
      </c>
    </row>
    <row r="369" spans="1:47" s="2" customFormat="1" ht="12">
      <c r="A369" s="40"/>
      <c r="B369" s="41"/>
      <c r="C369" s="42"/>
      <c r="D369" s="228" t="s">
        <v>216</v>
      </c>
      <c r="E369" s="42"/>
      <c r="F369" s="229" t="s">
        <v>1425</v>
      </c>
      <c r="G369" s="42"/>
      <c r="H369" s="42"/>
      <c r="I369" s="230"/>
      <c r="J369" s="42"/>
      <c r="K369" s="42"/>
      <c r="L369" s="46"/>
      <c r="M369" s="231"/>
      <c r="N369" s="232"/>
      <c r="O369" s="86"/>
      <c r="P369" s="86"/>
      <c r="Q369" s="86"/>
      <c r="R369" s="86"/>
      <c r="S369" s="86"/>
      <c r="T369" s="87"/>
      <c r="U369" s="40"/>
      <c r="V369" s="40"/>
      <c r="W369" s="40"/>
      <c r="X369" s="40"/>
      <c r="Y369" s="40"/>
      <c r="Z369" s="40"/>
      <c r="AA369" s="40"/>
      <c r="AB369" s="40"/>
      <c r="AC369" s="40"/>
      <c r="AD369" s="40"/>
      <c r="AE369" s="40"/>
      <c r="AT369" s="18" t="s">
        <v>216</v>
      </c>
      <c r="AU369" s="18" t="s">
        <v>87</v>
      </c>
    </row>
    <row r="370" spans="1:47" s="2" customFormat="1" ht="12">
      <c r="A370" s="40"/>
      <c r="B370" s="41"/>
      <c r="C370" s="42"/>
      <c r="D370" s="228" t="s">
        <v>326</v>
      </c>
      <c r="E370" s="42"/>
      <c r="F370" s="275" t="s">
        <v>1427</v>
      </c>
      <c r="G370" s="42"/>
      <c r="H370" s="42"/>
      <c r="I370" s="230"/>
      <c r="J370" s="42"/>
      <c r="K370" s="42"/>
      <c r="L370" s="46"/>
      <c r="M370" s="231"/>
      <c r="N370" s="232"/>
      <c r="O370" s="86"/>
      <c r="P370" s="86"/>
      <c r="Q370" s="86"/>
      <c r="R370" s="86"/>
      <c r="S370" s="86"/>
      <c r="T370" s="87"/>
      <c r="U370" s="40"/>
      <c r="V370" s="40"/>
      <c r="W370" s="40"/>
      <c r="X370" s="40"/>
      <c r="Y370" s="40"/>
      <c r="Z370" s="40"/>
      <c r="AA370" s="40"/>
      <c r="AB370" s="40"/>
      <c r="AC370" s="40"/>
      <c r="AD370" s="40"/>
      <c r="AE370" s="40"/>
      <c r="AT370" s="18" t="s">
        <v>326</v>
      </c>
      <c r="AU370" s="18" t="s">
        <v>87</v>
      </c>
    </row>
    <row r="371" spans="1:51" s="13" customFormat="1" ht="12">
      <c r="A371" s="13"/>
      <c r="B371" s="233"/>
      <c r="C371" s="234"/>
      <c r="D371" s="228" t="s">
        <v>218</v>
      </c>
      <c r="E371" s="235" t="s">
        <v>39</v>
      </c>
      <c r="F371" s="236" t="s">
        <v>1428</v>
      </c>
      <c r="G371" s="234"/>
      <c r="H371" s="237">
        <v>71.593</v>
      </c>
      <c r="I371" s="238"/>
      <c r="J371" s="234"/>
      <c r="K371" s="234"/>
      <c r="L371" s="239"/>
      <c r="M371" s="240"/>
      <c r="N371" s="241"/>
      <c r="O371" s="241"/>
      <c r="P371" s="241"/>
      <c r="Q371" s="241"/>
      <c r="R371" s="241"/>
      <c r="S371" s="241"/>
      <c r="T371" s="242"/>
      <c r="U371" s="13"/>
      <c r="V371" s="13"/>
      <c r="W371" s="13"/>
      <c r="X371" s="13"/>
      <c r="Y371" s="13"/>
      <c r="Z371" s="13"/>
      <c r="AA371" s="13"/>
      <c r="AB371" s="13"/>
      <c r="AC371" s="13"/>
      <c r="AD371" s="13"/>
      <c r="AE371" s="13"/>
      <c r="AT371" s="243" t="s">
        <v>218</v>
      </c>
      <c r="AU371" s="243" t="s">
        <v>87</v>
      </c>
      <c r="AV371" s="13" t="s">
        <v>89</v>
      </c>
      <c r="AW371" s="13" t="s">
        <v>41</v>
      </c>
      <c r="AX371" s="13" t="s">
        <v>80</v>
      </c>
      <c r="AY371" s="243" t="s">
        <v>206</v>
      </c>
    </row>
    <row r="372" spans="1:51" s="13" customFormat="1" ht="12">
      <c r="A372" s="13"/>
      <c r="B372" s="233"/>
      <c r="C372" s="234"/>
      <c r="D372" s="228" t="s">
        <v>218</v>
      </c>
      <c r="E372" s="235" t="s">
        <v>39</v>
      </c>
      <c r="F372" s="236" t="s">
        <v>1429</v>
      </c>
      <c r="G372" s="234"/>
      <c r="H372" s="237">
        <v>77.328</v>
      </c>
      <c r="I372" s="238"/>
      <c r="J372" s="234"/>
      <c r="K372" s="234"/>
      <c r="L372" s="239"/>
      <c r="M372" s="240"/>
      <c r="N372" s="241"/>
      <c r="O372" s="241"/>
      <c r="P372" s="241"/>
      <c r="Q372" s="241"/>
      <c r="R372" s="241"/>
      <c r="S372" s="241"/>
      <c r="T372" s="242"/>
      <c r="U372" s="13"/>
      <c r="V372" s="13"/>
      <c r="W372" s="13"/>
      <c r="X372" s="13"/>
      <c r="Y372" s="13"/>
      <c r="Z372" s="13"/>
      <c r="AA372" s="13"/>
      <c r="AB372" s="13"/>
      <c r="AC372" s="13"/>
      <c r="AD372" s="13"/>
      <c r="AE372" s="13"/>
      <c r="AT372" s="243" t="s">
        <v>218</v>
      </c>
      <c r="AU372" s="243" t="s">
        <v>87</v>
      </c>
      <c r="AV372" s="13" t="s">
        <v>89</v>
      </c>
      <c r="AW372" s="13" t="s">
        <v>41</v>
      </c>
      <c r="AX372" s="13" t="s">
        <v>80</v>
      </c>
      <c r="AY372" s="243" t="s">
        <v>206</v>
      </c>
    </row>
    <row r="373" spans="1:51" s="13" customFormat="1" ht="12">
      <c r="A373" s="13"/>
      <c r="B373" s="233"/>
      <c r="C373" s="234"/>
      <c r="D373" s="228" t="s">
        <v>218</v>
      </c>
      <c r="E373" s="235" t="s">
        <v>39</v>
      </c>
      <c r="F373" s="236" t="s">
        <v>1430</v>
      </c>
      <c r="G373" s="234"/>
      <c r="H373" s="237">
        <v>51.53</v>
      </c>
      <c r="I373" s="238"/>
      <c r="J373" s="234"/>
      <c r="K373" s="234"/>
      <c r="L373" s="239"/>
      <c r="M373" s="240"/>
      <c r="N373" s="241"/>
      <c r="O373" s="241"/>
      <c r="P373" s="241"/>
      <c r="Q373" s="241"/>
      <c r="R373" s="241"/>
      <c r="S373" s="241"/>
      <c r="T373" s="242"/>
      <c r="U373" s="13"/>
      <c r="V373" s="13"/>
      <c r="W373" s="13"/>
      <c r="X373" s="13"/>
      <c r="Y373" s="13"/>
      <c r="Z373" s="13"/>
      <c r="AA373" s="13"/>
      <c r="AB373" s="13"/>
      <c r="AC373" s="13"/>
      <c r="AD373" s="13"/>
      <c r="AE373" s="13"/>
      <c r="AT373" s="243" t="s">
        <v>218</v>
      </c>
      <c r="AU373" s="243" t="s">
        <v>87</v>
      </c>
      <c r="AV373" s="13" t="s">
        <v>89</v>
      </c>
      <c r="AW373" s="13" t="s">
        <v>41</v>
      </c>
      <c r="AX373" s="13" t="s">
        <v>80</v>
      </c>
      <c r="AY373" s="243" t="s">
        <v>206</v>
      </c>
    </row>
    <row r="374" spans="1:51" s="14" customFormat="1" ht="12">
      <c r="A374" s="14"/>
      <c r="B374" s="244"/>
      <c r="C374" s="245"/>
      <c r="D374" s="228" t="s">
        <v>218</v>
      </c>
      <c r="E374" s="246" t="s">
        <v>39</v>
      </c>
      <c r="F374" s="247" t="s">
        <v>220</v>
      </c>
      <c r="G374" s="245"/>
      <c r="H374" s="248">
        <v>200.451</v>
      </c>
      <c r="I374" s="249"/>
      <c r="J374" s="245"/>
      <c r="K374" s="245"/>
      <c r="L374" s="250"/>
      <c r="M374" s="251"/>
      <c r="N374" s="252"/>
      <c r="O374" s="252"/>
      <c r="P374" s="252"/>
      <c r="Q374" s="252"/>
      <c r="R374" s="252"/>
      <c r="S374" s="252"/>
      <c r="T374" s="253"/>
      <c r="U374" s="14"/>
      <c r="V374" s="14"/>
      <c r="W374" s="14"/>
      <c r="X374" s="14"/>
      <c r="Y374" s="14"/>
      <c r="Z374" s="14"/>
      <c r="AA374" s="14"/>
      <c r="AB374" s="14"/>
      <c r="AC374" s="14"/>
      <c r="AD374" s="14"/>
      <c r="AE374" s="14"/>
      <c r="AT374" s="254" t="s">
        <v>218</v>
      </c>
      <c r="AU374" s="254" t="s">
        <v>87</v>
      </c>
      <c r="AV374" s="14" t="s">
        <v>214</v>
      </c>
      <c r="AW374" s="14" t="s">
        <v>41</v>
      </c>
      <c r="AX374" s="14" t="s">
        <v>87</v>
      </c>
      <c r="AY374" s="254" t="s">
        <v>206</v>
      </c>
    </row>
    <row r="375" spans="1:65" s="2" customFormat="1" ht="62.7" customHeight="1">
      <c r="A375" s="40"/>
      <c r="B375" s="41"/>
      <c r="C375" s="215" t="s">
        <v>520</v>
      </c>
      <c r="D375" s="215" t="s">
        <v>209</v>
      </c>
      <c r="E375" s="216" t="s">
        <v>980</v>
      </c>
      <c r="F375" s="217" t="s">
        <v>981</v>
      </c>
      <c r="G375" s="218" t="s">
        <v>316</v>
      </c>
      <c r="H375" s="219">
        <v>38.214</v>
      </c>
      <c r="I375" s="220"/>
      <c r="J375" s="221">
        <f>ROUND(I375*H375,2)</f>
        <v>0</v>
      </c>
      <c r="K375" s="217" t="s">
        <v>39</v>
      </c>
      <c r="L375" s="46"/>
      <c r="M375" s="222" t="s">
        <v>39</v>
      </c>
      <c r="N375" s="223" t="s">
        <v>53</v>
      </c>
      <c r="O375" s="86"/>
      <c r="P375" s="224">
        <f>O375*H375</f>
        <v>0</v>
      </c>
      <c r="Q375" s="224">
        <v>0</v>
      </c>
      <c r="R375" s="224">
        <f>Q375*H375</f>
        <v>0</v>
      </c>
      <c r="S375" s="224">
        <v>0</v>
      </c>
      <c r="T375" s="225">
        <f>S375*H375</f>
        <v>0</v>
      </c>
      <c r="U375" s="40"/>
      <c r="V375" s="40"/>
      <c r="W375" s="40"/>
      <c r="X375" s="40"/>
      <c r="Y375" s="40"/>
      <c r="Z375" s="40"/>
      <c r="AA375" s="40"/>
      <c r="AB375" s="40"/>
      <c r="AC375" s="40"/>
      <c r="AD375" s="40"/>
      <c r="AE375" s="40"/>
      <c r="AR375" s="226" t="s">
        <v>362</v>
      </c>
      <c r="AT375" s="226" t="s">
        <v>209</v>
      </c>
      <c r="AU375" s="226" t="s">
        <v>87</v>
      </c>
      <c r="AY375" s="18" t="s">
        <v>206</v>
      </c>
      <c r="BE375" s="227">
        <f>IF(N375="základní",J375,0)</f>
        <v>0</v>
      </c>
      <c r="BF375" s="227">
        <f>IF(N375="snížená",J375,0)</f>
        <v>0</v>
      </c>
      <c r="BG375" s="227">
        <f>IF(N375="zákl. přenesená",J375,0)</f>
        <v>0</v>
      </c>
      <c r="BH375" s="227">
        <f>IF(N375="sníž. přenesená",J375,0)</f>
        <v>0</v>
      </c>
      <c r="BI375" s="227">
        <f>IF(N375="nulová",J375,0)</f>
        <v>0</v>
      </c>
      <c r="BJ375" s="18" t="s">
        <v>214</v>
      </c>
      <c r="BK375" s="227">
        <f>ROUND(I375*H375,2)</f>
        <v>0</v>
      </c>
      <c r="BL375" s="18" t="s">
        <v>362</v>
      </c>
      <c r="BM375" s="226" t="s">
        <v>1431</v>
      </c>
    </row>
    <row r="376" spans="1:47" s="2" customFormat="1" ht="12">
      <c r="A376" s="40"/>
      <c r="B376" s="41"/>
      <c r="C376" s="42"/>
      <c r="D376" s="228" t="s">
        <v>216</v>
      </c>
      <c r="E376" s="42"/>
      <c r="F376" s="229" t="s">
        <v>981</v>
      </c>
      <c r="G376" s="42"/>
      <c r="H376" s="42"/>
      <c r="I376" s="230"/>
      <c r="J376" s="42"/>
      <c r="K376" s="42"/>
      <c r="L376" s="46"/>
      <c r="M376" s="231"/>
      <c r="N376" s="232"/>
      <c r="O376" s="86"/>
      <c r="P376" s="86"/>
      <c r="Q376" s="86"/>
      <c r="R376" s="86"/>
      <c r="S376" s="86"/>
      <c r="T376" s="87"/>
      <c r="U376" s="40"/>
      <c r="V376" s="40"/>
      <c r="W376" s="40"/>
      <c r="X376" s="40"/>
      <c r="Y376" s="40"/>
      <c r="Z376" s="40"/>
      <c r="AA376" s="40"/>
      <c r="AB376" s="40"/>
      <c r="AC376" s="40"/>
      <c r="AD376" s="40"/>
      <c r="AE376" s="40"/>
      <c r="AT376" s="18" t="s">
        <v>216</v>
      </c>
      <c r="AU376" s="18" t="s">
        <v>87</v>
      </c>
    </row>
    <row r="377" spans="1:47" s="2" customFormat="1" ht="12">
      <c r="A377" s="40"/>
      <c r="B377" s="41"/>
      <c r="C377" s="42"/>
      <c r="D377" s="228" t="s">
        <v>326</v>
      </c>
      <c r="E377" s="42"/>
      <c r="F377" s="275" t="s">
        <v>1432</v>
      </c>
      <c r="G377" s="42"/>
      <c r="H377" s="42"/>
      <c r="I377" s="230"/>
      <c r="J377" s="42"/>
      <c r="K377" s="42"/>
      <c r="L377" s="46"/>
      <c r="M377" s="231"/>
      <c r="N377" s="232"/>
      <c r="O377" s="86"/>
      <c r="P377" s="86"/>
      <c r="Q377" s="86"/>
      <c r="R377" s="86"/>
      <c r="S377" s="86"/>
      <c r="T377" s="87"/>
      <c r="U377" s="40"/>
      <c r="V377" s="40"/>
      <c r="W377" s="40"/>
      <c r="X377" s="40"/>
      <c r="Y377" s="40"/>
      <c r="Z377" s="40"/>
      <c r="AA377" s="40"/>
      <c r="AB377" s="40"/>
      <c r="AC377" s="40"/>
      <c r="AD377" s="40"/>
      <c r="AE377" s="40"/>
      <c r="AT377" s="18" t="s">
        <v>326</v>
      </c>
      <c r="AU377" s="18" t="s">
        <v>87</v>
      </c>
    </row>
    <row r="378" spans="1:51" s="13" customFormat="1" ht="12">
      <c r="A378" s="13"/>
      <c r="B378" s="233"/>
      <c r="C378" s="234"/>
      <c r="D378" s="228" t="s">
        <v>218</v>
      </c>
      <c r="E378" s="235" t="s">
        <v>39</v>
      </c>
      <c r="F378" s="236" t="s">
        <v>1433</v>
      </c>
      <c r="G378" s="234"/>
      <c r="H378" s="237">
        <v>24.794</v>
      </c>
      <c r="I378" s="238"/>
      <c r="J378" s="234"/>
      <c r="K378" s="234"/>
      <c r="L378" s="239"/>
      <c r="M378" s="240"/>
      <c r="N378" s="241"/>
      <c r="O378" s="241"/>
      <c r="P378" s="241"/>
      <c r="Q378" s="241"/>
      <c r="R378" s="241"/>
      <c r="S378" s="241"/>
      <c r="T378" s="242"/>
      <c r="U378" s="13"/>
      <c r="V378" s="13"/>
      <c r="W378" s="13"/>
      <c r="X378" s="13"/>
      <c r="Y378" s="13"/>
      <c r="Z378" s="13"/>
      <c r="AA378" s="13"/>
      <c r="AB378" s="13"/>
      <c r="AC378" s="13"/>
      <c r="AD378" s="13"/>
      <c r="AE378" s="13"/>
      <c r="AT378" s="243" t="s">
        <v>218</v>
      </c>
      <c r="AU378" s="243" t="s">
        <v>87</v>
      </c>
      <c r="AV378" s="13" t="s">
        <v>89</v>
      </c>
      <c r="AW378" s="13" t="s">
        <v>41</v>
      </c>
      <c r="AX378" s="13" t="s">
        <v>80</v>
      </c>
      <c r="AY378" s="243" t="s">
        <v>206</v>
      </c>
    </row>
    <row r="379" spans="1:51" s="13" customFormat="1" ht="12">
      <c r="A379" s="13"/>
      <c r="B379" s="233"/>
      <c r="C379" s="234"/>
      <c r="D379" s="228" t="s">
        <v>218</v>
      </c>
      <c r="E379" s="235" t="s">
        <v>39</v>
      </c>
      <c r="F379" s="236" t="s">
        <v>1434</v>
      </c>
      <c r="G379" s="234"/>
      <c r="H379" s="237">
        <v>13.42</v>
      </c>
      <c r="I379" s="238"/>
      <c r="J379" s="234"/>
      <c r="K379" s="234"/>
      <c r="L379" s="239"/>
      <c r="M379" s="240"/>
      <c r="N379" s="241"/>
      <c r="O379" s="241"/>
      <c r="P379" s="241"/>
      <c r="Q379" s="241"/>
      <c r="R379" s="241"/>
      <c r="S379" s="241"/>
      <c r="T379" s="242"/>
      <c r="U379" s="13"/>
      <c r="V379" s="13"/>
      <c r="W379" s="13"/>
      <c r="X379" s="13"/>
      <c r="Y379" s="13"/>
      <c r="Z379" s="13"/>
      <c r="AA379" s="13"/>
      <c r="AB379" s="13"/>
      <c r="AC379" s="13"/>
      <c r="AD379" s="13"/>
      <c r="AE379" s="13"/>
      <c r="AT379" s="243" t="s">
        <v>218</v>
      </c>
      <c r="AU379" s="243" t="s">
        <v>87</v>
      </c>
      <c r="AV379" s="13" t="s">
        <v>89</v>
      </c>
      <c r="AW379" s="13" t="s">
        <v>41</v>
      </c>
      <c r="AX379" s="13" t="s">
        <v>80</v>
      </c>
      <c r="AY379" s="243" t="s">
        <v>206</v>
      </c>
    </row>
    <row r="380" spans="1:51" s="14" customFormat="1" ht="12">
      <c r="A380" s="14"/>
      <c r="B380" s="244"/>
      <c r="C380" s="245"/>
      <c r="D380" s="228" t="s">
        <v>218</v>
      </c>
      <c r="E380" s="246" t="s">
        <v>39</v>
      </c>
      <c r="F380" s="247" t="s">
        <v>220</v>
      </c>
      <c r="G380" s="245"/>
      <c r="H380" s="248">
        <v>38.214</v>
      </c>
      <c r="I380" s="249"/>
      <c r="J380" s="245"/>
      <c r="K380" s="245"/>
      <c r="L380" s="250"/>
      <c r="M380" s="251"/>
      <c r="N380" s="252"/>
      <c r="O380" s="252"/>
      <c r="P380" s="252"/>
      <c r="Q380" s="252"/>
      <c r="R380" s="252"/>
      <c r="S380" s="252"/>
      <c r="T380" s="253"/>
      <c r="U380" s="14"/>
      <c r="V380" s="14"/>
      <c r="W380" s="14"/>
      <c r="X380" s="14"/>
      <c r="Y380" s="14"/>
      <c r="Z380" s="14"/>
      <c r="AA380" s="14"/>
      <c r="AB380" s="14"/>
      <c r="AC380" s="14"/>
      <c r="AD380" s="14"/>
      <c r="AE380" s="14"/>
      <c r="AT380" s="254" t="s">
        <v>218</v>
      </c>
      <c r="AU380" s="254" t="s">
        <v>87</v>
      </c>
      <c r="AV380" s="14" t="s">
        <v>214</v>
      </c>
      <c r="AW380" s="14" t="s">
        <v>41</v>
      </c>
      <c r="AX380" s="14" t="s">
        <v>87</v>
      </c>
      <c r="AY380" s="254" t="s">
        <v>206</v>
      </c>
    </row>
    <row r="381" spans="1:65" s="2" customFormat="1" ht="62.7" customHeight="1">
      <c r="A381" s="40"/>
      <c r="B381" s="41"/>
      <c r="C381" s="215" t="s">
        <v>522</v>
      </c>
      <c r="D381" s="215" t="s">
        <v>209</v>
      </c>
      <c r="E381" s="216" t="s">
        <v>1435</v>
      </c>
      <c r="F381" s="217" t="s">
        <v>1436</v>
      </c>
      <c r="G381" s="218" t="s">
        <v>316</v>
      </c>
      <c r="H381" s="219">
        <v>72.128</v>
      </c>
      <c r="I381" s="220"/>
      <c r="J381" s="221">
        <f>ROUND(I381*H381,2)</f>
        <v>0</v>
      </c>
      <c r="K381" s="217" t="s">
        <v>39</v>
      </c>
      <c r="L381" s="46"/>
      <c r="M381" s="222" t="s">
        <v>39</v>
      </c>
      <c r="N381" s="223" t="s">
        <v>53</v>
      </c>
      <c r="O381" s="86"/>
      <c r="P381" s="224">
        <f>O381*H381</f>
        <v>0</v>
      </c>
      <c r="Q381" s="224">
        <v>0</v>
      </c>
      <c r="R381" s="224">
        <f>Q381*H381</f>
        <v>0</v>
      </c>
      <c r="S381" s="224">
        <v>0</v>
      </c>
      <c r="T381" s="225">
        <f>S381*H381</f>
        <v>0</v>
      </c>
      <c r="U381" s="40"/>
      <c r="V381" s="40"/>
      <c r="W381" s="40"/>
      <c r="X381" s="40"/>
      <c r="Y381" s="40"/>
      <c r="Z381" s="40"/>
      <c r="AA381" s="40"/>
      <c r="AB381" s="40"/>
      <c r="AC381" s="40"/>
      <c r="AD381" s="40"/>
      <c r="AE381" s="40"/>
      <c r="AR381" s="226" t="s">
        <v>362</v>
      </c>
      <c r="AT381" s="226" t="s">
        <v>209</v>
      </c>
      <c r="AU381" s="226" t="s">
        <v>87</v>
      </c>
      <c r="AY381" s="18" t="s">
        <v>206</v>
      </c>
      <c r="BE381" s="227">
        <f>IF(N381="základní",J381,0)</f>
        <v>0</v>
      </c>
      <c r="BF381" s="227">
        <f>IF(N381="snížená",J381,0)</f>
        <v>0</v>
      </c>
      <c r="BG381" s="227">
        <f>IF(N381="zákl. přenesená",J381,0)</f>
        <v>0</v>
      </c>
      <c r="BH381" s="227">
        <f>IF(N381="sníž. přenesená",J381,0)</f>
        <v>0</v>
      </c>
      <c r="BI381" s="227">
        <f>IF(N381="nulová",J381,0)</f>
        <v>0</v>
      </c>
      <c r="BJ381" s="18" t="s">
        <v>214</v>
      </c>
      <c r="BK381" s="227">
        <f>ROUND(I381*H381,2)</f>
        <v>0</v>
      </c>
      <c r="BL381" s="18" t="s">
        <v>362</v>
      </c>
      <c r="BM381" s="226" t="s">
        <v>1437</v>
      </c>
    </row>
    <row r="382" spans="1:47" s="2" customFormat="1" ht="12">
      <c r="A382" s="40"/>
      <c r="B382" s="41"/>
      <c r="C382" s="42"/>
      <c r="D382" s="228" t="s">
        <v>216</v>
      </c>
      <c r="E382" s="42"/>
      <c r="F382" s="229" t="s">
        <v>1436</v>
      </c>
      <c r="G382" s="42"/>
      <c r="H382" s="42"/>
      <c r="I382" s="230"/>
      <c r="J382" s="42"/>
      <c r="K382" s="42"/>
      <c r="L382" s="46"/>
      <c r="M382" s="231"/>
      <c r="N382" s="232"/>
      <c r="O382" s="86"/>
      <c r="P382" s="86"/>
      <c r="Q382" s="86"/>
      <c r="R382" s="86"/>
      <c r="S382" s="86"/>
      <c r="T382" s="87"/>
      <c r="U382" s="40"/>
      <c r="V382" s="40"/>
      <c r="W382" s="40"/>
      <c r="X382" s="40"/>
      <c r="Y382" s="40"/>
      <c r="Z382" s="40"/>
      <c r="AA382" s="40"/>
      <c r="AB382" s="40"/>
      <c r="AC382" s="40"/>
      <c r="AD382" s="40"/>
      <c r="AE382" s="40"/>
      <c r="AT382" s="18" t="s">
        <v>216</v>
      </c>
      <c r="AU382" s="18" t="s">
        <v>87</v>
      </c>
    </row>
    <row r="383" spans="1:47" s="2" customFormat="1" ht="12">
      <c r="A383" s="40"/>
      <c r="B383" s="41"/>
      <c r="C383" s="42"/>
      <c r="D383" s="228" t="s">
        <v>326</v>
      </c>
      <c r="E383" s="42"/>
      <c r="F383" s="275" t="s">
        <v>1438</v>
      </c>
      <c r="G383" s="42"/>
      <c r="H383" s="42"/>
      <c r="I383" s="230"/>
      <c r="J383" s="42"/>
      <c r="K383" s="42"/>
      <c r="L383" s="46"/>
      <c r="M383" s="231"/>
      <c r="N383" s="232"/>
      <c r="O383" s="86"/>
      <c r="P383" s="86"/>
      <c r="Q383" s="86"/>
      <c r="R383" s="86"/>
      <c r="S383" s="86"/>
      <c r="T383" s="87"/>
      <c r="U383" s="40"/>
      <c r="V383" s="40"/>
      <c r="W383" s="40"/>
      <c r="X383" s="40"/>
      <c r="Y383" s="40"/>
      <c r="Z383" s="40"/>
      <c r="AA383" s="40"/>
      <c r="AB383" s="40"/>
      <c r="AC383" s="40"/>
      <c r="AD383" s="40"/>
      <c r="AE383" s="40"/>
      <c r="AT383" s="18" t="s">
        <v>326</v>
      </c>
      <c r="AU383" s="18" t="s">
        <v>87</v>
      </c>
    </row>
    <row r="384" spans="1:51" s="13" customFormat="1" ht="12">
      <c r="A384" s="13"/>
      <c r="B384" s="233"/>
      <c r="C384" s="234"/>
      <c r="D384" s="228" t="s">
        <v>218</v>
      </c>
      <c r="E384" s="235" t="s">
        <v>39</v>
      </c>
      <c r="F384" s="236" t="s">
        <v>1439</v>
      </c>
      <c r="G384" s="234"/>
      <c r="H384" s="237">
        <v>24.794</v>
      </c>
      <c r="I384" s="238"/>
      <c r="J384" s="234"/>
      <c r="K384" s="234"/>
      <c r="L384" s="239"/>
      <c r="M384" s="240"/>
      <c r="N384" s="241"/>
      <c r="O384" s="241"/>
      <c r="P384" s="241"/>
      <c r="Q384" s="241"/>
      <c r="R384" s="241"/>
      <c r="S384" s="241"/>
      <c r="T384" s="242"/>
      <c r="U384" s="13"/>
      <c r="V384" s="13"/>
      <c r="W384" s="13"/>
      <c r="X384" s="13"/>
      <c r="Y384" s="13"/>
      <c r="Z384" s="13"/>
      <c r="AA384" s="13"/>
      <c r="AB384" s="13"/>
      <c r="AC384" s="13"/>
      <c r="AD384" s="13"/>
      <c r="AE384" s="13"/>
      <c r="AT384" s="243" t="s">
        <v>218</v>
      </c>
      <c r="AU384" s="243" t="s">
        <v>87</v>
      </c>
      <c r="AV384" s="13" t="s">
        <v>89</v>
      </c>
      <c r="AW384" s="13" t="s">
        <v>41</v>
      </c>
      <c r="AX384" s="13" t="s">
        <v>80</v>
      </c>
      <c r="AY384" s="243" t="s">
        <v>206</v>
      </c>
    </row>
    <row r="385" spans="1:51" s="13" customFormat="1" ht="12">
      <c r="A385" s="13"/>
      <c r="B385" s="233"/>
      <c r="C385" s="234"/>
      <c r="D385" s="228" t="s">
        <v>218</v>
      </c>
      <c r="E385" s="235" t="s">
        <v>39</v>
      </c>
      <c r="F385" s="236" t="s">
        <v>1440</v>
      </c>
      <c r="G385" s="234"/>
      <c r="H385" s="237">
        <v>47.334</v>
      </c>
      <c r="I385" s="238"/>
      <c r="J385" s="234"/>
      <c r="K385" s="234"/>
      <c r="L385" s="239"/>
      <c r="M385" s="240"/>
      <c r="N385" s="241"/>
      <c r="O385" s="241"/>
      <c r="P385" s="241"/>
      <c r="Q385" s="241"/>
      <c r="R385" s="241"/>
      <c r="S385" s="241"/>
      <c r="T385" s="242"/>
      <c r="U385" s="13"/>
      <c r="V385" s="13"/>
      <c r="W385" s="13"/>
      <c r="X385" s="13"/>
      <c r="Y385" s="13"/>
      <c r="Z385" s="13"/>
      <c r="AA385" s="13"/>
      <c r="AB385" s="13"/>
      <c r="AC385" s="13"/>
      <c r="AD385" s="13"/>
      <c r="AE385" s="13"/>
      <c r="AT385" s="243" t="s">
        <v>218</v>
      </c>
      <c r="AU385" s="243" t="s">
        <v>87</v>
      </c>
      <c r="AV385" s="13" t="s">
        <v>89</v>
      </c>
      <c r="AW385" s="13" t="s">
        <v>41</v>
      </c>
      <c r="AX385" s="13" t="s">
        <v>80</v>
      </c>
      <c r="AY385" s="243" t="s">
        <v>206</v>
      </c>
    </row>
    <row r="386" spans="1:51" s="14" customFormat="1" ht="12">
      <c r="A386" s="14"/>
      <c r="B386" s="244"/>
      <c r="C386" s="245"/>
      <c r="D386" s="228" t="s">
        <v>218</v>
      </c>
      <c r="E386" s="246" t="s">
        <v>39</v>
      </c>
      <c r="F386" s="247" t="s">
        <v>220</v>
      </c>
      <c r="G386" s="245"/>
      <c r="H386" s="248">
        <v>72.128</v>
      </c>
      <c r="I386" s="249"/>
      <c r="J386" s="245"/>
      <c r="K386" s="245"/>
      <c r="L386" s="250"/>
      <c r="M386" s="251"/>
      <c r="N386" s="252"/>
      <c r="O386" s="252"/>
      <c r="P386" s="252"/>
      <c r="Q386" s="252"/>
      <c r="R386" s="252"/>
      <c r="S386" s="252"/>
      <c r="T386" s="253"/>
      <c r="U386" s="14"/>
      <c r="V386" s="14"/>
      <c r="W386" s="14"/>
      <c r="X386" s="14"/>
      <c r="Y386" s="14"/>
      <c r="Z386" s="14"/>
      <c r="AA386" s="14"/>
      <c r="AB386" s="14"/>
      <c r="AC386" s="14"/>
      <c r="AD386" s="14"/>
      <c r="AE386" s="14"/>
      <c r="AT386" s="254" t="s">
        <v>218</v>
      </c>
      <c r="AU386" s="254" t="s">
        <v>87</v>
      </c>
      <c r="AV386" s="14" t="s">
        <v>214</v>
      </c>
      <c r="AW386" s="14" t="s">
        <v>41</v>
      </c>
      <c r="AX386" s="14" t="s">
        <v>87</v>
      </c>
      <c r="AY386" s="254" t="s">
        <v>206</v>
      </c>
    </row>
    <row r="387" spans="1:65" s="2" customFormat="1" ht="21.75" customHeight="1">
      <c r="A387" s="40"/>
      <c r="B387" s="41"/>
      <c r="C387" s="215" t="s">
        <v>438</v>
      </c>
      <c r="D387" s="215" t="s">
        <v>209</v>
      </c>
      <c r="E387" s="216" t="s">
        <v>1441</v>
      </c>
      <c r="F387" s="217" t="s">
        <v>1442</v>
      </c>
      <c r="G387" s="218" t="s">
        <v>316</v>
      </c>
      <c r="H387" s="219">
        <v>24.803</v>
      </c>
      <c r="I387" s="220"/>
      <c r="J387" s="221">
        <f>ROUND(I387*H387,2)</f>
        <v>0</v>
      </c>
      <c r="K387" s="217" t="s">
        <v>213</v>
      </c>
      <c r="L387" s="46"/>
      <c r="M387" s="222" t="s">
        <v>39</v>
      </c>
      <c r="N387" s="223" t="s">
        <v>53</v>
      </c>
      <c r="O387" s="86"/>
      <c r="P387" s="224">
        <f>O387*H387</f>
        <v>0</v>
      </c>
      <c r="Q387" s="224">
        <v>0</v>
      </c>
      <c r="R387" s="224">
        <f>Q387*H387</f>
        <v>0</v>
      </c>
      <c r="S387" s="224">
        <v>0</v>
      </c>
      <c r="T387" s="225">
        <f>S387*H387</f>
        <v>0</v>
      </c>
      <c r="U387" s="40"/>
      <c r="V387" s="40"/>
      <c r="W387" s="40"/>
      <c r="X387" s="40"/>
      <c r="Y387" s="40"/>
      <c r="Z387" s="40"/>
      <c r="AA387" s="40"/>
      <c r="AB387" s="40"/>
      <c r="AC387" s="40"/>
      <c r="AD387" s="40"/>
      <c r="AE387" s="40"/>
      <c r="AR387" s="226" t="s">
        <v>362</v>
      </c>
      <c r="AT387" s="226" t="s">
        <v>209</v>
      </c>
      <c r="AU387" s="226" t="s">
        <v>87</v>
      </c>
      <c r="AY387" s="18" t="s">
        <v>206</v>
      </c>
      <c r="BE387" s="227">
        <f>IF(N387="základní",J387,0)</f>
        <v>0</v>
      </c>
      <c r="BF387" s="227">
        <f>IF(N387="snížená",J387,0)</f>
        <v>0</v>
      </c>
      <c r="BG387" s="227">
        <f>IF(N387="zákl. přenesená",J387,0)</f>
        <v>0</v>
      </c>
      <c r="BH387" s="227">
        <f>IF(N387="sníž. přenesená",J387,0)</f>
        <v>0</v>
      </c>
      <c r="BI387" s="227">
        <f>IF(N387="nulová",J387,0)</f>
        <v>0</v>
      </c>
      <c r="BJ387" s="18" t="s">
        <v>214</v>
      </c>
      <c r="BK387" s="227">
        <f>ROUND(I387*H387,2)</f>
        <v>0</v>
      </c>
      <c r="BL387" s="18" t="s">
        <v>362</v>
      </c>
      <c r="BM387" s="226" t="s">
        <v>1443</v>
      </c>
    </row>
    <row r="388" spans="1:47" s="2" customFormat="1" ht="12">
      <c r="A388" s="40"/>
      <c r="B388" s="41"/>
      <c r="C388" s="42"/>
      <c r="D388" s="228" t="s">
        <v>216</v>
      </c>
      <c r="E388" s="42"/>
      <c r="F388" s="229" t="s">
        <v>1444</v>
      </c>
      <c r="G388" s="42"/>
      <c r="H388" s="42"/>
      <c r="I388" s="230"/>
      <c r="J388" s="42"/>
      <c r="K388" s="42"/>
      <c r="L388" s="46"/>
      <c r="M388" s="231"/>
      <c r="N388" s="232"/>
      <c r="O388" s="86"/>
      <c r="P388" s="86"/>
      <c r="Q388" s="86"/>
      <c r="R388" s="86"/>
      <c r="S388" s="86"/>
      <c r="T388" s="87"/>
      <c r="U388" s="40"/>
      <c r="V388" s="40"/>
      <c r="W388" s="40"/>
      <c r="X388" s="40"/>
      <c r="Y388" s="40"/>
      <c r="Z388" s="40"/>
      <c r="AA388" s="40"/>
      <c r="AB388" s="40"/>
      <c r="AC388" s="40"/>
      <c r="AD388" s="40"/>
      <c r="AE388" s="40"/>
      <c r="AT388" s="18" t="s">
        <v>216</v>
      </c>
      <c r="AU388" s="18" t="s">
        <v>87</v>
      </c>
    </row>
    <row r="389" spans="1:47" s="2" customFormat="1" ht="12">
      <c r="A389" s="40"/>
      <c r="B389" s="41"/>
      <c r="C389" s="42"/>
      <c r="D389" s="228" t="s">
        <v>326</v>
      </c>
      <c r="E389" s="42"/>
      <c r="F389" s="275" t="s">
        <v>1445</v>
      </c>
      <c r="G389" s="42"/>
      <c r="H389" s="42"/>
      <c r="I389" s="230"/>
      <c r="J389" s="42"/>
      <c r="K389" s="42"/>
      <c r="L389" s="46"/>
      <c r="M389" s="231"/>
      <c r="N389" s="232"/>
      <c r="O389" s="86"/>
      <c r="P389" s="86"/>
      <c r="Q389" s="86"/>
      <c r="R389" s="86"/>
      <c r="S389" s="86"/>
      <c r="T389" s="87"/>
      <c r="U389" s="40"/>
      <c r="V389" s="40"/>
      <c r="W389" s="40"/>
      <c r="X389" s="40"/>
      <c r="Y389" s="40"/>
      <c r="Z389" s="40"/>
      <c r="AA389" s="40"/>
      <c r="AB389" s="40"/>
      <c r="AC389" s="40"/>
      <c r="AD389" s="40"/>
      <c r="AE389" s="40"/>
      <c r="AT389" s="18" t="s">
        <v>326</v>
      </c>
      <c r="AU389" s="18" t="s">
        <v>87</v>
      </c>
    </row>
    <row r="390" spans="1:51" s="13" customFormat="1" ht="12">
      <c r="A390" s="13"/>
      <c r="B390" s="233"/>
      <c r="C390" s="234"/>
      <c r="D390" s="228" t="s">
        <v>218</v>
      </c>
      <c r="E390" s="235" t="s">
        <v>39</v>
      </c>
      <c r="F390" s="236" t="s">
        <v>1408</v>
      </c>
      <c r="G390" s="234"/>
      <c r="H390" s="237">
        <v>23.201</v>
      </c>
      <c r="I390" s="238"/>
      <c r="J390" s="234"/>
      <c r="K390" s="234"/>
      <c r="L390" s="239"/>
      <c r="M390" s="240"/>
      <c r="N390" s="241"/>
      <c r="O390" s="241"/>
      <c r="P390" s="241"/>
      <c r="Q390" s="241"/>
      <c r="R390" s="241"/>
      <c r="S390" s="241"/>
      <c r="T390" s="242"/>
      <c r="U390" s="13"/>
      <c r="V390" s="13"/>
      <c r="W390" s="13"/>
      <c r="X390" s="13"/>
      <c r="Y390" s="13"/>
      <c r="Z390" s="13"/>
      <c r="AA390" s="13"/>
      <c r="AB390" s="13"/>
      <c r="AC390" s="13"/>
      <c r="AD390" s="13"/>
      <c r="AE390" s="13"/>
      <c r="AT390" s="243" t="s">
        <v>218</v>
      </c>
      <c r="AU390" s="243" t="s">
        <v>87</v>
      </c>
      <c r="AV390" s="13" t="s">
        <v>89</v>
      </c>
      <c r="AW390" s="13" t="s">
        <v>41</v>
      </c>
      <c r="AX390" s="13" t="s">
        <v>80</v>
      </c>
      <c r="AY390" s="243" t="s">
        <v>206</v>
      </c>
    </row>
    <row r="391" spans="1:51" s="13" customFormat="1" ht="12">
      <c r="A391" s="13"/>
      <c r="B391" s="233"/>
      <c r="C391" s="234"/>
      <c r="D391" s="228" t="s">
        <v>218</v>
      </c>
      <c r="E391" s="235" t="s">
        <v>39</v>
      </c>
      <c r="F391" s="236" t="s">
        <v>1409</v>
      </c>
      <c r="G391" s="234"/>
      <c r="H391" s="237">
        <v>1.602</v>
      </c>
      <c r="I391" s="238"/>
      <c r="J391" s="234"/>
      <c r="K391" s="234"/>
      <c r="L391" s="239"/>
      <c r="M391" s="240"/>
      <c r="N391" s="241"/>
      <c r="O391" s="241"/>
      <c r="P391" s="241"/>
      <c r="Q391" s="241"/>
      <c r="R391" s="241"/>
      <c r="S391" s="241"/>
      <c r="T391" s="242"/>
      <c r="U391" s="13"/>
      <c r="V391" s="13"/>
      <c r="W391" s="13"/>
      <c r="X391" s="13"/>
      <c r="Y391" s="13"/>
      <c r="Z391" s="13"/>
      <c r="AA391" s="13"/>
      <c r="AB391" s="13"/>
      <c r="AC391" s="13"/>
      <c r="AD391" s="13"/>
      <c r="AE391" s="13"/>
      <c r="AT391" s="243" t="s">
        <v>218</v>
      </c>
      <c r="AU391" s="243" t="s">
        <v>87</v>
      </c>
      <c r="AV391" s="13" t="s">
        <v>89</v>
      </c>
      <c r="AW391" s="13" t="s">
        <v>41</v>
      </c>
      <c r="AX391" s="13" t="s">
        <v>80</v>
      </c>
      <c r="AY391" s="243" t="s">
        <v>206</v>
      </c>
    </row>
    <row r="392" spans="1:51" s="14" customFormat="1" ht="12">
      <c r="A392" s="14"/>
      <c r="B392" s="244"/>
      <c r="C392" s="245"/>
      <c r="D392" s="228" t="s">
        <v>218</v>
      </c>
      <c r="E392" s="246" t="s">
        <v>39</v>
      </c>
      <c r="F392" s="247" t="s">
        <v>220</v>
      </c>
      <c r="G392" s="245"/>
      <c r="H392" s="248">
        <v>24.803</v>
      </c>
      <c r="I392" s="249"/>
      <c r="J392" s="245"/>
      <c r="K392" s="245"/>
      <c r="L392" s="250"/>
      <c r="M392" s="251"/>
      <c r="N392" s="252"/>
      <c r="O392" s="252"/>
      <c r="P392" s="252"/>
      <c r="Q392" s="252"/>
      <c r="R392" s="252"/>
      <c r="S392" s="252"/>
      <c r="T392" s="253"/>
      <c r="U392" s="14"/>
      <c r="V392" s="14"/>
      <c r="W392" s="14"/>
      <c r="X392" s="14"/>
      <c r="Y392" s="14"/>
      <c r="Z392" s="14"/>
      <c r="AA392" s="14"/>
      <c r="AB392" s="14"/>
      <c r="AC392" s="14"/>
      <c r="AD392" s="14"/>
      <c r="AE392" s="14"/>
      <c r="AT392" s="254" t="s">
        <v>218</v>
      </c>
      <c r="AU392" s="254" t="s">
        <v>87</v>
      </c>
      <c r="AV392" s="14" t="s">
        <v>214</v>
      </c>
      <c r="AW392" s="14" t="s">
        <v>41</v>
      </c>
      <c r="AX392" s="14" t="s">
        <v>87</v>
      </c>
      <c r="AY392" s="254" t="s">
        <v>206</v>
      </c>
    </row>
    <row r="393" spans="1:65" s="2" customFormat="1" ht="24.15" customHeight="1">
      <c r="A393" s="40"/>
      <c r="B393" s="41"/>
      <c r="C393" s="215" t="s">
        <v>526</v>
      </c>
      <c r="D393" s="215" t="s">
        <v>209</v>
      </c>
      <c r="E393" s="216" t="s">
        <v>545</v>
      </c>
      <c r="F393" s="217" t="s">
        <v>546</v>
      </c>
      <c r="G393" s="218" t="s">
        <v>316</v>
      </c>
      <c r="H393" s="219">
        <v>110.342</v>
      </c>
      <c r="I393" s="220"/>
      <c r="J393" s="221">
        <f>ROUND(I393*H393,2)</f>
        <v>0</v>
      </c>
      <c r="K393" s="217" t="s">
        <v>39</v>
      </c>
      <c r="L393" s="46"/>
      <c r="M393" s="222" t="s">
        <v>39</v>
      </c>
      <c r="N393" s="223" t="s">
        <v>53</v>
      </c>
      <c r="O393" s="86"/>
      <c r="P393" s="224">
        <f>O393*H393</f>
        <v>0</v>
      </c>
      <c r="Q393" s="224">
        <v>0</v>
      </c>
      <c r="R393" s="224">
        <f>Q393*H393</f>
        <v>0</v>
      </c>
      <c r="S393" s="224">
        <v>0</v>
      </c>
      <c r="T393" s="225">
        <f>S393*H393</f>
        <v>0</v>
      </c>
      <c r="U393" s="40"/>
      <c r="V393" s="40"/>
      <c r="W393" s="40"/>
      <c r="X393" s="40"/>
      <c r="Y393" s="40"/>
      <c r="Z393" s="40"/>
      <c r="AA393" s="40"/>
      <c r="AB393" s="40"/>
      <c r="AC393" s="40"/>
      <c r="AD393" s="40"/>
      <c r="AE393" s="40"/>
      <c r="AR393" s="226" t="s">
        <v>362</v>
      </c>
      <c r="AT393" s="226" t="s">
        <v>209</v>
      </c>
      <c r="AU393" s="226" t="s">
        <v>87</v>
      </c>
      <c r="AY393" s="18" t="s">
        <v>206</v>
      </c>
      <c r="BE393" s="227">
        <f>IF(N393="základní",J393,0)</f>
        <v>0</v>
      </c>
      <c r="BF393" s="227">
        <f>IF(N393="snížená",J393,0)</f>
        <v>0</v>
      </c>
      <c r="BG393" s="227">
        <f>IF(N393="zákl. přenesená",J393,0)</f>
        <v>0</v>
      </c>
      <c r="BH393" s="227">
        <f>IF(N393="sníž. přenesená",J393,0)</f>
        <v>0</v>
      </c>
      <c r="BI393" s="227">
        <f>IF(N393="nulová",J393,0)</f>
        <v>0</v>
      </c>
      <c r="BJ393" s="18" t="s">
        <v>214</v>
      </c>
      <c r="BK393" s="227">
        <f>ROUND(I393*H393,2)</f>
        <v>0</v>
      </c>
      <c r="BL393" s="18" t="s">
        <v>362</v>
      </c>
      <c r="BM393" s="226" t="s">
        <v>1446</v>
      </c>
    </row>
    <row r="394" spans="1:47" s="2" customFormat="1" ht="12">
      <c r="A394" s="40"/>
      <c r="B394" s="41"/>
      <c r="C394" s="42"/>
      <c r="D394" s="228" t="s">
        <v>216</v>
      </c>
      <c r="E394" s="42"/>
      <c r="F394" s="229" t="s">
        <v>546</v>
      </c>
      <c r="G394" s="42"/>
      <c r="H394" s="42"/>
      <c r="I394" s="230"/>
      <c r="J394" s="42"/>
      <c r="K394" s="42"/>
      <c r="L394" s="46"/>
      <c r="M394" s="231"/>
      <c r="N394" s="232"/>
      <c r="O394" s="86"/>
      <c r="P394" s="86"/>
      <c r="Q394" s="86"/>
      <c r="R394" s="86"/>
      <c r="S394" s="86"/>
      <c r="T394" s="87"/>
      <c r="U394" s="40"/>
      <c r="V394" s="40"/>
      <c r="W394" s="40"/>
      <c r="X394" s="40"/>
      <c r="Y394" s="40"/>
      <c r="Z394" s="40"/>
      <c r="AA394" s="40"/>
      <c r="AB394" s="40"/>
      <c r="AC394" s="40"/>
      <c r="AD394" s="40"/>
      <c r="AE394" s="40"/>
      <c r="AT394" s="18" t="s">
        <v>216</v>
      </c>
      <c r="AU394" s="18" t="s">
        <v>87</v>
      </c>
    </row>
    <row r="395" spans="1:47" s="2" customFormat="1" ht="12">
      <c r="A395" s="40"/>
      <c r="B395" s="41"/>
      <c r="C395" s="42"/>
      <c r="D395" s="228" t="s">
        <v>326</v>
      </c>
      <c r="E395" s="42"/>
      <c r="F395" s="275" t="s">
        <v>1447</v>
      </c>
      <c r="G395" s="42"/>
      <c r="H395" s="42"/>
      <c r="I395" s="230"/>
      <c r="J395" s="42"/>
      <c r="K395" s="42"/>
      <c r="L395" s="46"/>
      <c r="M395" s="231"/>
      <c r="N395" s="232"/>
      <c r="O395" s="86"/>
      <c r="P395" s="86"/>
      <c r="Q395" s="86"/>
      <c r="R395" s="86"/>
      <c r="S395" s="86"/>
      <c r="T395" s="87"/>
      <c r="U395" s="40"/>
      <c r="V395" s="40"/>
      <c r="W395" s="40"/>
      <c r="X395" s="40"/>
      <c r="Y395" s="40"/>
      <c r="Z395" s="40"/>
      <c r="AA395" s="40"/>
      <c r="AB395" s="40"/>
      <c r="AC395" s="40"/>
      <c r="AD395" s="40"/>
      <c r="AE395" s="40"/>
      <c r="AT395" s="18" t="s">
        <v>326</v>
      </c>
      <c r="AU395" s="18" t="s">
        <v>87</v>
      </c>
    </row>
    <row r="396" spans="1:51" s="13" customFormat="1" ht="12">
      <c r="A396" s="13"/>
      <c r="B396" s="233"/>
      <c r="C396" s="234"/>
      <c r="D396" s="228" t="s">
        <v>218</v>
      </c>
      <c r="E396" s="235" t="s">
        <v>39</v>
      </c>
      <c r="F396" s="236" t="s">
        <v>1448</v>
      </c>
      <c r="G396" s="234"/>
      <c r="H396" s="237">
        <v>24.794</v>
      </c>
      <c r="I396" s="238"/>
      <c r="J396" s="234"/>
      <c r="K396" s="234"/>
      <c r="L396" s="239"/>
      <c r="M396" s="240"/>
      <c r="N396" s="241"/>
      <c r="O396" s="241"/>
      <c r="P396" s="241"/>
      <c r="Q396" s="241"/>
      <c r="R396" s="241"/>
      <c r="S396" s="241"/>
      <c r="T396" s="242"/>
      <c r="U396" s="13"/>
      <c r="V396" s="13"/>
      <c r="W396" s="13"/>
      <c r="X396" s="13"/>
      <c r="Y396" s="13"/>
      <c r="Z396" s="13"/>
      <c r="AA396" s="13"/>
      <c r="AB396" s="13"/>
      <c r="AC396" s="13"/>
      <c r="AD396" s="13"/>
      <c r="AE396" s="13"/>
      <c r="AT396" s="243" t="s">
        <v>218</v>
      </c>
      <c r="AU396" s="243" t="s">
        <v>87</v>
      </c>
      <c r="AV396" s="13" t="s">
        <v>89</v>
      </c>
      <c r="AW396" s="13" t="s">
        <v>41</v>
      </c>
      <c r="AX396" s="13" t="s">
        <v>80</v>
      </c>
      <c r="AY396" s="243" t="s">
        <v>206</v>
      </c>
    </row>
    <row r="397" spans="1:51" s="13" customFormat="1" ht="12">
      <c r="A397" s="13"/>
      <c r="B397" s="233"/>
      <c r="C397" s="234"/>
      <c r="D397" s="228" t="s">
        <v>218</v>
      </c>
      <c r="E397" s="235" t="s">
        <v>39</v>
      </c>
      <c r="F397" s="236" t="s">
        <v>1433</v>
      </c>
      <c r="G397" s="234"/>
      <c r="H397" s="237">
        <v>24.794</v>
      </c>
      <c r="I397" s="238"/>
      <c r="J397" s="234"/>
      <c r="K397" s="234"/>
      <c r="L397" s="239"/>
      <c r="M397" s="240"/>
      <c r="N397" s="241"/>
      <c r="O397" s="241"/>
      <c r="P397" s="241"/>
      <c r="Q397" s="241"/>
      <c r="R397" s="241"/>
      <c r="S397" s="241"/>
      <c r="T397" s="242"/>
      <c r="U397" s="13"/>
      <c r="V397" s="13"/>
      <c r="W397" s="13"/>
      <c r="X397" s="13"/>
      <c r="Y397" s="13"/>
      <c r="Z397" s="13"/>
      <c r="AA397" s="13"/>
      <c r="AB397" s="13"/>
      <c r="AC397" s="13"/>
      <c r="AD397" s="13"/>
      <c r="AE397" s="13"/>
      <c r="AT397" s="243" t="s">
        <v>218</v>
      </c>
      <c r="AU397" s="243" t="s">
        <v>87</v>
      </c>
      <c r="AV397" s="13" t="s">
        <v>89</v>
      </c>
      <c r="AW397" s="13" t="s">
        <v>41</v>
      </c>
      <c r="AX397" s="13" t="s">
        <v>80</v>
      </c>
      <c r="AY397" s="243" t="s">
        <v>206</v>
      </c>
    </row>
    <row r="398" spans="1:51" s="13" customFormat="1" ht="12">
      <c r="A398" s="13"/>
      <c r="B398" s="233"/>
      <c r="C398" s="234"/>
      <c r="D398" s="228" t="s">
        <v>218</v>
      </c>
      <c r="E398" s="235" t="s">
        <v>39</v>
      </c>
      <c r="F398" s="236" t="s">
        <v>1449</v>
      </c>
      <c r="G398" s="234"/>
      <c r="H398" s="237">
        <v>47.334</v>
      </c>
      <c r="I398" s="238"/>
      <c r="J398" s="234"/>
      <c r="K398" s="234"/>
      <c r="L398" s="239"/>
      <c r="M398" s="240"/>
      <c r="N398" s="241"/>
      <c r="O398" s="241"/>
      <c r="P398" s="241"/>
      <c r="Q398" s="241"/>
      <c r="R398" s="241"/>
      <c r="S398" s="241"/>
      <c r="T398" s="242"/>
      <c r="U398" s="13"/>
      <c r="V398" s="13"/>
      <c r="W398" s="13"/>
      <c r="X398" s="13"/>
      <c r="Y398" s="13"/>
      <c r="Z398" s="13"/>
      <c r="AA398" s="13"/>
      <c r="AB398" s="13"/>
      <c r="AC398" s="13"/>
      <c r="AD398" s="13"/>
      <c r="AE398" s="13"/>
      <c r="AT398" s="243" t="s">
        <v>218</v>
      </c>
      <c r="AU398" s="243" t="s">
        <v>87</v>
      </c>
      <c r="AV398" s="13" t="s">
        <v>89</v>
      </c>
      <c r="AW398" s="13" t="s">
        <v>41</v>
      </c>
      <c r="AX398" s="13" t="s">
        <v>80</v>
      </c>
      <c r="AY398" s="243" t="s">
        <v>206</v>
      </c>
    </row>
    <row r="399" spans="1:51" s="13" customFormat="1" ht="12">
      <c r="A399" s="13"/>
      <c r="B399" s="233"/>
      <c r="C399" s="234"/>
      <c r="D399" s="228" t="s">
        <v>218</v>
      </c>
      <c r="E399" s="235" t="s">
        <v>39</v>
      </c>
      <c r="F399" s="236" t="s">
        <v>1434</v>
      </c>
      <c r="G399" s="234"/>
      <c r="H399" s="237">
        <v>13.42</v>
      </c>
      <c r="I399" s="238"/>
      <c r="J399" s="234"/>
      <c r="K399" s="234"/>
      <c r="L399" s="239"/>
      <c r="M399" s="240"/>
      <c r="N399" s="241"/>
      <c r="O399" s="241"/>
      <c r="P399" s="241"/>
      <c r="Q399" s="241"/>
      <c r="R399" s="241"/>
      <c r="S399" s="241"/>
      <c r="T399" s="242"/>
      <c r="U399" s="13"/>
      <c r="V399" s="13"/>
      <c r="W399" s="13"/>
      <c r="X399" s="13"/>
      <c r="Y399" s="13"/>
      <c r="Z399" s="13"/>
      <c r="AA399" s="13"/>
      <c r="AB399" s="13"/>
      <c r="AC399" s="13"/>
      <c r="AD399" s="13"/>
      <c r="AE399" s="13"/>
      <c r="AT399" s="243" t="s">
        <v>218</v>
      </c>
      <c r="AU399" s="243" t="s">
        <v>87</v>
      </c>
      <c r="AV399" s="13" t="s">
        <v>89</v>
      </c>
      <c r="AW399" s="13" t="s">
        <v>41</v>
      </c>
      <c r="AX399" s="13" t="s">
        <v>80</v>
      </c>
      <c r="AY399" s="243" t="s">
        <v>206</v>
      </c>
    </row>
    <row r="400" spans="1:51" s="14" customFormat="1" ht="12">
      <c r="A400" s="14"/>
      <c r="B400" s="244"/>
      <c r="C400" s="245"/>
      <c r="D400" s="228" t="s">
        <v>218</v>
      </c>
      <c r="E400" s="246" t="s">
        <v>39</v>
      </c>
      <c r="F400" s="247" t="s">
        <v>220</v>
      </c>
      <c r="G400" s="245"/>
      <c r="H400" s="248">
        <v>110.342</v>
      </c>
      <c r="I400" s="249"/>
      <c r="J400" s="245"/>
      <c r="K400" s="245"/>
      <c r="L400" s="250"/>
      <c r="M400" s="251"/>
      <c r="N400" s="252"/>
      <c r="O400" s="252"/>
      <c r="P400" s="252"/>
      <c r="Q400" s="252"/>
      <c r="R400" s="252"/>
      <c r="S400" s="252"/>
      <c r="T400" s="253"/>
      <c r="U400" s="14"/>
      <c r="V400" s="14"/>
      <c r="W400" s="14"/>
      <c r="X400" s="14"/>
      <c r="Y400" s="14"/>
      <c r="Z400" s="14"/>
      <c r="AA400" s="14"/>
      <c r="AB400" s="14"/>
      <c r="AC400" s="14"/>
      <c r="AD400" s="14"/>
      <c r="AE400" s="14"/>
      <c r="AT400" s="254" t="s">
        <v>218</v>
      </c>
      <c r="AU400" s="254" t="s">
        <v>87</v>
      </c>
      <c r="AV400" s="14" t="s">
        <v>214</v>
      </c>
      <c r="AW400" s="14" t="s">
        <v>41</v>
      </c>
      <c r="AX400" s="14" t="s">
        <v>87</v>
      </c>
      <c r="AY400" s="254" t="s">
        <v>206</v>
      </c>
    </row>
    <row r="401" spans="1:65" s="2" customFormat="1" ht="24.15" customHeight="1">
      <c r="A401" s="40"/>
      <c r="B401" s="41"/>
      <c r="C401" s="215" t="s">
        <v>528</v>
      </c>
      <c r="D401" s="215" t="s">
        <v>209</v>
      </c>
      <c r="E401" s="216" t="s">
        <v>1450</v>
      </c>
      <c r="F401" s="217" t="s">
        <v>1451</v>
      </c>
      <c r="G401" s="218" t="s">
        <v>316</v>
      </c>
      <c r="H401" s="219">
        <v>200.451</v>
      </c>
      <c r="I401" s="220"/>
      <c r="J401" s="221">
        <f>ROUND(I401*H401,2)</f>
        <v>0</v>
      </c>
      <c r="K401" s="217" t="s">
        <v>39</v>
      </c>
      <c r="L401" s="46"/>
      <c r="M401" s="222" t="s">
        <v>39</v>
      </c>
      <c r="N401" s="223" t="s">
        <v>53</v>
      </c>
      <c r="O401" s="86"/>
      <c r="P401" s="224">
        <f>O401*H401</f>
        <v>0</v>
      </c>
      <c r="Q401" s="224">
        <v>0</v>
      </c>
      <c r="R401" s="224">
        <f>Q401*H401</f>
        <v>0</v>
      </c>
      <c r="S401" s="224">
        <v>0</v>
      </c>
      <c r="T401" s="225">
        <f>S401*H401</f>
        <v>0</v>
      </c>
      <c r="U401" s="40"/>
      <c r="V401" s="40"/>
      <c r="W401" s="40"/>
      <c r="X401" s="40"/>
      <c r="Y401" s="40"/>
      <c r="Z401" s="40"/>
      <c r="AA401" s="40"/>
      <c r="AB401" s="40"/>
      <c r="AC401" s="40"/>
      <c r="AD401" s="40"/>
      <c r="AE401" s="40"/>
      <c r="AR401" s="226" t="s">
        <v>362</v>
      </c>
      <c r="AT401" s="226" t="s">
        <v>209</v>
      </c>
      <c r="AU401" s="226" t="s">
        <v>87</v>
      </c>
      <c r="AY401" s="18" t="s">
        <v>206</v>
      </c>
      <c r="BE401" s="227">
        <f>IF(N401="základní",J401,0)</f>
        <v>0</v>
      </c>
      <c r="BF401" s="227">
        <f>IF(N401="snížená",J401,0)</f>
        <v>0</v>
      </c>
      <c r="BG401" s="227">
        <f>IF(N401="zákl. přenesená",J401,0)</f>
        <v>0</v>
      </c>
      <c r="BH401" s="227">
        <f>IF(N401="sníž. přenesená",J401,0)</f>
        <v>0</v>
      </c>
      <c r="BI401" s="227">
        <f>IF(N401="nulová",J401,0)</f>
        <v>0</v>
      </c>
      <c r="BJ401" s="18" t="s">
        <v>214</v>
      </c>
      <c r="BK401" s="227">
        <f>ROUND(I401*H401,2)</f>
        <v>0</v>
      </c>
      <c r="BL401" s="18" t="s">
        <v>362</v>
      </c>
      <c r="BM401" s="226" t="s">
        <v>1452</v>
      </c>
    </row>
    <row r="402" spans="1:47" s="2" customFormat="1" ht="12">
      <c r="A402" s="40"/>
      <c r="B402" s="41"/>
      <c r="C402" s="42"/>
      <c r="D402" s="228" t="s">
        <v>216</v>
      </c>
      <c r="E402" s="42"/>
      <c r="F402" s="229" t="s">
        <v>1451</v>
      </c>
      <c r="G402" s="42"/>
      <c r="H402" s="42"/>
      <c r="I402" s="230"/>
      <c r="J402" s="42"/>
      <c r="K402" s="42"/>
      <c r="L402" s="46"/>
      <c r="M402" s="231"/>
      <c r="N402" s="232"/>
      <c r="O402" s="86"/>
      <c r="P402" s="86"/>
      <c r="Q402" s="86"/>
      <c r="R402" s="86"/>
      <c r="S402" s="86"/>
      <c r="T402" s="87"/>
      <c r="U402" s="40"/>
      <c r="V402" s="40"/>
      <c r="W402" s="40"/>
      <c r="X402" s="40"/>
      <c r="Y402" s="40"/>
      <c r="Z402" s="40"/>
      <c r="AA402" s="40"/>
      <c r="AB402" s="40"/>
      <c r="AC402" s="40"/>
      <c r="AD402" s="40"/>
      <c r="AE402" s="40"/>
      <c r="AT402" s="18" t="s">
        <v>216</v>
      </c>
      <c r="AU402" s="18" t="s">
        <v>87</v>
      </c>
    </row>
    <row r="403" spans="1:47" s="2" customFormat="1" ht="12">
      <c r="A403" s="40"/>
      <c r="B403" s="41"/>
      <c r="C403" s="42"/>
      <c r="D403" s="228" t="s">
        <v>326</v>
      </c>
      <c r="E403" s="42"/>
      <c r="F403" s="275" t="s">
        <v>1453</v>
      </c>
      <c r="G403" s="42"/>
      <c r="H403" s="42"/>
      <c r="I403" s="230"/>
      <c r="J403" s="42"/>
      <c r="K403" s="42"/>
      <c r="L403" s="46"/>
      <c r="M403" s="231"/>
      <c r="N403" s="232"/>
      <c r="O403" s="86"/>
      <c r="P403" s="86"/>
      <c r="Q403" s="86"/>
      <c r="R403" s="86"/>
      <c r="S403" s="86"/>
      <c r="T403" s="87"/>
      <c r="U403" s="40"/>
      <c r="V403" s="40"/>
      <c r="W403" s="40"/>
      <c r="X403" s="40"/>
      <c r="Y403" s="40"/>
      <c r="Z403" s="40"/>
      <c r="AA403" s="40"/>
      <c r="AB403" s="40"/>
      <c r="AC403" s="40"/>
      <c r="AD403" s="40"/>
      <c r="AE403" s="40"/>
      <c r="AT403" s="18" t="s">
        <v>326</v>
      </c>
      <c r="AU403" s="18" t="s">
        <v>87</v>
      </c>
    </row>
    <row r="404" spans="1:51" s="13" customFormat="1" ht="12">
      <c r="A404" s="13"/>
      <c r="B404" s="233"/>
      <c r="C404" s="234"/>
      <c r="D404" s="228" t="s">
        <v>218</v>
      </c>
      <c r="E404" s="235" t="s">
        <v>39</v>
      </c>
      <c r="F404" s="236" t="s">
        <v>1428</v>
      </c>
      <c r="G404" s="234"/>
      <c r="H404" s="237">
        <v>71.593</v>
      </c>
      <c r="I404" s="238"/>
      <c r="J404" s="234"/>
      <c r="K404" s="234"/>
      <c r="L404" s="239"/>
      <c r="M404" s="240"/>
      <c r="N404" s="241"/>
      <c r="O404" s="241"/>
      <c r="P404" s="241"/>
      <c r="Q404" s="241"/>
      <c r="R404" s="241"/>
      <c r="S404" s="241"/>
      <c r="T404" s="242"/>
      <c r="U404" s="13"/>
      <c r="V404" s="13"/>
      <c r="W404" s="13"/>
      <c r="X404" s="13"/>
      <c r="Y404" s="13"/>
      <c r="Z404" s="13"/>
      <c r="AA404" s="13"/>
      <c r="AB404" s="13"/>
      <c r="AC404" s="13"/>
      <c r="AD404" s="13"/>
      <c r="AE404" s="13"/>
      <c r="AT404" s="243" t="s">
        <v>218</v>
      </c>
      <c r="AU404" s="243" t="s">
        <v>87</v>
      </c>
      <c r="AV404" s="13" t="s">
        <v>89</v>
      </c>
      <c r="AW404" s="13" t="s">
        <v>41</v>
      </c>
      <c r="AX404" s="13" t="s">
        <v>80</v>
      </c>
      <c r="AY404" s="243" t="s">
        <v>206</v>
      </c>
    </row>
    <row r="405" spans="1:51" s="13" customFormat="1" ht="12">
      <c r="A405" s="13"/>
      <c r="B405" s="233"/>
      <c r="C405" s="234"/>
      <c r="D405" s="228" t="s">
        <v>218</v>
      </c>
      <c r="E405" s="235" t="s">
        <v>39</v>
      </c>
      <c r="F405" s="236" t="s">
        <v>1429</v>
      </c>
      <c r="G405" s="234"/>
      <c r="H405" s="237">
        <v>77.328</v>
      </c>
      <c r="I405" s="238"/>
      <c r="J405" s="234"/>
      <c r="K405" s="234"/>
      <c r="L405" s="239"/>
      <c r="M405" s="240"/>
      <c r="N405" s="241"/>
      <c r="O405" s="241"/>
      <c r="P405" s="241"/>
      <c r="Q405" s="241"/>
      <c r="R405" s="241"/>
      <c r="S405" s="241"/>
      <c r="T405" s="242"/>
      <c r="U405" s="13"/>
      <c r="V405" s="13"/>
      <c r="W405" s="13"/>
      <c r="X405" s="13"/>
      <c r="Y405" s="13"/>
      <c r="Z405" s="13"/>
      <c r="AA405" s="13"/>
      <c r="AB405" s="13"/>
      <c r="AC405" s="13"/>
      <c r="AD405" s="13"/>
      <c r="AE405" s="13"/>
      <c r="AT405" s="243" t="s">
        <v>218</v>
      </c>
      <c r="AU405" s="243" t="s">
        <v>87</v>
      </c>
      <c r="AV405" s="13" t="s">
        <v>89</v>
      </c>
      <c r="AW405" s="13" t="s">
        <v>41</v>
      </c>
      <c r="AX405" s="13" t="s">
        <v>80</v>
      </c>
      <c r="AY405" s="243" t="s">
        <v>206</v>
      </c>
    </row>
    <row r="406" spans="1:51" s="13" customFormat="1" ht="12">
      <c r="A406" s="13"/>
      <c r="B406" s="233"/>
      <c r="C406" s="234"/>
      <c r="D406" s="228" t="s">
        <v>218</v>
      </c>
      <c r="E406" s="235" t="s">
        <v>39</v>
      </c>
      <c r="F406" s="236" t="s">
        <v>1430</v>
      </c>
      <c r="G406" s="234"/>
      <c r="H406" s="237">
        <v>51.53</v>
      </c>
      <c r="I406" s="238"/>
      <c r="J406" s="234"/>
      <c r="K406" s="234"/>
      <c r="L406" s="239"/>
      <c r="M406" s="240"/>
      <c r="N406" s="241"/>
      <c r="O406" s="241"/>
      <c r="P406" s="241"/>
      <c r="Q406" s="241"/>
      <c r="R406" s="241"/>
      <c r="S406" s="241"/>
      <c r="T406" s="242"/>
      <c r="U406" s="13"/>
      <c r="V406" s="13"/>
      <c r="W406" s="13"/>
      <c r="X406" s="13"/>
      <c r="Y406" s="13"/>
      <c r="Z406" s="13"/>
      <c r="AA406" s="13"/>
      <c r="AB406" s="13"/>
      <c r="AC406" s="13"/>
      <c r="AD406" s="13"/>
      <c r="AE406" s="13"/>
      <c r="AT406" s="243" t="s">
        <v>218</v>
      </c>
      <c r="AU406" s="243" t="s">
        <v>87</v>
      </c>
      <c r="AV406" s="13" t="s">
        <v>89</v>
      </c>
      <c r="AW406" s="13" t="s">
        <v>41</v>
      </c>
      <c r="AX406" s="13" t="s">
        <v>80</v>
      </c>
      <c r="AY406" s="243" t="s">
        <v>206</v>
      </c>
    </row>
    <row r="407" spans="1:51" s="14" customFormat="1" ht="12">
      <c r="A407" s="14"/>
      <c r="B407" s="244"/>
      <c r="C407" s="245"/>
      <c r="D407" s="228" t="s">
        <v>218</v>
      </c>
      <c r="E407" s="246" t="s">
        <v>39</v>
      </c>
      <c r="F407" s="247" t="s">
        <v>220</v>
      </c>
      <c r="G407" s="245"/>
      <c r="H407" s="248">
        <v>200.451</v>
      </c>
      <c r="I407" s="249"/>
      <c r="J407" s="245"/>
      <c r="K407" s="245"/>
      <c r="L407" s="250"/>
      <c r="M407" s="251"/>
      <c r="N407" s="252"/>
      <c r="O407" s="252"/>
      <c r="P407" s="252"/>
      <c r="Q407" s="252"/>
      <c r="R407" s="252"/>
      <c r="S407" s="252"/>
      <c r="T407" s="253"/>
      <c r="U407" s="14"/>
      <c r="V407" s="14"/>
      <c r="W407" s="14"/>
      <c r="X407" s="14"/>
      <c r="Y407" s="14"/>
      <c r="Z407" s="14"/>
      <c r="AA407" s="14"/>
      <c r="AB407" s="14"/>
      <c r="AC407" s="14"/>
      <c r="AD407" s="14"/>
      <c r="AE407" s="14"/>
      <c r="AT407" s="254" t="s">
        <v>218</v>
      </c>
      <c r="AU407" s="254" t="s">
        <v>87</v>
      </c>
      <c r="AV407" s="14" t="s">
        <v>214</v>
      </c>
      <c r="AW407" s="14" t="s">
        <v>41</v>
      </c>
      <c r="AX407" s="14" t="s">
        <v>87</v>
      </c>
      <c r="AY407" s="254" t="s">
        <v>206</v>
      </c>
    </row>
    <row r="408" spans="1:65" s="2" customFormat="1" ht="16.5" customHeight="1">
      <c r="A408" s="40"/>
      <c r="B408" s="41"/>
      <c r="C408" s="215" t="s">
        <v>487</v>
      </c>
      <c r="D408" s="215" t="s">
        <v>209</v>
      </c>
      <c r="E408" s="216" t="s">
        <v>392</v>
      </c>
      <c r="F408" s="217" t="s">
        <v>393</v>
      </c>
      <c r="G408" s="218" t="s">
        <v>316</v>
      </c>
      <c r="H408" s="219">
        <v>1.631</v>
      </c>
      <c r="I408" s="220"/>
      <c r="J408" s="221">
        <f>ROUND(I408*H408,2)</f>
        <v>0</v>
      </c>
      <c r="K408" s="217" t="s">
        <v>39</v>
      </c>
      <c r="L408" s="46"/>
      <c r="M408" s="222" t="s">
        <v>39</v>
      </c>
      <c r="N408" s="223" t="s">
        <v>53</v>
      </c>
      <c r="O408" s="86"/>
      <c r="P408" s="224">
        <f>O408*H408</f>
        <v>0</v>
      </c>
      <c r="Q408" s="224">
        <v>0</v>
      </c>
      <c r="R408" s="224">
        <f>Q408*H408</f>
        <v>0</v>
      </c>
      <c r="S408" s="224">
        <v>0</v>
      </c>
      <c r="T408" s="225">
        <f>S408*H408</f>
        <v>0</v>
      </c>
      <c r="U408" s="40"/>
      <c r="V408" s="40"/>
      <c r="W408" s="40"/>
      <c r="X408" s="40"/>
      <c r="Y408" s="40"/>
      <c r="Z408" s="40"/>
      <c r="AA408" s="40"/>
      <c r="AB408" s="40"/>
      <c r="AC408" s="40"/>
      <c r="AD408" s="40"/>
      <c r="AE408" s="40"/>
      <c r="AR408" s="226" t="s">
        <v>362</v>
      </c>
      <c r="AT408" s="226" t="s">
        <v>209</v>
      </c>
      <c r="AU408" s="226" t="s">
        <v>87</v>
      </c>
      <c r="AY408" s="18" t="s">
        <v>206</v>
      </c>
      <c r="BE408" s="227">
        <f>IF(N408="základní",J408,0)</f>
        <v>0</v>
      </c>
      <c r="BF408" s="227">
        <f>IF(N408="snížená",J408,0)</f>
        <v>0</v>
      </c>
      <c r="BG408" s="227">
        <f>IF(N408="zákl. přenesená",J408,0)</f>
        <v>0</v>
      </c>
      <c r="BH408" s="227">
        <f>IF(N408="sníž. přenesená",J408,0)</f>
        <v>0</v>
      </c>
      <c r="BI408" s="227">
        <f>IF(N408="nulová",J408,0)</f>
        <v>0</v>
      </c>
      <c r="BJ408" s="18" t="s">
        <v>214</v>
      </c>
      <c r="BK408" s="227">
        <f>ROUND(I408*H408,2)</f>
        <v>0</v>
      </c>
      <c r="BL408" s="18" t="s">
        <v>362</v>
      </c>
      <c r="BM408" s="226" t="s">
        <v>1454</v>
      </c>
    </row>
    <row r="409" spans="1:47" s="2" customFormat="1" ht="12">
      <c r="A409" s="40"/>
      <c r="B409" s="41"/>
      <c r="C409" s="42"/>
      <c r="D409" s="228" t="s">
        <v>216</v>
      </c>
      <c r="E409" s="42"/>
      <c r="F409" s="229" t="s">
        <v>393</v>
      </c>
      <c r="G409" s="42"/>
      <c r="H409" s="42"/>
      <c r="I409" s="230"/>
      <c r="J409" s="42"/>
      <c r="K409" s="42"/>
      <c r="L409" s="46"/>
      <c r="M409" s="231"/>
      <c r="N409" s="232"/>
      <c r="O409" s="86"/>
      <c r="P409" s="86"/>
      <c r="Q409" s="86"/>
      <c r="R409" s="86"/>
      <c r="S409" s="86"/>
      <c r="T409" s="87"/>
      <c r="U409" s="40"/>
      <c r="V409" s="40"/>
      <c r="W409" s="40"/>
      <c r="X409" s="40"/>
      <c r="Y409" s="40"/>
      <c r="Z409" s="40"/>
      <c r="AA409" s="40"/>
      <c r="AB409" s="40"/>
      <c r="AC409" s="40"/>
      <c r="AD409" s="40"/>
      <c r="AE409" s="40"/>
      <c r="AT409" s="18" t="s">
        <v>216</v>
      </c>
      <c r="AU409" s="18" t="s">
        <v>87</v>
      </c>
    </row>
    <row r="410" spans="1:47" s="2" customFormat="1" ht="12">
      <c r="A410" s="40"/>
      <c r="B410" s="41"/>
      <c r="C410" s="42"/>
      <c r="D410" s="228" t="s">
        <v>326</v>
      </c>
      <c r="E410" s="42"/>
      <c r="F410" s="275" t="s">
        <v>1455</v>
      </c>
      <c r="G410" s="42"/>
      <c r="H410" s="42"/>
      <c r="I410" s="230"/>
      <c r="J410" s="42"/>
      <c r="K410" s="42"/>
      <c r="L410" s="46"/>
      <c r="M410" s="231"/>
      <c r="N410" s="232"/>
      <c r="O410" s="86"/>
      <c r="P410" s="86"/>
      <c r="Q410" s="86"/>
      <c r="R410" s="86"/>
      <c r="S410" s="86"/>
      <c r="T410" s="87"/>
      <c r="U410" s="40"/>
      <c r="V410" s="40"/>
      <c r="W410" s="40"/>
      <c r="X410" s="40"/>
      <c r="Y410" s="40"/>
      <c r="Z410" s="40"/>
      <c r="AA410" s="40"/>
      <c r="AB410" s="40"/>
      <c r="AC410" s="40"/>
      <c r="AD410" s="40"/>
      <c r="AE410" s="40"/>
      <c r="AT410" s="18" t="s">
        <v>326</v>
      </c>
      <c r="AU410" s="18" t="s">
        <v>87</v>
      </c>
    </row>
    <row r="411" spans="1:51" s="13" customFormat="1" ht="12">
      <c r="A411" s="13"/>
      <c r="B411" s="233"/>
      <c r="C411" s="234"/>
      <c r="D411" s="228" t="s">
        <v>218</v>
      </c>
      <c r="E411" s="235" t="s">
        <v>39</v>
      </c>
      <c r="F411" s="236" t="s">
        <v>1456</v>
      </c>
      <c r="G411" s="234"/>
      <c r="H411" s="237">
        <v>1.602</v>
      </c>
      <c r="I411" s="238"/>
      <c r="J411" s="234"/>
      <c r="K411" s="234"/>
      <c r="L411" s="239"/>
      <c r="M411" s="240"/>
      <c r="N411" s="241"/>
      <c r="O411" s="241"/>
      <c r="P411" s="241"/>
      <c r="Q411" s="241"/>
      <c r="R411" s="241"/>
      <c r="S411" s="241"/>
      <c r="T411" s="242"/>
      <c r="U411" s="13"/>
      <c r="V411" s="13"/>
      <c r="W411" s="13"/>
      <c r="X411" s="13"/>
      <c r="Y411" s="13"/>
      <c r="Z411" s="13"/>
      <c r="AA411" s="13"/>
      <c r="AB411" s="13"/>
      <c r="AC411" s="13"/>
      <c r="AD411" s="13"/>
      <c r="AE411" s="13"/>
      <c r="AT411" s="243" t="s">
        <v>218</v>
      </c>
      <c r="AU411" s="243" t="s">
        <v>87</v>
      </c>
      <c r="AV411" s="13" t="s">
        <v>89</v>
      </c>
      <c r="AW411" s="13" t="s">
        <v>41</v>
      </c>
      <c r="AX411" s="13" t="s">
        <v>80</v>
      </c>
      <c r="AY411" s="243" t="s">
        <v>206</v>
      </c>
    </row>
    <row r="412" spans="1:51" s="13" customFormat="1" ht="12">
      <c r="A412" s="13"/>
      <c r="B412" s="233"/>
      <c r="C412" s="234"/>
      <c r="D412" s="228" t="s">
        <v>218</v>
      </c>
      <c r="E412" s="235" t="s">
        <v>39</v>
      </c>
      <c r="F412" s="236" t="s">
        <v>1457</v>
      </c>
      <c r="G412" s="234"/>
      <c r="H412" s="237">
        <v>0.029</v>
      </c>
      <c r="I412" s="238"/>
      <c r="J412" s="234"/>
      <c r="K412" s="234"/>
      <c r="L412" s="239"/>
      <c r="M412" s="240"/>
      <c r="N412" s="241"/>
      <c r="O412" s="241"/>
      <c r="P412" s="241"/>
      <c r="Q412" s="241"/>
      <c r="R412" s="241"/>
      <c r="S412" s="241"/>
      <c r="T412" s="242"/>
      <c r="U412" s="13"/>
      <c r="V412" s="13"/>
      <c r="W412" s="13"/>
      <c r="X412" s="13"/>
      <c r="Y412" s="13"/>
      <c r="Z412" s="13"/>
      <c r="AA412" s="13"/>
      <c r="AB412" s="13"/>
      <c r="AC412" s="13"/>
      <c r="AD412" s="13"/>
      <c r="AE412" s="13"/>
      <c r="AT412" s="243" t="s">
        <v>218</v>
      </c>
      <c r="AU412" s="243" t="s">
        <v>87</v>
      </c>
      <c r="AV412" s="13" t="s">
        <v>89</v>
      </c>
      <c r="AW412" s="13" t="s">
        <v>41</v>
      </c>
      <c r="AX412" s="13" t="s">
        <v>80</v>
      </c>
      <c r="AY412" s="243" t="s">
        <v>206</v>
      </c>
    </row>
    <row r="413" spans="1:51" s="14" customFormat="1" ht="12">
      <c r="A413" s="14"/>
      <c r="B413" s="244"/>
      <c r="C413" s="245"/>
      <c r="D413" s="228" t="s">
        <v>218</v>
      </c>
      <c r="E413" s="246" t="s">
        <v>39</v>
      </c>
      <c r="F413" s="247" t="s">
        <v>220</v>
      </c>
      <c r="G413" s="245"/>
      <c r="H413" s="248">
        <v>1.631</v>
      </c>
      <c r="I413" s="249"/>
      <c r="J413" s="245"/>
      <c r="K413" s="245"/>
      <c r="L413" s="250"/>
      <c r="M413" s="251"/>
      <c r="N413" s="252"/>
      <c r="O413" s="252"/>
      <c r="P413" s="252"/>
      <c r="Q413" s="252"/>
      <c r="R413" s="252"/>
      <c r="S413" s="252"/>
      <c r="T413" s="253"/>
      <c r="U413" s="14"/>
      <c r="V413" s="14"/>
      <c r="W413" s="14"/>
      <c r="X413" s="14"/>
      <c r="Y413" s="14"/>
      <c r="Z413" s="14"/>
      <c r="AA413" s="14"/>
      <c r="AB413" s="14"/>
      <c r="AC413" s="14"/>
      <c r="AD413" s="14"/>
      <c r="AE413" s="14"/>
      <c r="AT413" s="254" t="s">
        <v>218</v>
      </c>
      <c r="AU413" s="254" t="s">
        <v>87</v>
      </c>
      <c r="AV413" s="14" t="s">
        <v>214</v>
      </c>
      <c r="AW413" s="14" t="s">
        <v>41</v>
      </c>
      <c r="AX413" s="14" t="s">
        <v>87</v>
      </c>
      <c r="AY413" s="254" t="s">
        <v>206</v>
      </c>
    </row>
    <row r="414" spans="1:63" s="12" customFormat="1" ht="25.9" customHeight="1">
      <c r="A414" s="12"/>
      <c r="B414" s="199"/>
      <c r="C414" s="200"/>
      <c r="D414" s="201" t="s">
        <v>79</v>
      </c>
      <c r="E414" s="202" t="s">
        <v>166</v>
      </c>
      <c r="F414" s="202" t="s">
        <v>162</v>
      </c>
      <c r="G414" s="200"/>
      <c r="H414" s="200"/>
      <c r="I414" s="203"/>
      <c r="J414" s="204">
        <f>BK414</f>
        <v>0</v>
      </c>
      <c r="K414" s="200"/>
      <c r="L414" s="205"/>
      <c r="M414" s="290"/>
      <c r="N414" s="291"/>
      <c r="O414" s="291"/>
      <c r="P414" s="292">
        <v>0</v>
      </c>
      <c r="Q414" s="291"/>
      <c r="R414" s="292">
        <v>0</v>
      </c>
      <c r="S414" s="291"/>
      <c r="T414" s="293">
        <v>0</v>
      </c>
      <c r="U414" s="12"/>
      <c r="V414" s="12"/>
      <c r="W414" s="12"/>
      <c r="X414" s="12"/>
      <c r="Y414" s="12"/>
      <c r="Z414" s="12"/>
      <c r="AA414" s="12"/>
      <c r="AB414" s="12"/>
      <c r="AC414" s="12"/>
      <c r="AD414" s="12"/>
      <c r="AE414" s="12"/>
      <c r="AR414" s="210" t="s">
        <v>207</v>
      </c>
      <c r="AT414" s="211" t="s">
        <v>79</v>
      </c>
      <c r="AU414" s="211" t="s">
        <v>80</v>
      </c>
      <c r="AY414" s="210" t="s">
        <v>206</v>
      </c>
      <c r="BK414" s="212">
        <v>0</v>
      </c>
    </row>
    <row r="415" spans="1:31" s="2" customFormat="1" ht="6.95" customHeight="1">
      <c r="A415" s="40"/>
      <c r="B415" s="61"/>
      <c r="C415" s="62"/>
      <c r="D415" s="62"/>
      <c r="E415" s="62"/>
      <c r="F415" s="62"/>
      <c r="G415" s="62"/>
      <c r="H415" s="62"/>
      <c r="I415" s="62"/>
      <c r="J415" s="62"/>
      <c r="K415" s="62"/>
      <c r="L415" s="46"/>
      <c r="M415" s="40"/>
      <c r="O415" s="40"/>
      <c r="P415" s="40"/>
      <c r="Q415" s="40"/>
      <c r="R415" s="40"/>
      <c r="S415" s="40"/>
      <c r="T415" s="40"/>
      <c r="U415" s="40"/>
      <c r="V415" s="40"/>
      <c r="W415" s="40"/>
      <c r="X415" s="40"/>
      <c r="Y415" s="40"/>
      <c r="Z415" s="40"/>
      <c r="AA415" s="40"/>
      <c r="AB415" s="40"/>
      <c r="AC415" s="40"/>
      <c r="AD415" s="40"/>
      <c r="AE415" s="40"/>
    </row>
  </sheetData>
  <sheetProtection password="CDD6" sheet="1" objects="1" scenarios="1" formatColumns="0" formatRows="0" autoFilter="0"/>
  <autoFilter ref="C88:K41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3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133</v>
      </c>
      <c r="AZ2" s="140" t="s">
        <v>1458</v>
      </c>
      <c r="BA2" s="140" t="s">
        <v>1459</v>
      </c>
      <c r="BB2" s="140" t="s">
        <v>175</v>
      </c>
      <c r="BC2" s="140" t="s">
        <v>328</v>
      </c>
      <c r="BD2" s="140" t="s">
        <v>89</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1207</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1460</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40</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ROUND(J89,2)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ROUND((SUM(BE89:BE316)),2)</f>
        <v>0</v>
      </c>
      <c r="G35" s="40"/>
      <c r="H35" s="40"/>
      <c r="I35" s="160">
        <v>0.21</v>
      </c>
      <c r="J35" s="159">
        <f>ROUND(((SUM(BE89:BE316))*I35),2)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ROUND((SUM(BF89:BF316)),2)</f>
        <v>0</v>
      </c>
      <c r="G36" s="40"/>
      <c r="H36" s="40"/>
      <c r="I36" s="160">
        <v>0.15</v>
      </c>
      <c r="J36" s="159">
        <f>ROUND(((SUM(BF89:BF316))*I36),2)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ROUND((SUM(BG89:BG316)),2)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ROUND((SUM(BH89:BH316)),2)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ROUND((SUM(BI89:BI316)),2)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1207</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Č32 - Žabokliky - 1.SK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 xml:space="preserve"> </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J89</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J90</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J91</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J280</f>
        <v>0</v>
      </c>
      <c r="K66" s="178"/>
      <c r="L66" s="182"/>
      <c r="S66" s="9"/>
      <c r="T66" s="9"/>
      <c r="U66" s="9"/>
      <c r="V66" s="9"/>
      <c r="W66" s="9"/>
      <c r="X66" s="9"/>
      <c r="Y66" s="9"/>
      <c r="Z66" s="9"/>
      <c r="AA66" s="9"/>
      <c r="AB66" s="9"/>
      <c r="AC66" s="9"/>
      <c r="AD66" s="9"/>
      <c r="AE66" s="9"/>
    </row>
    <row r="67" spans="1:31" s="9" customFormat="1" ht="24.95" customHeight="1" hidden="1">
      <c r="A67" s="9"/>
      <c r="B67" s="177"/>
      <c r="C67" s="178"/>
      <c r="D67" s="179" t="s">
        <v>1209</v>
      </c>
      <c r="E67" s="180"/>
      <c r="F67" s="180"/>
      <c r="G67" s="180"/>
      <c r="H67" s="180"/>
      <c r="I67" s="180"/>
      <c r="J67" s="181">
        <f>J316</f>
        <v>0</v>
      </c>
      <c r="K67" s="178"/>
      <c r="L67" s="182"/>
      <c r="S67" s="9"/>
      <c r="T67" s="9"/>
      <c r="U67" s="9"/>
      <c r="V67" s="9"/>
      <c r="W67" s="9"/>
      <c r="X67" s="9"/>
      <c r="Y67" s="9"/>
      <c r="Z67" s="9"/>
      <c r="AA67" s="9"/>
      <c r="AB67" s="9"/>
      <c r="AC67" s="9"/>
      <c r="AD67" s="9"/>
      <c r="AE67" s="9"/>
    </row>
    <row r="68" spans="1:31" s="2" customFormat="1" ht="21.8" customHeight="1" hidden="1">
      <c r="A68" s="40"/>
      <c r="B68" s="41"/>
      <c r="C68" s="42"/>
      <c r="D68" s="42"/>
      <c r="E68" s="42"/>
      <c r="F68" s="42"/>
      <c r="G68" s="42"/>
      <c r="H68" s="42"/>
      <c r="I68" s="42"/>
      <c r="J68" s="42"/>
      <c r="K68" s="42"/>
      <c r="L68" s="147"/>
      <c r="S68" s="40"/>
      <c r="T68" s="40"/>
      <c r="U68" s="40"/>
      <c r="V68" s="40"/>
      <c r="W68" s="40"/>
      <c r="X68" s="40"/>
      <c r="Y68" s="40"/>
      <c r="Z68" s="40"/>
      <c r="AA68" s="40"/>
      <c r="AB68" s="40"/>
      <c r="AC68" s="40"/>
      <c r="AD68" s="40"/>
      <c r="AE68" s="40"/>
    </row>
    <row r="69" spans="1:31" s="2" customFormat="1" ht="6.95" customHeight="1" hidden="1">
      <c r="A69" s="40"/>
      <c r="B69" s="61"/>
      <c r="C69" s="62"/>
      <c r="D69" s="62"/>
      <c r="E69" s="62"/>
      <c r="F69" s="62"/>
      <c r="G69" s="62"/>
      <c r="H69" s="62"/>
      <c r="I69" s="62"/>
      <c r="J69" s="62"/>
      <c r="K69" s="62"/>
      <c r="L69" s="147"/>
      <c r="S69" s="40"/>
      <c r="T69" s="40"/>
      <c r="U69" s="40"/>
      <c r="V69" s="40"/>
      <c r="W69" s="40"/>
      <c r="X69" s="40"/>
      <c r="Y69" s="40"/>
      <c r="Z69" s="40"/>
      <c r="AA69" s="40"/>
      <c r="AB69" s="40"/>
      <c r="AC69" s="40"/>
      <c r="AD69" s="40"/>
      <c r="AE69" s="40"/>
    </row>
    <row r="70" ht="12" hidden="1"/>
    <row r="71" ht="12" hidden="1"/>
    <row r="72" ht="12" hidden="1"/>
    <row r="73" spans="1:31" s="2" customFormat="1" ht="6.95" customHeight="1">
      <c r="A73" s="40"/>
      <c r="B73" s="63"/>
      <c r="C73" s="64"/>
      <c r="D73" s="64"/>
      <c r="E73" s="64"/>
      <c r="F73" s="64"/>
      <c r="G73" s="64"/>
      <c r="H73" s="64"/>
      <c r="I73" s="64"/>
      <c r="J73" s="64"/>
      <c r="K73" s="64"/>
      <c r="L73" s="147"/>
      <c r="S73" s="40"/>
      <c r="T73" s="40"/>
      <c r="U73" s="40"/>
      <c r="V73" s="40"/>
      <c r="W73" s="40"/>
      <c r="X73" s="40"/>
      <c r="Y73" s="40"/>
      <c r="Z73" s="40"/>
      <c r="AA73" s="40"/>
      <c r="AB73" s="40"/>
      <c r="AC73" s="40"/>
      <c r="AD73" s="40"/>
      <c r="AE73" s="40"/>
    </row>
    <row r="74" spans="1:31" s="2" customFormat="1" ht="24.95" customHeight="1">
      <c r="A74" s="40"/>
      <c r="B74" s="41"/>
      <c r="C74" s="24" t="s">
        <v>191</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16</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172" t="str">
        <f>E7</f>
        <v>Souvislá výměna kolejnic v obvodu Správy tratí Most pro r. 2022</v>
      </c>
      <c r="F77" s="33"/>
      <c r="G77" s="33"/>
      <c r="H77" s="33"/>
      <c r="I77" s="42"/>
      <c r="J77" s="42"/>
      <c r="K77" s="42"/>
      <c r="L77" s="147"/>
      <c r="S77" s="40"/>
      <c r="T77" s="40"/>
      <c r="U77" s="40"/>
      <c r="V77" s="40"/>
      <c r="W77" s="40"/>
      <c r="X77" s="40"/>
      <c r="Y77" s="40"/>
      <c r="Z77" s="40"/>
      <c r="AA77" s="40"/>
      <c r="AB77" s="40"/>
      <c r="AC77" s="40"/>
      <c r="AD77" s="40"/>
      <c r="AE77" s="40"/>
    </row>
    <row r="78" spans="2:12" s="1" customFormat="1" ht="12" customHeight="1">
      <c r="B78" s="22"/>
      <c r="C78" s="33" t="s">
        <v>178</v>
      </c>
      <c r="D78" s="23"/>
      <c r="E78" s="23"/>
      <c r="F78" s="23"/>
      <c r="G78" s="23"/>
      <c r="H78" s="23"/>
      <c r="I78" s="23"/>
      <c r="J78" s="23"/>
      <c r="K78" s="23"/>
      <c r="L78" s="21"/>
    </row>
    <row r="79" spans="1:31" s="2" customFormat="1" ht="16.5" customHeight="1">
      <c r="A79" s="40"/>
      <c r="B79" s="41"/>
      <c r="C79" s="42"/>
      <c r="D79" s="42"/>
      <c r="E79" s="172" t="s">
        <v>1207</v>
      </c>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180</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71" t="str">
        <f>E11</f>
        <v>Č32 - Žabokliky - 1.SK</v>
      </c>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3" t="s">
        <v>22</v>
      </c>
      <c r="D83" s="42"/>
      <c r="E83" s="42"/>
      <c r="F83" s="28" t="str">
        <f>F14</f>
        <v>obvod správy tratí v Mostě</v>
      </c>
      <c r="G83" s="42"/>
      <c r="H83" s="42"/>
      <c r="I83" s="33" t="s">
        <v>24</v>
      </c>
      <c r="J83" s="74" t="str">
        <f>IF(J14="","",J14)</f>
        <v>15. 3. 2022</v>
      </c>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5.15" customHeight="1">
      <c r="A85" s="40"/>
      <c r="B85" s="41"/>
      <c r="C85" s="33" t="s">
        <v>30</v>
      </c>
      <c r="D85" s="42"/>
      <c r="E85" s="42"/>
      <c r="F85" s="28" t="str">
        <f>E17</f>
        <v>SŽDC s.o., OŘ UNL, ST Most</v>
      </c>
      <c r="G85" s="42"/>
      <c r="H85" s="42"/>
      <c r="I85" s="33" t="s">
        <v>38</v>
      </c>
      <c r="J85" s="38" t="str">
        <f>E23</f>
        <v xml:space="preserve"> </v>
      </c>
      <c r="K85" s="42"/>
      <c r="L85" s="147"/>
      <c r="S85" s="40"/>
      <c r="T85" s="40"/>
      <c r="U85" s="40"/>
      <c r="V85" s="40"/>
      <c r="W85" s="40"/>
      <c r="X85" s="40"/>
      <c r="Y85" s="40"/>
      <c r="Z85" s="40"/>
      <c r="AA85" s="40"/>
      <c r="AB85" s="40"/>
      <c r="AC85" s="40"/>
      <c r="AD85" s="40"/>
      <c r="AE85" s="40"/>
    </row>
    <row r="86" spans="1:31" s="2" customFormat="1" ht="15.15" customHeight="1">
      <c r="A86" s="40"/>
      <c r="B86" s="41"/>
      <c r="C86" s="33" t="s">
        <v>36</v>
      </c>
      <c r="D86" s="42"/>
      <c r="E86" s="42"/>
      <c r="F86" s="28" t="str">
        <f>IF(E20="","",E20)</f>
        <v>Vyplň údaj</v>
      </c>
      <c r="G86" s="42"/>
      <c r="H86" s="42"/>
      <c r="I86" s="33" t="s">
        <v>42</v>
      </c>
      <c r="J86" s="38" t="str">
        <f>E26</f>
        <v xml:space="preserve"> </v>
      </c>
      <c r="K86" s="42"/>
      <c r="L86" s="147"/>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11" customFormat="1" ht="29.25" customHeight="1">
      <c r="A88" s="188"/>
      <c r="B88" s="189"/>
      <c r="C88" s="190" t="s">
        <v>192</v>
      </c>
      <c r="D88" s="191" t="s">
        <v>65</v>
      </c>
      <c r="E88" s="191" t="s">
        <v>61</v>
      </c>
      <c r="F88" s="191" t="s">
        <v>62</v>
      </c>
      <c r="G88" s="191" t="s">
        <v>193</v>
      </c>
      <c r="H88" s="191" t="s">
        <v>194</v>
      </c>
      <c r="I88" s="191" t="s">
        <v>195</v>
      </c>
      <c r="J88" s="191" t="s">
        <v>186</v>
      </c>
      <c r="K88" s="192" t="s">
        <v>196</v>
      </c>
      <c r="L88" s="193"/>
      <c r="M88" s="94" t="s">
        <v>39</v>
      </c>
      <c r="N88" s="95" t="s">
        <v>50</v>
      </c>
      <c r="O88" s="95" t="s">
        <v>197</v>
      </c>
      <c r="P88" s="95" t="s">
        <v>198</v>
      </c>
      <c r="Q88" s="95" t="s">
        <v>199</v>
      </c>
      <c r="R88" s="95" t="s">
        <v>200</v>
      </c>
      <c r="S88" s="95" t="s">
        <v>201</v>
      </c>
      <c r="T88" s="96" t="s">
        <v>202</v>
      </c>
      <c r="U88" s="188"/>
      <c r="V88" s="188"/>
      <c r="W88" s="188"/>
      <c r="X88" s="188"/>
      <c r="Y88" s="188"/>
      <c r="Z88" s="188"/>
      <c r="AA88" s="188"/>
      <c r="AB88" s="188"/>
      <c r="AC88" s="188"/>
      <c r="AD88" s="188"/>
      <c r="AE88" s="188"/>
    </row>
    <row r="89" spans="1:63" s="2" customFormat="1" ht="22.8" customHeight="1">
      <c r="A89" s="40"/>
      <c r="B89" s="41"/>
      <c r="C89" s="101" t="s">
        <v>203</v>
      </c>
      <c r="D89" s="42"/>
      <c r="E89" s="42"/>
      <c r="F89" s="42"/>
      <c r="G89" s="42"/>
      <c r="H89" s="42"/>
      <c r="I89" s="42"/>
      <c r="J89" s="194">
        <f>BK89</f>
        <v>0</v>
      </c>
      <c r="K89" s="42"/>
      <c r="L89" s="46"/>
      <c r="M89" s="97"/>
      <c r="N89" s="195"/>
      <c r="O89" s="98"/>
      <c r="P89" s="196">
        <f>P90+P280+P316</f>
        <v>0</v>
      </c>
      <c r="Q89" s="98"/>
      <c r="R89" s="196">
        <f>R90+R280+R316</f>
        <v>58.19736</v>
      </c>
      <c r="S89" s="98"/>
      <c r="T89" s="197">
        <f>T90+T280+T316</f>
        <v>0</v>
      </c>
      <c r="U89" s="40"/>
      <c r="V89" s="40"/>
      <c r="W89" s="40"/>
      <c r="X89" s="40"/>
      <c r="Y89" s="40"/>
      <c r="Z89" s="40"/>
      <c r="AA89" s="40"/>
      <c r="AB89" s="40"/>
      <c r="AC89" s="40"/>
      <c r="AD89" s="40"/>
      <c r="AE89" s="40"/>
      <c r="AT89" s="18" t="s">
        <v>79</v>
      </c>
      <c r="AU89" s="18" t="s">
        <v>187</v>
      </c>
      <c r="BK89" s="198">
        <f>BK90+BK280+BK316</f>
        <v>0</v>
      </c>
    </row>
    <row r="90" spans="1:63" s="12" customFormat="1" ht="25.9" customHeight="1">
      <c r="A90" s="12"/>
      <c r="B90" s="199"/>
      <c r="C90" s="200"/>
      <c r="D90" s="201" t="s">
        <v>79</v>
      </c>
      <c r="E90" s="202" t="s">
        <v>204</v>
      </c>
      <c r="F90" s="202" t="s">
        <v>205</v>
      </c>
      <c r="G90" s="200"/>
      <c r="H90" s="200"/>
      <c r="I90" s="203"/>
      <c r="J90" s="204">
        <f>BK90</f>
        <v>0</v>
      </c>
      <c r="K90" s="200"/>
      <c r="L90" s="205"/>
      <c r="M90" s="206"/>
      <c r="N90" s="207"/>
      <c r="O90" s="207"/>
      <c r="P90" s="208">
        <f>P91</f>
        <v>0</v>
      </c>
      <c r="Q90" s="207"/>
      <c r="R90" s="208">
        <f>R91</f>
        <v>58.19736</v>
      </c>
      <c r="S90" s="207"/>
      <c r="T90" s="209">
        <f>T91</f>
        <v>0</v>
      </c>
      <c r="U90" s="12"/>
      <c r="V90" s="12"/>
      <c r="W90" s="12"/>
      <c r="X90" s="12"/>
      <c r="Y90" s="12"/>
      <c r="Z90" s="12"/>
      <c r="AA90" s="12"/>
      <c r="AB90" s="12"/>
      <c r="AC90" s="12"/>
      <c r="AD90" s="12"/>
      <c r="AE90" s="12"/>
      <c r="AR90" s="210" t="s">
        <v>87</v>
      </c>
      <c r="AT90" s="211" t="s">
        <v>79</v>
      </c>
      <c r="AU90" s="211" t="s">
        <v>80</v>
      </c>
      <c r="AY90" s="210" t="s">
        <v>206</v>
      </c>
      <c r="BK90" s="212">
        <f>BK91</f>
        <v>0</v>
      </c>
    </row>
    <row r="91" spans="1:63" s="12" customFormat="1" ht="22.8" customHeight="1">
      <c r="A91" s="12"/>
      <c r="B91" s="199"/>
      <c r="C91" s="200"/>
      <c r="D91" s="201" t="s">
        <v>79</v>
      </c>
      <c r="E91" s="213" t="s">
        <v>207</v>
      </c>
      <c r="F91" s="213" t="s">
        <v>208</v>
      </c>
      <c r="G91" s="200"/>
      <c r="H91" s="200"/>
      <c r="I91" s="203"/>
      <c r="J91" s="214">
        <f>BK91</f>
        <v>0</v>
      </c>
      <c r="K91" s="200"/>
      <c r="L91" s="205"/>
      <c r="M91" s="206"/>
      <c r="N91" s="207"/>
      <c r="O91" s="207"/>
      <c r="P91" s="208">
        <f>SUM(P92:P279)</f>
        <v>0</v>
      </c>
      <c r="Q91" s="207"/>
      <c r="R91" s="208">
        <f>SUM(R92:R279)</f>
        <v>58.19736</v>
      </c>
      <c r="S91" s="207"/>
      <c r="T91" s="209">
        <f>SUM(T92:T279)</f>
        <v>0</v>
      </c>
      <c r="U91" s="12"/>
      <c r="V91" s="12"/>
      <c r="W91" s="12"/>
      <c r="X91" s="12"/>
      <c r="Y91" s="12"/>
      <c r="Z91" s="12"/>
      <c r="AA91" s="12"/>
      <c r="AB91" s="12"/>
      <c r="AC91" s="12"/>
      <c r="AD91" s="12"/>
      <c r="AE91" s="12"/>
      <c r="AR91" s="210" t="s">
        <v>87</v>
      </c>
      <c r="AT91" s="211" t="s">
        <v>79</v>
      </c>
      <c r="AU91" s="211" t="s">
        <v>87</v>
      </c>
      <c r="AY91" s="210" t="s">
        <v>206</v>
      </c>
      <c r="BK91" s="212">
        <f>SUM(BK92:BK279)</f>
        <v>0</v>
      </c>
    </row>
    <row r="92" spans="1:65" s="2" customFormat="1" ht="24.15" customHeight="1">
      <c r="A92" s="40"/>
      <c r="B92" s="41"/>
      <c r="C92" s="215" t="s">
        <v>87</v>
      </c>
      <c r="D92" s="215" t="s">
        <v>209</v>
      </c>
      <c r="E92" s="216" t="s">
        <v>1461</v>
      </c>
      <c r="F92" s="217" t="s">
        <v>1462</v>
      </c>
      <c r="G92" s="218" t="s">
        <v>500</v>
      </c>
      <c r="H92" s="219">
        <v>56.73</v>
      </c>
      <c r="I92" s="220"/>
      <c r="J92" s="221">
        <f>ROUND(I92*H92,2)</f>
        <v>0</v>
      </c>
      <c r="K92" s="217" t="s">
        <v>213</v>
      </c>
      <c r="L92" s="46"/>
      <c r="M92" s="222" t="s">
        <v>39</v>
      </c>
      <c r="N92" s="223" t="s">
        <v>53</v>
      </c>
      <c r="O92" s="86"/>
      <c r="P92" s="224">
        <f>O92*H92</f>
        <v>0</v>
      </c>
      <c r="Q92" s="224">
        <v>0</v>
      </c>
      <c r="R92" s="224">
        <f>Q92*H92</f>
        <v>0</v>
      </c>
      <c r="S92" s="224">
        <v>0</v>
      </c>
      <c r="T92" s="225">
        <f>S92*H92</f>
        <v>0</v>
      </c>
      <c r="U92" s="40"/>
      <c r="V92" s="40"/>
      <c r="W92" s="40"/>
      <c r="X92" s="40"/>
      <c r="Y92" s="40"/>
      <c r="Z92" s="40"/>
      <c r="AA92" s="40"/>
      <c r="AB92" s="40"/>
      <c r="AC92" s="40"/>
      <c r="AD92" s="40"/>
      <c r="AE92" s="40"/>
      <c r="AR92" s="226" t="s">
        <v>214</v>
      </c>
      <c r="AT92" s="226" t="s">
        <v>209</v>
      </c>
      <c r="AU92" s="226" t="s">
        <v>89</v>
      </c>
      <c r="AY92" s="18" t="s">
        <v>206</v>
      </c>
      <c r="BE92" s="227">
        <f>IF(N92="základní",J92,0)</f>
        <v>0</v>
      </c>
      <c r="BF92" s="227">
        <f>IF(N92="snížená",J92,0)</f>
        <v>0</v>
      </c>
      <c r="BG92" s="227">
        <f>IF(N92="zákl. přenesená",J92,0)</f>
        <v>0</v>
      </c>
      <c r="BH92" s="227">
        <f>IF(N92="sníž. přenesená",J92,0)</f>
        <v>0</v>
      </c>
      <c r="BI92" s="227">
        <f>IF(N92="nulová",J92,0)</f>
        <v>0</v>
      </c>
      <c r="BJ92" s="18" t="s">
        <v>214</v>
      </c>
      <c r="BK92" s="227">
        <f>ROUND(I92*H92,2)</f>
        <v>0</v>
      </c>
      <c r="BL92" s="18" t="s">
        <v>214</v>
      </c>
      <c r="BM92" s="226" t="s">
        <v>1463</v>
      </c>
    </row>
    <row r="93" spans="1:47" s="2" customFormat="1" ht="12">
      <c r="A93" s="40"/>
      <c r="B93" s="41"/>
      <c r="C93" s="42"/>
      <c r="D93" s="228" t="s">
        <v>216</v>
      </c>
      <c r="E93" s="42"/>
      <c r="F93" s="229" t="s">
        <v>1464</v>
      </c>
      <c r="G93" s="42"/>
      <c r="H93" s="42"/>
      <c r="I93" s="230"/>
      <c r="J93" s="42"/>
      <c r="K93" s="42"/>
      <c r="L93" s="46"/>
      <c r="M93" s="231"/>
      <c r="N93" s="232"/>
      <c r="O93" s="86"/>
      <c r="P93" s="86"/>
      <c r="Q93" s="86"/>
      <c r="R93" s="86"/>
      <c r="S93" s="86"/>
      <c r="T93" s="87"/>
      <c r="U93" s="40"/>
      <c r="V93" s="40"/>
      <c r="W93" s="40"/>
      <c r="X93" s="40"/>
      <c r="Y93" s="40"/>
      <c r="Z93" s="40"/>
      <c r="AA93" s="40"/>
      <c r="AB93" s="40"/>
      <c r="AC93" s="40"/>
      <c r="AD93" s="40"/>
      <c r="AE93" s="40"/>
      <c r="AT93" s="18" t="s">
        <v>216</v>
      </c>
      <c r="AU93" s="18" t="s">
        <v>89</v>
      </c>
    </row>
    <row r="94" spans="1:47" s="2" customFormat="1" ht="12">
      <c r="A94" s="40"/>
      <c r="B94" s="41"/>
      <c r="C94" s="42"/>
      <c r="D94" s="228" t="s">
        <v>326</v>
      </c>
      <c r="E94" s="42"/>
      <c r="F94" s="275" t="s">
        <v>1465</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326</v>
      </c>
      <c r="AU94" s="18" t="s">
        <v>89</v>
      </c>
    </row>
    <row r="95" spans="1:51" s="13" customFormat="1" ht="12">
      <c r="A95" s="13"/>
      <c r="B95" s="233"/>
      <c r="C95" s="234"/>
      <c r="D95" s="228" t="s">
        <v>218</v>
      </c>
      <c r="E95" s="235" t="s">
        <v>39</v>
      </c>
      <c r="F95" s="236" t="s">
        <v>1466</v>
      </c>
      <c r="G95" s="234"/>
      <c r="H95" s="237">
        <v>56.73</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89</v>
      </c>
      <c r="AV95" s="13" t="s">
        <v>89</v>
      </c>
      <c r="AW95" s="13" t="s">
        <v>41</v>
      </c>
      <c r="AX95" s="13" t="s">
        <v>80</v>
      </c>
      <c r="AY95" s="243" t="s">
        <v>206</v>
      </c>
    </row>
    <row r="96" spans="1:51" s="14" customFormat="1" ht="12">
      <c r="A96" s="14"/>
      <c r="B96" s="244"/>
      <c r="C96" s="245"/>
      <c r="D96" s="228" t="s">
        <v>218</v>
      </c>
      <c r="E96" s="246" t="s">
        <v>39</v>
      </c>
      <c r="F96" s="247" t="s">
        <v>220</v>
      </c>
      <c r="G96" s="245"/>
      <c r="H96" s="248">
        <v>56.73</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218</v>
      </c>
      <c r="AU96" s="254" t="s">
        <v>89</v>
      </c>
      <c r="AV96" s="14" t="s">
        <v>214</v>
      </c>
      <c r="AW96" s="14" t="s">
        <v>41</v>
      </c>
      <c r="AX96" s="14" t="s">
        <v>87</v>
      </c>
      <c r="AY96" s="254" t="s">
        <v>206</v>
      </c>
    </row>
    <row r="97" spans="1:65" s="2" customFormat="1" ht="24.15" customHeight="1">
      <c r="A97" s="40"/>
      <c r="B97" s="41"/>
      <c r="C97" s="215" t="s">
        <v>89</v>
      </c>
      <c r="D97" s="215" t="s">
        <v>209</v>
      </c>
      <c r="E97" s="216" t="s">
        <v>1467</v>
      </c>
      <c r="F97" s="217" t="s">
        <v>1468</v>
      </c>
      <c r="G97" s="218" t="s">
        <v>500</v>
      </c>
      <c r="H97" s="219">
        <v>205.084</v>
      </c>
      <c r="I97" s="220"/>
      <c r="J97" s="221">
        <f>ROUND(I97*H97,2)</f>
        <v>0</v>
      </c>
      <c r="K97" s="217" t="s">
        <v>213</v>
      </c>
      <c r="L97" s="46"/>
      <c r="M97" s="222" t="s">
        <v>39</v>
      </c>
      <c r="N97" s="223" t="s">
        <v>53</v>
      </c>
      <c r="O97" s="86"/>
      <c r="P97" s="224">
        <f>O97*H97</f>
        <v>0</v>
      </c>
      <c r="Q97" s="224">
        <v>0</v>
      </c>
      <c r="R97" s="224">
        <f>Q97*H97</f>
        <v>0</v>
      </c>
      <c r="S97" s="224">
        <v>0</v>
      </c>
      <c r="T97" s="225">
        <f>S97*H97</f>
        <v>0</v>
      </c>
      <c r="U97" s="40"/>
      <c r="V97" s="40"/>
      <c r="W97" s="40"/>
      <c r="X97" s="40"/>
      <c r="Y97" s="40"/>
      <c r="Z97" s="40"/>
      <c r="AA97" s="40"/>
      <c r="AB97" s="40"/>
      <c r="AC97" s="40"/>
      <c r="AD97" s="40"/>
      <c r="AE97" s="40"/>
      <c r="AR97" s="226" t="s">
        <v>214</v>
      </c>
      <c r="AT97" s="226" t="s">
        <v>209</v>
      </c>
      <c r="AU97" s="226" t="s">
        <v>89</v>
      </c>
      <c r="AY97" s="18" t="s">
        <v>206</v>
      </c>
      <c r="BE97" s="227">
        <f>IF(N97="základní",J97,0)</f>
        <v>0</v>
      </c>
      <c r="BF97" s="227">
        <f>IF(N97="snížená",J97,0)</f>
        <v>0</v>
      </c>
      <c r="BG97" s="227">
        <f>IF(N97="zákl. přenesená",J97,0)</f>
        <v>0</v>
      </c>
      <c r="BH97" s="227">
        <f>IF(N97="sníž. přenesená",J97,0)</f>
        <v>0</v>
      </c>
      <c r="BI97" s="227">
        <f>IF(N97="nulová",J97,0)</f>
        <v>0</v>
      </c>
      <c r="BJ97" s="18" t="s">
        <v>214</v>
      </c>
      <c r="BK97" s="227">
        <f>ROUND(I97*H97,2)</f>
        <v>0</v>
      </c>
      <c r="BL97" s="18" t="s">
        <v>214</v>
      </c>
      <c r="BM97" s="226" t="s">
        <v>1469</v>
      </c>
    </row>
    <row r="98" spans="1:47" s="2" customFormat="1" ht="12">
      <c r="A98" s="40"/>
      <c r="B98" s="41"/>
      <c r="C98" s="42"/>
      <c r="D98" s="228" t="s">
        <v>216</v>
      </c>
      <c r="E98" s="42"/>
      <c r="F98" s="229" t="s">
        <v>1470</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216</v>
      </c>
      <c r="AU98" s="18" t="s">
        <v>89</v>
      </c>
    </row>
    <row r="99" spans="1:47" s="2" customFormat="1" ht="12">
      <c r="A99" s="40"/>
      <c r="B99" s="41"/>
      <c r="C99" s="42"/>
      <c r="D99" s="228" t="s">
        <v>326</v>
      </c>
      <c r="E99" s="42"/>
      <c r="F99" s="275" t="s">
        <v>1471</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326</v>
      </c>
      <c r="AU99" s="18" t="s">
        <v>89</v>
      </c>
    </row>
    <row r="100" spans="1:51" s="13" customFormat="1" ht="12">
      <c r="A100" s="13"/>
      <c r="B100" s="233"/>
      <c r="C100" s="234"/>
      <c r="D100" s="228" t="s">
        <v>218</v>
      </c>
      <c r="E100" s="235" t="s">
        <v>39</v>
      </c>
      <c r="F100" s="236" t="s">
        <v>1472</v>
      </c>
      <c r="G100" s="234"/>
      <c r="H100" s="237">
        <v>132.736</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89</v>
      </c>
      <c r="AV100" s="13" t="s">
        <v>89</v>
      </c>
      <c r="AW100" s="13" t="s">
        <v>41</v>
      </c>
      <c r="AX100" s="13" t="s">
        <v>80</v>
      </c>
      <c r="AY100" s="243" t="s">
        <v>206</v>
      </c>
    </row>
    <row r="101" spans="1:51" s="13" customFormat="1" ht="12">
      <c r="A101" s="13"/>
      <c r="B101" s="233"/>
      <c r="C101" s="234"/>
      <c r="D101" s="228" t="s">
        <v>218</v>
      </c>
      <c r="E101" s="235" t="s">
        <v>39</v>
      </c>
      <c r="F101" s="236" t="s">
        <v>1473</v>
      </c>
      <c r="G101" s="234"/>
      <c r="H101" s="237">
        <v>32.698</v>
      </c>
      <c r="I101" s="238"/>
      <c r="J101" s="234"/>
      <c r="K101" s="234"/>
      <c r="L101" s="239"/>
      <c r="M101" s="240"/>
      <c r="N101" s="241"/>
      <c r="O101" s="241"/>
      <c r="P101" s="241"/>
      <c r="Q101" s="241"/>
      <c r="R101" s="241"/>
      <c r="S101" s="241"/>
      <c r="T101" s="242"/>
      <c r="U101" s="13"/>
      <c r="V101" s="13"/>
      <c r="W101" s="13"/>
      <c r="X101" s="13"/>
      <c r="Y101" s="13"/>
      <c r="Z101" s="13"/>
      <c r="AA101" s="13"/>
      <c r="AB101" s="13"/>
      <c r="AC101" s="13"/>
      <c r="AD101" s="13"/>
      <c r="AE101" s="13"/>
      <c r="AT101" s="243" t="s">
        <v>218</v>
      </c>
      <c r="AU101" s="243" t="s">
        <v>89</v>
      </c>
      <c r="AV101" s="13" t="s">
        <v>89</v>
      </c>
      <c r="AW101" s="13" t="s">
        <v>41</v>
      </c>
      <c r="AX101" s="13" t="s">
        <v>80</v>
      </c>
      <c r="AY101" s="243" t="s">
        <v>206</v>
      </c>
    </row>
    <row r="102" spans="1:51" s="13" customFormat="1" ht="12">
      <c r="A102" s="13"/>
      <c r="B102" s="233"/>
      <c r="C102" s="234"/>
      <c r="D102" s="228" t="s">
        <v>218</v>
      </c>
      <c r="E102" s="235" t="s">
        <v>39</v>
      </c>
      <c r="F102" s="236" t="s">
        <v>1474</v>
      </c>
      <c r="G102" s="234"/>
      <c r="H102" s="237">
        <v>39.65</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218</v>
      </c>
      <c r="AU102" s="243" t="s">
        <v>89</v>
      </c>
      <c r="AV102" s="13" t="s">
        <v>89</v>
      </c>
      <c r="AW102" s="13" t="s">
        <v>41</v>
      </c>
      <c r="AX102" s="13" t="s">
        <v>80</v>
      </c>
      <c r="AY102" s="243" t="s">
        <v>206</v>
      </c>
    </row>
    <row r="103" spans="1:51" s="14" customFormat="1" ht="12">
      <c r="A103" s="14"/>
      <c r="B103" s="244"/>
      <c r="C103" s="245"/>
      <c r="D103" s="228" t="s">
        <v>218</v>
      </c>
      <c r="E103" s="246" t="s">
        <v>39</v>
      </c>
      <c r="F103" s="247" t="s">
        <v>220</v>
      </c>
      <c r="G103" s="245"/>
      <c r="H103" s="248">
        <v>205.084</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218</v>
      </c>
      <c r="AU103" s="254" t="s">
        <v>89</v>
      </c>
      <c r="AV103" s="14" t="s">
        <v>214</v>
      </c>
      <c r="AW103" s="14" t="s">
        <v>41</v>
      </c>
      <c r="AX103" s="14" t="s">
        <v>87</v>
      </c>
      <c r="AY103" s="254" t="s">
        <v>206</v>
      </c>
    </row>
    <row r="104" spans="1:65" s="2" customFormat="1" ht="16.5" customHeight="1">
      <c r="A104" s="40"/>
      <c r="B104" s="41"/>
      <c r="C104" s="215" t="s">
        <v>228</v>
      </c>
      <c r="D104" s="215" t="s">
        <v>209</v>
      </c>
      <c r="E104" s="216" t="s">
        <v>210</v>
      </c>
      <c r="F104" s="217" t="s">
        <v>211</v>
      </c>
      <c r="G104" s="218" t="s">
        <v>212</v>
      </c>
      <c r="H104" s="219">
        <v>15</v>
      </c>
      <c r="I104" s="220"/>
      <c r="J104" s="221">
        <f>ROUND(I104*H104,2)</f>
        <v>0</v>
      </c>
      <c r="K104" s="217" t="s">
        <v>213</v>
      </c>
      <c r="L104" s="46"/>
      <c r="M104" s="222" t="s">
        <v>39</v>
      </c>
      <c r="N104" s="223" t="s">
        <v>53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214</v>
      </c>
      <c r="AT104" s="226" t="s">
        <v>209</v>
      </c>
      <c r="AU104" s="226" t="s">
        <v>89</v>
      </c>
      <c r="AY104" s="18" t="s">
        <v>206</v>
      </c>
      <c r="BE104" s="227">
        <f>IF(N104="základní",J104,0)</f>
        <v>0</v>
      </c>
      <c r="BF104" s="227">
        <f>IF(N104="snížená",J104,0)</f>
        <v>0</v>
      </c>
      <c r="BG104" s="227">
        <f>IF(N104="zákl. přenesená",J104,0)</f>
        <v>0</v>
      </c>
      <c r="BH104" s="227">
        <f>IF(N104="sníž. přenesená",J104,0)</f>
        <v>0</v>
      </c>
      <c r="BI104" s="227">
        <f>IF(N104="nulová",J104,0)</f>
        <v>0</v>
      </c>
      <c r="BJ104" s="18" t="s">
        <v>214</v>
      </c>
      <c r="BK104" s="227">
        <f>ROUND(I104*H104,2)</f>
        <v>0</v>
      </c>
      <c r="BL104" s="18" t="s">
        <v>214</v>
      </c>
      <c r="BM104" s="226" t="s">
        <v>1475</v>
      </c>
    </row>
    <row r="105" spans="1:47" s="2" customFormat="1" ht="12">
      <c r="A105" s="40"/>
      <c r="B105" s="41"/>
      <c r="C105" s="42"/>
      <c r="D105" s="228" t="s">
        <v>216</v>
      </c>
      <c r="E105" s="42"/>
      <c r="F105" s="229" t="s">
        <v>217</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216</v>
      </c>
      <c r="AU105" s="18" t="s">
        <v>89</v>
      </c>
    </row>
    <row r="106" spans="1:47" s="2" customFormat="1" ht="12">
      <c r="A106" s="40"/>
      <c r="B106" s="41"/>
      <c r="C106" s="42"/>
      <c r="D106" s="228" t="s">
        <v>326</v>
      </c>
      <c r="E106" s="42"/>
      <c r="F106" s="275" t="s">
        <v>1476</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326</v>
      </c>
      <c r="AU106" s="18" t="s">
        <v>89</v>
      </c>
    </row>
    <row r="107" spans="1:65" s="2" customFormat="1" ht="21.75" customHeight="1">
      <c r="A107" s="40"/>
      <c r="B107" s="41"/>
      <c r="C107" s="215" t="s">
        <v>214</v>
      </c>
      <c r="D107" s="215" t="s">
        <v>209</v>
      </c>
      <c r="E107" s="216" t="s">
        <v>740</v>
      </c>
      <c r="F107" s="217" t="s">
        <v>741</v>
      </c>
      <c r="G107" s="218" t="s">
        <v>212</v>
      </c>
      <c r="H107" s="219">
        <v>15</v>
      </c>
      <c r="I107" s="220"/>
      <c r="J107" s="221">
        <f>ROUND(I107*H107,2)</f>
        <v>0</v>
      </c>
      <c r="K107" s="217" t="s">
        <v>213</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1477</v>
      </c>
    </row>
    <row r="108" spans="1:47" s="2" customFormat="1" ht="12">
      <c r="A108" s="40"/>
      <c r="B108" s="41"/>
      <c r="C108" s="42"/>
      <c r="D108" s="228" t="s">
        <v>216</v>
      </c>
      <c r="E108" s="42"/>
      <c r="F108" s="229" t="s">
        <v>743</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47" s="2" customFormat="1" ht="12">
      <c r="A109" s="40"/>
      <c r="B109" s="41"/>
      <c r="C109" s="42"/>
      <c r="D109" s="228" t="s">
        <v>326</v>
      </c>
      <c r="E109" s="42"/>
      <c r="F109" s="275" t="s">
        <v>1476</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326</v>
      </c>
      <c r="AU109" s="18" t="s">
        <v>89</v>
      </c>
    </row>
    <row r="110" spans="1:65" s="2" customFormat="1" ht="33" customHeight="1">
      <c r="A110" s="40"/>
      <c r="B110" s="41"/>
      <c r="C110" s="215" t="s">
        <v>207</v>
      </c>
      <c r="D110" s="215" t="s">
        <v>209</v>
      </c>
      <c r="E110" s="216" t="s">
        <v>1229</v>
      </c>
      <c r="F110" s="217" t="s">
        <v>1230</v>
      </c>
      <c r="G110" s="218" t="s">
        <v>223</v>
      </c>
      <c r="H110" s="219">
        <v>33</v>
      </c>
      <c r="I110" s="220"/>
      <c r="J110" s="221">
        <f>ROUND(I110*H110,2)</f>
        <v>0</v>
      </c>
      <c r="K110" s="217" t="s">
        <v>213</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1478</v>
      </c>
    </row>
    <row r="111" spans="1:47" s="2" customFormat="1" ht="12">
      <c r="A111" s="40"/>
      <c r="B111" s="41"/>
      <c r="C111" s="42"/>
      <c r="D111" s="228" t="s">
        <v>216</v>
      </c>
      <c r="E111" s="42"/>
      <c r="F111" s="229" t="s">
        <v>1479</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1480</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326</v>
      </c>
      <c r="AU112" s="18" t="s">
        <v>89</v>
      </c>
    </row>
    <row r="113" spans="1:51" s="13" customFormat="1" ht="12">
      <c r="A113" s="13"/>
      <c r="B113" s="233"/>
      <c r="C113" s="234"/>
      <c r="D113" s="228" t="s">
        <v>218</v>
      </c>
      <c r="E113" s="235" t="s">
        <v>39</v>
      </c>
      <c r="F113" s="236" t="s">
        <v>1481</v>
      </c>
      <c r="G113" s="234"/>
      <c r="H113" s="237">
        <v>27</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3" customFormat="1" ht="12">
      <c r="A114" s="13"/>
      <c r="B114" s="233"/>
      <c r="C114" s="234"/>
      <c r="D114" s="228" t="s">
        <v>218</v>
      </c>
      <c r="E114" s="235" t="s">
        <v>39</v>
      </c>
      <c r="F114" s="236" t="s">
        <v>1482</v>
      </c>
      <c r="G114" s="234"/>
      <c r="H114" s="237">
        <v>6</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218</v>
      </c>
      <c r="AU114" s="243" t="s">
        <v>89</v>
      </c>
      <c r="AV114" s="13" t="s">
        <v>89</v>
      </c>
      <c r="AW114" s="13" t="s">
        <v>41</v>
      </c>
      <c r="AX114" s="13" t="s">
        <v>80</v>
      </c>
      <c r="AY114" s="243" t="s">
        <v>206</v>
      </c>
    </row>
    <row r="115" spans="1:51" s="14" customFormat="1" ht="12">
      <c r="A115" s="14"/>
      <c r="B115" s="244"/>
      <c r="C115" s="245"/>
      <c r="D115" s="228" t="s">
        <v>218</v>
      </c>
      <c r="E115" s="246" t="s">
        <v>39</v>
      </c>
      <c r="F115" s="247" t="s">
        <v>220</v>
      </c>
      <c r="G115" s="245"/>
      <c r="H115" s="248">
        <v>33</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218</v>
      </c>
      <c r="AU115" s="254" t="s">
        <v>89</v>
      </c>
      <c r="AV115" s="14" t="s">
        <v>214</v>
      </c>
      <c r="AW115" s="14" t="s">
        <v>41</v>
      </c>
      <c r="AX115" s="14" t="s">
        <v>87</v>
      </c>
      <c r="AY115" s="254" t="s">
        <v>206</v>
      </c>
    </row>
    <row r="116" spans="1:65" s="2" customFormat="1" ht="33" customHeight="1">
      <c r="A116" s="40"/>
      <c r="B116" s="41"/>
      <c r="C116" s="215" t="s">
        <v>244</v>
      </c>
      <c r="D116" s="215" t="s">
        <v>209</v>
      </c>
      <c r="E116" s="216" t="s">
        <v>1483</v>
      </c>
      <c r="F116" s="217" t="s">
        <v>1484</v>
      </c>
      <c r="G116" s="218" t="s">
        <v>223</v>
      </c>
      <c r="H116" s="219">
        <v>12</v>
      </c>
      <c r="I116" s="220"/>
      <c r="J116" s="221">
        <f>ROUND(I116*H116,2)</f>
        <v>0</v>
      </c>
      <c r="K116" s="217" t="s">
        <v>213</v>
      </c>
      <c r="L116" s="46"/>
      <c r="M116" s="222" t="s">
        <v>39</v>
      </c>
      <c r="N116" s="223" t="s">
        <v>53</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214</v>
      </c>
      <c r="AT116" s="226" t="s">
        <v>209</v>
      </c>
      <c r="AU116" s="226" t="s">
        <v>89</v>
      </c>
      <c r="AY116" s="18" t="s">
        <v>206</v>
      </c>
      <c r="BE116" s="227">
        <f>IF(N116="základní",J116,0)</f>
        <v>0</v>
      </c>
      <c r="BF116" s="227">
        <f>IF(N116="snížená",J116,0)</f>
        <v>0</v>
      </c>
      <c r="BG116" s="227">
        <f>IF(N116="zákl. přenesená",J116,0)</f>
        <v>0</v>
      </c>
      <c r="BH116" s="227">
        <f>IF(N116="sníž. přenesená",J116,0)</f>
        <v>0</v>
      </c>
      <c r="BI116" s="227">
        <f>IF(N116="nulová",J116,0)</f>
        <v>0</v>
      </c>
      <c r="BJ116" s="18" t="s">
        <v>214</v>
      </c>
      <c r="BK116" s="227">
        <f>ROUND(I116*H116,2)</f>
        <v>0</v>
      </c>
      <c r="BL116" s="18" t="s">
        <v>214</v>
      </c>
      <c r="BM116" s="226" t="s">
        <v>1485</v>
      </c>
    </row>
    <row r="117" spans="1:47" s="2" customFormat="1" ht="12">
      <c r="A117" s="40"/>
      <c r="B117" s="41"/>
      <c r="C117" s="42"/>
      <c r="D117" s="228" t="s">
        <v>216</v>
      </c>
      <c r="E117" s="42"/>
      <c r="F117" s="229" t="s">
        <v>1486</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8" t="s">
        <v>216</v>
      </c>
      <c r="AU117" s="18" t="s">
        <v>89</v>
      </c>
    </row>
    <row r="118" spans="1:47" s="2" customFormat="1" ht="12">
      <c r="A118" s="40"/>
      <c r="B118" s="41"/>
      <c r="C118" s="42"/>
      <c r="D118" s="228" t="s">
        <v>326</v>
      </c>
      <c r="E118" s="42"/>
      <c r="F118" s="275" t="s">
        <v>1487</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326</v>
      </c>
      <c r="AU118" s="18" t="s">
        <v>89</v>
      </c>
    </row>
    <row r="119" spans="1:65" s="2" customFormat="1" ht="37.8" customHeight="1">
      <c r="A119" s="40"/>
      <c r="B119" s="41"/>
      <c r="C119" s="215" t="s">
        <v>250</v>
      </c>
      <c r="D119" s="215" t="s">
        <v>209</v>
      </c>
      <c r="E119" s="216" t="s">
        <v>1488</v>
      </c>
      <c r="F119" s="217" t="s">
        <v>1489</v>
      </c>
      <c r="G119" s="218" t="s">
        <v>223</v>
      </c>
      <c r="H119" s="219">
        <v>14</v>
      </c>
      <c r="I119" s="220"/>
      <c r="J119" s="221">
        <f>ROUND(I119*H119,2)</f>
        <v>0</v>
      </c>
      <c r="K119" s="217" t="s">
        <v>213</v>
      </c>
      <c r="L119" s="46"/>
      <c r="M119" s="222" t="s">
        <v>39</v>
      </c>
      <c r="N119" s="223" t="s">
        <v>53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214</v>
      </c>
      <c r="AT119" s="226" t="s">
        <v>209</v>
      </c>
      <c r="AU119" s="226" t="s">
        <v>89</v>
      </c>
      <c r="AY119" s="18" t="s">
        <v>206</v>
      </c>
      <c r="BE119" s="227">
        <f>IF(N119="základní",J119,0)</f>
        <v>0</v>
      </c>
      <c r="BF119" s="227">
        <f>IF(N119="snížená",J119,0)</f>
        <v>0</v>
      </c>
      <c r="BG119" s="227">
        <f>IF(N119="zákl. přenesená",J119,0)</f>
        <v>0</v>
      </c>
      <c r="BH119" s="227">
        <f>IF(N119="sníž. přenesená",J119,0)</f>
        <v>0</v>
      </c>
      <c r="BI119" s="227">
        <f>IF(N119="nulová",J119,0)</f>
        <v>0</v>
      </c>
      <c r="BJ119" s="18" t="s">
        <v>214</v>
      </c>
      <c r="BK119" s="227">
        <f>ROUND(I119*H119,2)</f>
        <v>0</v>
      </c>
      <c r="BL119" s="18" t="s">
        <v>214</v>
      </c>
      <c r="BM119" s="226" t="s">
        <v>1490</v>
      </c>
    </row>
    <row r="120" spans="1:47" s="2" customFormat="1" ht="12">
      <c r="A120" s="40"/>
      <c r="B120" s="41"/>
      <c r="C120" s="42"/>
      <c r="D120" s="228" t="s">
        <v>216</v>
      </c>
      <c r="E120" s="42"/>
      <c r="F120" s="229" t="s">
        <v>1491</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8" t="s">
        <v>216</v>
      </c>
      <c r="AU120" s="18" t="s">
        <v>89</v>
      </c>
    </row>
    <row r="121" spans="1:47" s="2" customFormat="1" ht="12">
      <c r="A121" s="40"/>
      <c r="B121" s="41"/>
      <c r="C121" s="42"/>
      <c r="D121" s="228" t="s">
        <v>326</v>
      </c>
      <c r="E121" s="42"/>
      <c r="F121" s="275" t="s">
        <v>1492</v>
      </c>
      <c r="G121" s="42"/>
      <c r="H121" s="42"/>
      <c r="I121" s="230"/>
      <c r="J121" s="42"/>
      <c r="K121" s="42"/>
      <c r="L121" s="46"/>
      <c r="M121" s="231"/>
      <c r="N121" s="232"/>
      <c r="O121" s="86"/>
      <c r="P121" s="86"/>
      <c r="Q121" s="86"/>
      <c r="R121" s="86"/>
      <c r="S121" s="86"/>
      <c r="T121" s="87"/>
      <c r="U121" s="40"/>
      <c r="V121" s="40"/>
      <c r="W121" s="40"/>
      <c r="X121" s="40"/>
      <c r="Y121" s="40"/>
      <c r="Z121" s="40"/>
      <c r="AA121" s="40"/>
      <c r="AB121" s="40"/>
      <c r="AC121" s="40"/>
      <c r="AD121" s="40"/>
      <c r="AE121" s="40"/>
      <c r="AT121" s="18" t="s">
        <v>326</v>
      </c>
      <c r="AU121" s="18" t="s">
        <v>89</v>
      </c>
    </row>
    <row r="122" spans="1:65" s="2" customFormat="1" ht="37.8" customHeight="1">
      <c r="A122" s="40"/>
      <c r="B122" s="41"/>
      <c r="C122" s="215" t="s">
        <v>257</v>
      </c>
      <c r="D122" s="215" t="s">
        <v>209</v>
      </c>
      <c r="E122" s="216" t="s">
        <v>1493</v>
      </c>
      <c r="F122" s="217" t="s">
        <v>1494</v>
      </c>
      <c r="G122" s="218" t="s">
        <v>223</v>
      </c>
      <c r="H122" s="219">
        <v>3</v>
      </c>
      <c r="I122" s="220"/>
      <c r="J122" s="221">
        <f>ROUND(I122*H122,2)</f>
        <v>0</v>
      </c>
      <c r="K122" s="217" t="s">
        <v>213</v>
      </c>
      <c r="L122" s="46"/>
      <c r="M122" s="222" t="s">
        <v>39</v>
      </c>
      <c r="N122" s="223" t="s">
        <v>53</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214</v>
      </c>
      <c r="AT122" s="226" t="s">
        <v>209</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1495</v>
      </c>
    </row>
    <row r="123" spans="1:47" s="2" customFormat="1" ht="12">
      <c r="A123" s="40"/>
      <c r="B123" s="41"/>
      <c r="C123" s="42"/>
      <c r="D123" s="228" t="s">
        <v>216</v>
      </c>
      <c r="E123" s="42"/>
      <c r="F123" s="229" t="s">
        <v>1496</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47" s="2" customFormat="1" ht="12">
      <c r="A124" s="40"/>
      <c r="B124" s="41"/>
      <c r="C124" s="42"/>
      <c r="D124" s="228" t="s">
        <v>326</v>
      </c>
      <c r="E124" s="42"/>
      <c r="F124" s="275" t="s">
        <v>1497</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8" t="s">
        <v>326</v>
      </c>
      <c r="AU124" s="18" t="s">
        <v>89</v>
      </c>
    </row>
    <row r="125" spans="1:65" s="2" customFormat="1" ht="16.5" customHeight="1">
      <c r="A125" s="40"/>
      <c r="B125" s="41"/>
      <c r="C125" s="265" t="s">
        <v>265</v>
      </c>
      <c r="D125" s="265" t="s">
        <v>322</v>
      </c>
      <c r="E125" s="266" t="s">
        <v>332</v>
      </c>
      <c r="F125" s="267" t="s">
        <v>333</v>
      </c>
      <c r="G125" s="268" t="s">
        <v>223</v>
      </c>
      <c r="H125" s="269">
        <v>380</v>
      </c>
      <c r="I125" s="270"/>
      <c r="J125" s="271">
        <f>ROUND(I125*H125,2)</f>
        <v>0</v>
      </c>
      <c r="K125" s="267" t="s">
        <v>213</v>
      </c>
      <c r="L125" s="272"/>
      <c r="M125" s="273" t="s">
        <v>39</v>
      </c>
      <c r="N125" s="274" t="s">
        <v>53</v>
      </c>
      <c r="O125" s="86"/>
      <c r="P125" s="224">
        <f>O125*H125</f>
        <v>0</v>
      </c>
      <c r="Q125" s="224">
        <v>9E-05</v>
      </c>
      <c r="R125" s="224">
        <f>Q125*H125</f>
        <v>0.0342</v>
      </c>
      <c r="S125" s="224">
        <v>0</v>
      </c>
      <c r="T125" s="225">
        <f>S125*H125</f>
        <v>0</v>
      </c>
      <c r="U125" s="40"/>
      <c r="V125" s="40"/>
      <c r="W125" s="40"/>
      <c r="X125" s="40"/>
      <c r="Y125" s="40"/>
      <c r="Z125" s="40"/>
      <c r="AA125" s="40"/>
      <c r="AB125" s="40"/>
      <c r="AC125" s="40"/>
      <c r="AD125" s="40"/>
      <c r="AE125" s="40"/>
      <c r="AR125" s="226" t="s">
        <v>257</v>
      </c>
      <c r="AT125" s="226" t="s">
        <v>322</v>
      </c>
      <c r="AU125" s="226" t="s">
        <v>89</v>
      </c>
      <c r="AY125" s="18" t="s">
        <v>206</v>
      </c>
      <c r="BE125" s="227">
        <f>IF(N125="základní",J125,0)</f>
        <v>0</v>
      </c>
      <c r="BF125" s="227">
        <f>IF(N125="snížená",J125,0)</f>
        <v>0</v>
      </c>
      <c r="BG125" s="227">
        <f>IF(N125="zákl. přenesená",J125,0)</f>
        <v>0</v>
      </c>
      <c r="BH125" s="227">
        <f>IF(N125="sníž. přenesená",J125,0)</f>
        <v>0</v>
      </c>
      <c r="BI125" s="227">
        <f>IF(N125="nulová",J125,0)</f>
        <v>0</v>
      </c>
      <c r="BJ125" s="18" t="s">
        <v>214</v>
      </c>
      <c r="BK125" s="227">
        <f>ROUND(I125*H125,2)</f>
        <v>0</v>
      </c>
      <c r="BL125" s="18" t="s">
        <v>214</v>
      </c>
      <c r="BM125" s="226" t="s">
        <v>1498</v>
      </c>
    </row>
    <row r="126" spans="1:47" s="2" customFormat="1" ht="12">
      <c r="A126" s="40"/>
      <c r="B126" s="41"/>
      <c r="C126" s="42"/>
      <c r="D126" s="228" t="s">
        <v>216</v>
      </c>
      <c r="E126" s="42"/>
      <c r="F126" s="229" t="s">
        <v>333</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216</v>
      </c>
      <c r="AU126" s="18" t="s">
        <v>89</v>
      </c>
    </row>
    <row r="127" spans="1:47" s="2" customFormat="1" ht="12">
      <c r="A127" s="40"/>
      <c r="B127" s="41"/>
      <c r="C127" s="42"/>
      <c r="D127" s="228" t="s">
        <v>326</v>
      </c>
      <c r="E127" s="42"/>
      <c r="F127" s="275" t="s">
        <v>1499</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326</v>
      </c>
      <c r="AU127" s="18" t="s">
        <v>89</v>
      </c>
    </row>
    <row r="128" spans="1:65" s="2" customFormat="1" ht="16.5" customHeight="1">
      <c r="A128" s="40"/>
      <c r="B128" s="41"/>
      <c r="C128" s="265" t="s">
        <v>227</v>
      </c>
      <c r="D128" s="265" t="s">
        <v>322</v>
      </c>
      <c r="E128" s="266" t="s">
        <v>844</v>
      </c>
      <c r="F128" s="267" t="s">
        <v>845</v>
      </c>
      <c r="G128" s="268" t="s">
        <v>223</v>
      </c>
      <c r="H128" s="269">
        <v>188</v>
      </c>
      <c r="I128" s="270"/>
      <c r="J128" s="271">
        <f>ROUND(I128*H128,2)</f>
        <v>0</v>
      </c>
      <c r="K128" s="267" t="s">
        <v>213</v>
      </c>
      <c r="L128" s="272"/>
      <c r="M128" s="273" t="s">
        <v>39</v>
      </c>
      <c r="N128" s="274" t="s">
        <v>53</v>
      </c>
      <c r="O128" s="86"/>
      <c r="P128" s="224">
        <f>O128*H128</f>
        <v>0</v>
      </c>
      <c r="Q128" s="224">
        <v>0.00052</v>
      </c>
      <c r="R128" s="224">
        <f>Q128*H128</f>
        <v>0.09775999999999999</v>
      </c>
      <c r="S128" s="224">
        <v>0</v>
      </c>
      <c r="T128" s="225">
        <f>S128*H128</f>
        <v>0</v>
      </c>
      <c r="U128" s="40"/>
      <c r="V128" s="40"/>
      <c r="W128" s="40"/>
      <c r="X128" s="40"/>
      <c r="Y128" s="40"/>
      <c r="Z128" s="40"/>
      <c r="AA128" s="40"/>
      <c r="AB128" s="40"/>
      <c r="AC128" s="40"/>
      <c r="AD128" s="40"/>
      <c r="AE128" s="40"/>
      <c r="AR128" s="226" t="s">
        <v>257</v>
      </c>
      <c r="AT128" s="226" t="s">
        <v>322</v>
      </c>
      <c r="AU128" s="226" t="s">
        <v>89</v>
      </c>
      <c r="AY128" s="18" t="s">
        <v>206</v>
      </c>
      <c r="BE128" s="227">
        <f>IF(N128="základní",J128,0)</f>
        <v>0</v>
      </c>
      <c r="BF128" s="227">
        <f>IF(N128="snížená",J128,0)</f>
        <v>0</v>
      </c>
      <c r="BG128" s="227">
        <f>IF(N128="zákl. přenesená",J128,0)</f>
        <v>0</v>
      </c>
      <c r="BH128" s="227">
        <f>IF(N128="sníž. přenesená",J128,0)</f>
        <v>0</v>
      </c>
      <c r="BI128" s="227">
        <f>IF(N128="nulová",J128,0)</f>
        <v>0</v>
      </c>
      <c r="BJ128" s="18" t="s">
        <v>214</v>
      </c>
      <c r="BK128" s="227">
        <f>ROUND(I128*H128,2)</f>
        <v>0</v>
      </c>
      <c r="BL128" s="18" t="s">
        <v>214</v>
      </c>
      <c r="BM128" s="226" t="s">
        <v>1500</v>
      </c>
    </row>
    <row r="129" spans="1:47" s="2" customFormat="1" ht="12">
      <c r="A129" s="40"/>
      <c r="B129" s="41"/>
      <c r="C129" s="42"/>
      <c r="D129" s="228" t="s">
        <v>216</v>
      </c>
      <c r="E129" s="42"/>
      <c r="F129" s="229" t="s">
        <v>845</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216</v>
      </c>
      <c r="AU129" s="18" t="s">
        <v>89</v>
      </c>
    </row>
    <row r="130" spans="1:47" s="2" customFormat="1" ht="12">
      <c r="A130" s="40"/>
      <c r="B130" s="41"/>
      <c r="C130" s="42"/>
      <c r="D130" s="228" t="s">
        <v>326</v>
      </c>
      <c r="E130" s="42"/>
      <c r="F130" s="275" t="s">
        <v>1501</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8" t="s">
        <v>326</v>
      </c>
      <c r="AU130" s="18" t="s">
        <v>89</v>
      </c>
    </row>
    <row r="131" spans="1:65" s="2" customFormat="1" ht="16.5" customHeight="1">
      <c r="A131" s="40"/>
      <c r="B131" s="41"/>
      <c r="C131" s="265" t="s">
        <v>278</v>
      </c>
      <c r="D131" s="265" t="s">
        <v>322</v>
      </c>
      <c r="E131" s="266" t="s">
        <v>1502</v>
      </c>
      <c r="F131" s="267" t="s">
        <v>1503</v>
      </c>
      <c r="G131" s="268" t="s">
        <v>223</v>
      </c>
      <c r="H131" s="269">
        <v>192</v>
      </c>
      <c r="I131" s="270"/>
      <c r="J131" s="271">
        <f>ROUND(I131*H131,2)</f>
        <v>0</v>
      </c>
      <c r="K131" s="267" t="s">
        <v>213</v>
      </c>
      <c r="L131" s="272"/>
      <c r="M131" s="273" t="s">
        <v>39</v>
      </c>
      <c r="N131" s="274" t="s">
        <v>53</v>
      </c>
      <c r="O131" s="86"/>
      <c r="P131" s="224">
        <f>O131*H131</f>
        <v>0</v>
      </c>
      <c r="Q131" s="224">
        <v>0.00057</v>
      </c>
      <c r="R131" s="224">
        <f>Q131*H131</f>
        <v>0.10944</v>
      </c>
      <c r="S131" s="224">
        <v>0</v>
      </c>
      <c r="T131" s="225">
        <f>S131*H131</f>
        <v>0</v>
      </c>
      <c r="U131" s="40"/>
      <c r="V131" s="40"/>
      <c r="W131" s="40"/>
      <c r="X131" s="40"/>
      <c r="Y131" s="40"/>
      <c r="Z131" s="40"/>
      <c r="AA131" s="40"/>
      <c r="AB131" s="40"/>
      <c r="AC131" s="40"/>
      <c r="AD131" s="40"/>
      <c r="AE131" s="40"/>
      <c r="AR131" s="226" t="s">
        <v>257</v>
      </c>
      <c r="AT131" s="226" t="s">
        <v>322</v>
      </c>
      <c r="AU131" s="226" t="s">
        <v>89</v>
      </c>
      <c r="AY131" s="18" t="s">
        <v>206</v>
      </c>
      <c r="BE131" s="227">
        <f>IF(N131="základní",J131,0)</f>
        <v>0</v>
      </c>
      <c r="BF131" s="227">
        <f>IF(N131="snížená",J131,0)</f>
        <v>0</v>
      </c>
      <c r="BG131" s="227">
        <f>IF(N131="zákl. přenesená",J131,0)</f>
        <v>0</v>
      </c>
      <c r="BH131" s="227">
        <f>IF(N131="sníž. přenesená",J131,0)</f>
        <v>0</v>
      </c>
      <c r="BI131" s="227">
        <f>IF(N131="nulová",J131,0)</f>
        <v>0</v>
      </c>
      <c r="BJ131" s="18" t="s">
        <v>214</v>
      </c>
      <c r="BK131" s="227">
        <f>ROUND(I131*H131,2)</f>
        <v>0</v>
      </c>
      <c r="BL131" s="18" t="s">
        <v>214</v>
      </c>
      <c r="BM131" s="226" t="s">
        <v>1504</v>
      </c>
    </row>
    <row r="132" spans="1:47" s="2" customFormat="1" ht="12">
      <c r="A132" s="40"/>
      <c r="B132" s="41"/>
      <c r="C132" s="42"/>
      <c r="D132" s="228" t="s">
        <v>216</v>
      </c>
      <c r="E132" s="42"/>
      <c r="F132" s="229" t="s">
        <v>1503</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216</v>
      </c>
      <c r="AU132" s="18" t="s">
        <v>89</v>
      </c>
    </row>
    <row r="133" spans="1:47" s="2" customFormat="1" ht="12">
      <c r="A133" s="40"/>
      <c r="B133" s="41"/>
      <c r="C133" s="42"/>
      <c r="D133" s="228" t="s">
        <v>326</v>
      </c>
      <c r="E133" s="42"/>
      <c r="F133" s="275" t="s">
        <v>1501</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8" t="s">
        <v>326</v>
      </c>
      <c r="AU133" s="18" t="s">
        <v>89</v>
      </c>
    </row>
    <row r="134" spans="1:65" s="2" customFormat="1" ht="33" customHeight="1">
      <c r="A134" s="40"/>
      <c r="B134" s="41"/>
      <c r="C134" s="215" t="s">
        <v>285</v>
      </c>
      <c r="D134" s="215" t="s">
        <v>209</v>
      </c>
      <c r="E134" s="216" t="s">
        <v>1505</v>
      </c>
      <c r="F134" s="217" t="s">
        <v>1506</v>
      </c>
      <c r="G134" s="218" t="s">
        <v>223</v>
      </c>
      <c r="H134" s="219">
        <v>31</v>
      </c>
      <c r="I134" s="220"/>
      <c r="J134" s="221">
        <f>ROUND(I134*H134,2)</f>
        <v>0</v>
      </c>
      <c r="K134" s="217" t="s">
        <v>213</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214</v>
      </c>
      <c r="AT134" s="226" t="s">
        <v>209</v>
      </c>
      <c r="AU134" s="226" t="s">
        <v>89</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214</v>
      </c>
      <c r="BM134" s="226" t="s">
        <v>1507</v>
      </c>
    </row>
    <row r="135" spans="1:47" s="2" customFormat="1" ht="12">
      <c r="A135" s="40"/>
      <c r="B135" s="41"/>
      <c r="C135" s="42"/>
      <c r="D135" s="228" t="s">
        <v>216</v>
      </c>
      <c r="E135" s="42"/>
      <c r="F135" s="229" t="s">
        <v>1508</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89</v>
      </c>
    </row>
    <row r="136" spans="1:47" s="2" customFormat="1" ht="12">
      <c r="A136" s="40"/>
      <c r="B136" s="41"/>
      <c r="C136" s="42"/>
      <c r="D136" s="228" t="s">
        <v>326</v>
      </c>
      <c r="E136" s="42"/>
      <c r="F136" s="275" t="s">
        <v>1509</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8" t="s">
        <v>326</v>
      </c>
      <c r="AU136" s="18" t="s">
        <v>89</v>
      </c>
    </row>
    <row r="137" spans="1:51" s="13" customFormat="1" ht="12">
      <c r="A137" s="13"/>
      <c r="B137" s="233"/>
      <c r="C137" s="234"/>
      <c r="D137" s="228" t="s">
        <v>218</v>
      </c>
      <c r="E137" s="235" t="s">
        <v>39</v>
      </c>
      <c r="F137" s="236" t="s">
        <v>1510</v>
      </c>
      <c r="G137" s="234"/>
      <c r="H137" s="237">
        <v>1</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89</v>
      </c>
      <c r="AV137" s="13" t="s">
        <v>89</v>
      </c>
      <c r="AW137" s="13" t="s">
        <v>41</v>
      </c>
      <c r="AX137" s="13" t="s">
        <v>80</v>
      </c>
      <c r="AY137" s="243" t="s">
        <v>206</v>
      </c>
    </row>
    <row r="138" spans="1:51" s="16" customFormat="1" ht="12">
      <c r="A138" s="16"/>
      <c r="B138" s="279"/>
      <c r="C138" s="280"/>
      <c r="D138" s="228" t="s">
        <v>218</v>
      </c>
      <c r="E138" s="281" t="s">
        <v>1511</v>
      </c>
      <c r="F138" s="282" t="s">
        <v>912</v>
      </c>
      <c r="G138" s="280"/>
      <c r="H138" s="283">
        <v>1</v>
      </c>
      <c r="I138" s="284"/>
      <c r="J138" s="280"/>
      <c r="K138" s="280"/>
      <c r="L138" s="285"/>
      <c r="M138" s="286"/>
      <c r="N138" s="287"/>
      <c r="O138" s="287"/>
      <c r="P138" s="287"/>
      <c r="Q138" s="287"/>
      <c r="R138" s="287"/>
      <c r="S138" s="287"/>
      <c r="T138" s="288"/>
      <c r="U138" s="16"/>
      <c r="V138" s="16"/>
      <c r="W138" s="16"/>
      <c r="X138" s="16"/>
      <c r="Y138" s="16"/>
      <c r="Z138" s="16"/>
      <c r="AA138" s="16"/>
      <c r="AB138" s="16"/>
      <c r="AC138" s="16"/>
      <c r="AD138" s="16"/>
      <c r="AE138" s="16"/>
      <c r="AT138" s="289" t="s">
        <v>218</v>
      </c>
      <c r="AU138" s="289" t="s">
        <v>89</v>
      </c>
      <c r="AV138" s="16" t="s">
        <v>228</v>
      </c>
      <c r="AW138" s="16" t="s">
        <v>41</v>
      </c>
      <c r="AX138" s="16" t="s">
        <v>80</v>
      </c>
      <c r="AY138" s="289" t="s">
        <v>206</v>
      </c>
    </row>
    <row r="139" spans="1:51" s="13" customFormat="1" ht="12">
      <c r="A139" s="13"/>
      <c r="B139" s="233"/>
      <c r="C139" s="234"/>
      <c r="D139" s="228" t="s">
        <v>218</v>
      </c>
      <c r="E139" s="235" t="s">
        <v>39</v>
      </c>
      <c r="F139" s="236" t="s">
        <v>1512</v>
      </c>
      <c r="G139" s="234"/>
      <c r="H139" s="237">
        <v>17</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89</v>
      </c>
      <c r="AV139" s="13" t="s">
        <v>89</v>
      </c>
      <c r="AW139" s="13" t="s">
        <v>41</v>
      </c>
      <c r="AX139" s="13" t="s">
        <v>80</v>
      </c>
      <c r="AY139" s="243" t="s">
        <v>206</v>
      </c>
    </row>
    <row r="140" spans="1:51" s="13" customFormat="1" ht="12">
      <c r="A140" s="13"/>
      <c r="B140" s="233"/>
      <c r="C140" s="234"/>
      <c r="D140" s="228" t="s">
        <v>218</v>
      </c>
      <c r="E140" s="235" t="s">
        <v>39</v>
      </c>
      <c r="F140" s="236" t="s">
        <v>1513</v>
      </c>
      <c r="G140" s="234"/>
      <c r="H140" s="237">
        <v>13</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6" customFormat="1" ht="12">
      <c r="A141" s="16"/>
      <c r="B141" s="279"/>
      <c r="C141" s="280"/>
      <c r="D141" s="228" t="s">
        <v>218</v>
      </c>
      <c r="E141" s="281" t="s">
        <v>1514</v>
      </c>
      <c r="F141" s="282" t="s">
        <v>912</v>
      </c>
      <c r="G141" s="280"/>
      <c r="H141" s="283">
        <v>30</v>
      </c>
      <c r="I141" s="284"/>
      <c r="J141" s="280"/>
      <c r="K141" s="280"/>
      <c r="L141" s="285"/>
      <c r="M141" s="286"/>
      <c r="N141" s="287"/>
      <c r="O141" s="287"/>
      <c r="P141" s="287"/>
      <c r="Q141" s="287"/>
      <c r="R141" s="287"/>
      <c r="S141" s="287"/>
      <c r="T141" s="288"/>
      <c r="U141" s="16"/>
      <c r="V141" s="16"/>
      <c r="W141" s="16"/>
      <c r="X141" s="16"/>
      <c r="Y141" s="16"/>
      <c r="Z141" s="16"/>
      <c r="AA141" s="16"/>
      <c r="AB141" s="16"/>
      <c r="AC141" s="16"/>
      <c r="AD141" s="16"/>
      <c r="AE141" s="16"/>
      <c r="AT141" s="289" t="s">
        <v>218</v>
      </c>
      <c r="AU141" s="289" t="s">
        <v>89</v>
      </c>
      <c r="AV141" s="16" t="s">
        <v>228</v>
      </c>
      <c r="AW141" s="16" t="s">
        <v>41</v>
      </c>
      <c r="AX141" s="16" t="s">
        <v>80</v>
      </c>
      <c r="AY141" s="289" t="s">
        <v>206</v>
      </c>
    </row>
    <row r="142" spans="1:51" s="14" customFormat="1" ht="12">
      <c r="A142" s="14"/>
      <c r="B142" s="244"/>
      <c r="C142" s="245"/>
      <c r="D142" s="228" t="s">
        <v>218</v>
      </c>
      <c r="E142" s="246" t="s">
        <v>39</v>
      </c>
      <c r="F142" s="247" t="s">
        <v>220</v>
      </c>
      <c r="G142" s="245"/>
      <c r="H142" s="248">
        <v>31</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218</v>
      </c>
      <c r="AU142" s="254" t="s">
        <v>89</v>
      </c>
      <c r="AV142" s="14" t="s">
        <v>214</v>
      </c>
      <c r="AW142" s="14" t="s">
        <v>41</v>
      </c>
      <c r="AX142" s="14" t="s">
        <v>87</v>
      </c>
      <c r="AY142" s="254" t="s">
        <v>206</v>
      </c>
    </row>
    <row r="143" spans="1:65" s="2" customFormat="1" ht="21.75" customHeight="1">
      <c r="A143" s="40"/>
      <c r="B143" s="41"/>
      <c r="C143" s="215" t="s">
        <v>291</v>
      </c>
      <c r="D143" s="215" t="s">
        <v>209</v>
      </c>
      <c r="E143" s="216" t="s">
        <v>1515</v>
      </c>
      <c r="F143" s="217" t="s">
        <v>1516</v>
      </c>
      <c r="G143" s="218" t="s">
        <v>223</v>
      </c>
      <c r="H143" s="219">
        <v>8</v>
      </c>
      <c r="I143" s="220"/>
      <c r="J143" s="221">
        <f>ROUND(I143*H143,2)</f>
        <v>0</v>
      </c>
      <c r="K143" s="217" t="s">
        <v>213</v>
      </c>
      <c r="L143" s="46"/>
      <c r="M143" s="222" t="s">
        <v>39</v>
      </c>
      <c r="N143" s="223" t="s">
        <v>53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214</v>
      </c>
      <c r="AT143" s="226" t="s">
        <v>209</v>
      </c>
      <c r="AU143" s="226" t="s">
        <v>89</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1517</v>
      </c>
    </row>
    <row r="144" spans="1:47" s="2" customFormat="1" ht="12">
      <c r="A144" s="40"/>
      <c r="B144" s="41"/>
      <c r="C144" s="42"/>
      <c r="D144" s="228" t="s">
        <v>216</v>
      </c>
      <c r="E144" s="42"/>
      <c r="F144" s="229" t="s">
        <v>1518</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89</v>
      </c>
    </row>
    <row r="145" spans="1:47" s="2" customFormat="1" ht="12">
      <c r="A145" s="40"/>
      <c r="B145" s="41"/>
      <c r="C145" s="42"/>
      <c r="D145" s="228" t="s">
        <v>326</v>
      </c>
      <c r="E145" s="42"/>
      <c r="F145" s="275" t="s">
        <v>1519</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8" t="s">
        <v>326</v>
      </c>
      <c r="AU145" s="18" t="s">
        <v>89</v>
      </c>
    </row>
    <row r="146" spans="1:65" s="2" customFormat="1" ht="37.8" customHeight="1">
      <c r="A146" s="40"/>
      <c r="B146" s="41"/>
      <c r="C146" s="215" t="s">
        <v>296</v>
      </c>
      <c r="D146" s="215" t="s">
        <v>209</v>
      </c>
      <c r="E146" s="216" t="s">
        <v>1235</v>
      </c>
      <c r="F146" s="217" t="s">
        <v>1236</v>
      </c>
      <c r="G146" s="218" t="s">
        <v>223</v>
      </c>
      <c r="H146" s="219">
        <v>51</v>
      </c>
      <c r="I146" s="220"/>
      <c r="J146" s="221">
        <f>ROUND(I146*H146,2)</f>
        <v>0</v>
      </c>
      <c r="K146" s="217" t="s">
        <v>213</v>
      </c>
      <c r="L146" s="46"/>
      <c r="M146" s="222" t="s">
        <v>39</v>
      </c>
      <c r="N146" s="223" t="s">
        <v>53</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214</v>
      </c>
      <c r="AT146" s="226" t="s">
        <v>209</v>
      </c>
      <c r="AU146" s="226" t="s">
        <v>89</v>
      </c>
      <c r="AY146" s="18" t="s">
        <v>206</v>
      </c>
      <c r="BE146" s="227">
        <f>IF(N146="základní",J146,0)</f>
        <v>0</v>
      </c>
      <c r="BF146" s="227">
        <f>IF(N146="snížená",J146,0)</f>
        <v>0</v>
      </c>
      <c r="BG146" s="227">
        <f>IF(N146="zákl. přenesená",J146,0)</f>
        <v>0</v>
      </c>
      <c r="BH146" s="227">
        <f>IF(N146="sníž. přenesená",J146,0)</f>
        <v>0</v>
      </c>
      <c r="BI146" s="227">
        <f>IF(N146="nulová",J146,0)</f>
        <v>0</v>
      </c>
      <c r="BJ146" s="18" t="s">
        <v>214</v>
      </c>
      <c r="BK146" s="227">
        <f>ROUND(I146*H146,2)</f>
        <v>0</v>
      </c>
      <c r="BL146" s="18" t="s">
        <v>214</v>
      </c>
      <c r="BM146" s="226" t="s">
        <v>1520</v>
      </c>
    </row>
    <row r="147" spans="1:47" s="2" customFormat="1" ht="12">
      <c r="A147" s="40"/>
      <c r="B147" s="41"/>
      <c r="C147" s="42"/>
      <c r="D147" s="228" t="s">
        <v>216</v>
      </c>
      <c r="E147" s="42"/>
      <c r="F147" s="229" t="s">
        <v>1521</v>
      </c>
      <c r="G147" s="42"/>
      <c r="H147" s="42"/>
      <c r="I147" s="230"/>
      <c r="J147" s="42"/>
      <c r="K147" s="42"/>
      <c r="L147" s="46"/>
      <c r="M147" s="231"/>
      <c r="N147" s="232"/>
      <c r="O147" s="86"/>
      <c r="P147" s="86"/>
      <c r="Q147" s="86"/>
      <c r="R147" s="86"/>
      <c r="S147" s="86"/>
      <c r="T147" s="87"/>
      <c r="U147" s="40"/>
      <c r="V147" s="40"/>
      <c r="W147" s="40"/>
      <c r="X147" s="40"/>
      <c r="Y147" s="40"/>
      <c r="Z147" s="40"/>
      <c r="AA147" s="40"/>
      <c r="AB147" s="40"/>
      <c r="AC147" s="40"/>
      <c r="AD147" s="40"/>
      <c r="AE147" s="40"/>
      <c r="AT147" s="18" t="s">
        <v>216</v>
      </c>
      <c r="AU147" s="18" t="s">
        <v>89</v>
      </c>
    </row>
    <row r="148" spans="1:47" s="2" customFormat="1" ht="12">
      <c r="A148" s="40"/>
      <c r="B148" s="41"/>
      <c r="C148" s="42"/>
      <c r="D148" s="228" t="s">
        <v>326</v>
      </c>
      <c r="E148" s="42"/>
      <c r="F148" s="275" t="s">
        <v>1522</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8" t="s">
        <v>326</v>
      </c>
      <c r="AU148" s="18" t="s">
        <v>89</v>
      </c>
    </row>
    <row r="149" spans="1:51" s="13" customFormat="1" ht="12">
      <c r="A149" s="13"/>
      <c r="B149" s="233"/>
      <c r="C149" s="234"/>
      <c r="D149" s="228" t="s">
        <v>218</v>
      </c>
      <c r="E149" s="235" t="s">
        <v>39</v>
      </c>
      <c r="F149" s="236" t="s">
        <v>1523</v>
      </c>
      <c r="G149" s="234"/>
      <c r="H149" s="237">
        <v>45</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218</v>
      </c>
      <c r="AU149" s="243" t="s">
        <v>89</v>
      </c>
      <c r="AV149" s="13" t="s">
        <v>89</v>
      </c>
      <c r="AW149" s="13" t="s">
        <v>41</v>
      </c>
      <c r="AX149" s="13" t="s">
        <v>80</v>
      </c>
      <c r="AY149" s="243" t="s">
        <v>206</v>
      </c>
    </row>
    <row r="150" spans="1:51" s="13" customFormat="1" ht="12">
      <c r="A150" s="13"/>
      <c r="B150" s="233"/>
      <c r="C150" s="234"/>
      <c r="D150" s="228" t="s">
        <v>218</v>
      </c>
      <c r="E150" s="235" t="s">
        <v>39</v>
      </c>
      <c r="F150" s="236" t="s">
        <v>1524</v>
      </c>
      <c r="G150" s="234"/>
      <c r="H150" s="237">
        <v>6</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218</v>
      </c>
      <c r="AU150" s="243" t="s">
        <v>89</v>
      </c>
      <c r="AV150" s="13" t="s">
        <v>89</v>
      </c>
      <c r="AW150" s="13" t="s">
        <v>41</v>
      </c>
      <c r="AX150" s="13" t="s">
        <v>80</v>
      </c>
      <c r="AY150" s="243" t="s">
        <v>206</v>
      </c>
    </row>
    <row r="151" spans="1:51" s="14" customFormat="1" ht="12">
      <c r="A151" s="14"/>
      <c r="B151" s="244"/>
      <c r="C151" s="245"/>
      <c r="D151" s="228" t="s">
        <v>218</v>
      </c>
      <c r="E151" s="246" t="s">
        <v>39</v>
      </c>
      <c r="F151" s="247" t="s">
        <v>220</v>
      </c>
      <c r="G151" s="245"/>
      <c r="H151" s="248">
        <v>51</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218</v>
      </c>
      <c r="AU151" s="254" t="s">
        <v>89</v>
      </c>
      <c r="AV151" s="14" t="s">
        <v>214</v>
      </c>
      <c r="AW151" s="14" t="s">
        <v>41</v>
      </c>
      <c r="AX151" s="14" t="s">
        <v>87</v>
      </c>
      <c r="AY151" s="254" t="s">
        <v>206</v>
      </c>
    </row>
    <row r="152" spans="1:65" s="2" customFormat="1" ht="37.8" customHeight="1">
      <c r="A152" s="40"/>
      <c r="B152" s="41"/>
      <c r="C152" s="215" t="s">
        <v>8</v>
      </c>
      <c r="D152" s="215" t="s">
        <v>209</v>
      </c>
      <c r="E152" s="216" t="s">
        <v>1525</v>
      </c>
      <c r="F152" s="217" t="s">
        <v>1526</v>
      </c>
      <c r="G152" s="218" t="s">
        <v>223</v>
      </c>
      <c r="H152" s="219">
        <v>29</v>
      </c>
      <c r="I152" s="220"/>
      <c r="J152" s="221">
        <f>ROUND(I152*H152,2)</f>
        <v>0</v>
      </c>
      <c r="K152" s="217" t="s">
        <v>213</v>
      </c>
      <c r="L152" s="46"/>
      <c r="M152" s="222" t="s">
        <v>39</v>
      </c>
      <c r="N152" s="223" t="s">
        <v>53</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214</v>
      </c>
      <c r="AT152" s="226" t="s">
        <v>209</v>
      </c>
      <c r="AU152" s="226" t="s">
        <v>89</v>
      </c>
      <c r="AY152" s="18" t="s">
        <v>206</v>
      </c>
      <c r="BE152" s="227">
        <f>IF(N152="základní",J152,0)</f>
        <v>0</v>
      </c>
      <c r="BF152" s="227">
        <f>IF(N152="snížená",J152,0)</f>
        <v>0</v>
      </c>
      <c r="BG152" s="227">
        <f>IF(N152="zákl. přenesená",J152,0)</f>
        <v>0</v>
      </c>
      <c r="BH152" s="227">
        <f>IF(N152="sníž. přenesená",J152,0)</f>
        <v>0</v>
      </c>
      <c r="BI152" s="227">
        <f>IF(N152="nulová",J152,0)</f>
        <v>0</v>
      </c>
      <c r="BJ152" s="18" t="s">
        <v>214</v>
      </c>
      <c r="BK152" s="227">
        <f>ROUND(I152*H152,2)</f>
        <v>0</v>
      </c>
      <c r="BL152" s="18" t="s">
        <v>214</v>
      </c>
      <c r="BM152" s="226" t="s">
        <v>1527</v>
      </c>
    </row>
    <row r="153" spans="1:47" s="2" customFormat="1" ht="12">
      <c r="A153" s="40"/>
      <c r="B153" s="41"/>
      <c r="C153" s="42"/>
      <c r="D153" s="228" t="s">
        <v>216</v>
      </c>
      <c r="E153" s="42"/>
      <c r="F153" s="229" t="s">
        <v>1528</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8" t="s">
        <v>216</v>
      </c>
      <c r="AU153" s="18" t="s">
        <v>89</v>
      </c>
    </row>
    <row r="154" spans="1:47" s="2" customFormat="1" ht="12">
      <c r="A154" s="40"/>
      <c r="B154" s="41"/>
      <c r="C154" s="42"/>
      <c r="D154" s="228" t="s">
        <v>326</v>
      </c>
      <c r="E154" s="42"/>
      <c r="F154" s="275" t="s">
        <v>1529</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8" t="s">
        <v>326</v>
      </c>
      <c r="AU154" s="18" t="s">
        <v>89</v>
      </c>
    </row>
    <row r="155" spans="1:65" s="2" customFormat="1" ht="16.5" customHeight="1">
      <c r="A155" s="40"/>
      <c r="B155" s="41"/>
      <c r="C155" s="215" t="s">
        <v>307</v>
      </c>
      <c r="D155" s="215" t="s">
        <v>209</v>
      </c>
      <c r="E155" s="216" t="s">
        <v>229</v>
      </c>
      <c r="F155" s="217" t="s">
        <v>230</v>
      </c>
      <c r="G155" s="218" t="s">
        <v>223</v>
      </c>
      <c r="H155" s="219">
        <v>33</v>
      </c>
      <c r="I155" s="220"/>
      <c r="J155" s="221">
        <f>ROUND(I155*H155,2)</f>
        <v>0</v>
      </c>
      <c r="K155" s="217" t="s">
        <v>213</v>
      </c>
      <c r="L155" s="46"/>
      <c r="M155" s="222" t="s">
        <v>39</v>
      </c>
      <c r="N155" s="223" t="s">
        <v>53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214</v>
      </c>
      <c r="AT155" s="226" t="s">
        <v>209</v>
      </c>
      <c r="AU155" s="226" t="s">
        <v>89</v>
      </c>
      <c r="AY155" s="18" t="s">
        <v>206</v>
      </c>
      <c r="BE155" s="227">
        <f>IF(N155="základní",J155,0)</f>
        <v>0</v>
      </c>
      <c r="BF155" s="227">
        <f>IF(N155="snížená",J155,0)</f>
        <v>0</v>
      </c>
      <c r="BG155" s="227">
        <f>IF(N155="zákl. přenesená",J155,0)</f>
        <v>0</v>
      </c>
      <c r="BH155" s="227">
        <f>IF(N155="sníž. přenesená",J155,0)</f>
        <v>0</v>
      </c>
      <c r="BI155" s="227">
        <f>IF(N155="nulová",J155,0)</f>
        <v>0</v>
      </c>
      <c r="BJ155" s="18" t="s">
        <v>214</v>
      </c>
      <c r="BK155" s="227">
        <f>ROUND(I155*H155,2)</f>
        <v>0</v>
      </c>
      <c r="BL155" s="18" t="s">
        <v>214</v>
      </c>
      <c r="BM155" s="226" t="s">
        <v>1530</v>
      </c>
    </row>
    <row r="156" spans="1:47" s="2" customFormat="1" ht="12">
      <c r="A156" s="40"/>
      <c r="B156" s="41"/>
      <c r="C156" s="42"/>
      <c r="D156" s="228" t="s">
        <v>216</v>
      </c>
      <c r="E156" s="42"/>
      <c r="F156" s="229" t="s">
        <v>232</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8" t="s">
        <v>216</v>
      </c>
      <c r="AU156" s="18" t="s">
        <v>89</v>
      </c>
    </row>
    <row r="157" spans="1:47" s="2" customFormat="1" ht="12">
      <c r="A157" s="40"/>
      <c r="B157" s="41"/>
      <c r="C157" s="42"/>
      <c r="D157" s="228" t="s">
        <v>326</v>
      </c>
      <c r="E157" s="42"/>
      <c r="F157" s="275" t="s">
        <v>1531</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326</v>
      </c>
      <c r="AU157" s="18" t="s">
        <v>89</v>
      </c>
    </row>
    <row r="158" spans="1:65" s="2" customFormat="1" ht="16.5" customHeight="1">
      <c r="A158" s="40"/>
      <c r="B158" s="41"/>
      <c r="C158" s="215" t="s">
        <v>313</v>
      </c>
      <c r="D158" s="215" t="s">
        <v>209</v>
      </c>
      <c r="E158" s="216" t="s">
        <v>1532</v>
      </c>
      <c r="F158" s="217" t="s">
        <v>1533</v>
      </c>
      <c r="G158" s="218" t="s">
        <v>223</v>
      </c>
      <c r="H158" s="219">
        <v>31</v>
      </c>
      <c r="I158" s="220"/>
      <c r="J158" s="221">
        <f>ROUND(I158*H158,2)</f>
        <v>0</v>
      </c>
      <c r="K158" s="217" t="s">
        <v>213</v>
      </c>
      <c r="L158" s="46"/>
      <c r="M158" s="222" t="s">
        <v>39</v>
      </c>
      <c r="N158" s="223" t="s">
        <v>53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214</v>
      </c>
      <c r="AT158" s="226" t="s">
        <v>209</v>
      </c>
      <c r="AU158" s="226" t="s">
        <v>89</v>
      </c>
      <c r="AY158" s="18" t="s">
        <v>206</v>
      </c>
      <c r="BE158" s="227">
        <f>IF(N158="základní",J158,0)</f>
        <v>0</v>
      </c>
      <c r="BF158" s="227">
        <f>IF(N158="snížená",J158,0)</f>
        <v>0</v>
      </c>
      <c r="BG158" s="227">
        <f>IF(N158="zákl. přenesená",J158,0)</f>
        <v>0</v>
      </c>
      <c r="BH158" s="227">
        <f>IF(N158="sníž. přenesená",J158,0)</f>
        <v>0</v>
      </c>
      <c r="BI158" s="227">
        <f>IF(N158="nulová",J158,0)</f>
        <v>0</v>
      </c>
      <c r="BJ158" s="18" t="s">
        <v>214</v>
      </c>
      <c r="BK158" s="227">
        <f>ROUND(I158*H158,2)</f>
        <v>0</v>
      </c>
      <c r="BL158" s="18" t="s">
        <v>214</v>
      </c>
      <c r="BM158" s="226" t="s">
        <v>1534</v>
      </c>
    </row>
    <row r="159" spans="1:47" s="2" customFormat="1" ht="12">
      <c r="A159" s="40"/>
      <c r="B159" s="41"/>
      <c r="C159" s="42"/>
      <c r="D159" s="228" t="s">
        <v>216</v>
      </c>
      <c r="E159" s="42"/>
      <c r="F159" s="229" t="s">
        <v>1535</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8" t="s">
        <v>216</v>
      </c>
      <c r="AU159" s="18" t="s">
        <v>89</v>
      </c>
    </row>
    <row r="160" spans="1:47" s="2" customFormat="1" ht="12">
      <c r="A160" s="40"/>
      <c r="B160" s="41"/>
      <c r="C160" s="42"/>
      <c r="D160" s="228" t="s">
        <v>326</v>
      </c>
      <c r="E160" s="42"/>
      <c r="F160" s="275" t="s">
        <v>1536</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326</v>
      </c>
      <c r="AU160" s="18" t="s">
        <v>89</v>
      </c>
    </row>
    <row r="161" spans="1:65" s="2" customFormat="1" ht="21.75" customHeight="1">
      <c r="A161" s="40"/>
      <c r="B161" s="41"/>
      <c r="C161" s="265" t="s">
        <v>321</v>
      </c>
      <c r="D161" s="265" t="s">
        <v>322</v>
      </c>
      <c r="E161" s="266" t="s">
        <v>348</v>
      </c>
      <c r="F161" s="267" t="s">
        <v>349</v>
      </c>
      <c r="G161" s="268" t="s">
        <v>316</v>
      </c>
      <c r="H161" s="269">
        <v>49.5</v>
      </c>
      <c r="I161" s="270"/>
      <c r="J161" s="271">
        <f>ROUND(I161*H161,2)</f>
        <v>0</v>
      </c>
      <c r="K161" s="267" t="s">
        <v>213</v>
      </c>
      <c r="L161" s="272"/>
      <c r="M161" s="273" t="s">
        <v>39</v>
      </c>
      <c r="N161" s="274" t="s">
        <v>53</v>
      </c>
      <c r="O161" s="86"/>
      <c r="P161" s="224">
        <f>O161*H161</f>
        <v>0</v>
      </c>
      <c r="Q161" s="224">
        <v>1</v>
      </c>
      <c r="R161" s="224">
        <f>Q161*H161</f>
        <v>49.5</v>
      </c>
      <c r="S161" s="224">
        <v>0</v>
      </c>
      <c r="T161" s="225">
        <f>S161*H161</f>
        <v>0</v>
      </c>
      <c r="U161" s="40"/>
      <c r="V161" s="40"/>
      <c r="W161" s="40"/>
      <c r="X161" s="40"/>
      <c r="Y161" s="40"/>
      <c r="Z161" s="40"/>
      <c r="AA161" s="40"/>
      <c r="AB161" s="40"/>
      <c r="AC161" s="40"/>
      <c r="AD161" s="40"/>
      <c r="AE161" s="40"/>
      <c r="AR161" s="226" t="s">
        <v>257</v>
      </c>
      <c r="AT161" s="226" t="s">
        <v>322</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1537</v>
      </c>
    </row>
    <row r="162" spans="1:47" s="2" customFormat="1" ht="12">
      <c r="A162" s="40"/>
      <c r="B162" s="41"/>
      <c r="C162" s="42"/>
      <c r="D162" s="228" t="s">
        <v>216</v>
      </c>
      <c r="E162" s="42"/>
      <c r="F162" s="229" t="s">
        <v>349</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51" s="13" customFormat="1" ht="12">
      <c r="A163" s="13"/>
      <c r="B163" s="233"/>
      <c r="C163" s="234"/>
      <c r="D163" s="228" t="s">
        <v>218</v>
      </c>
      <c r="E163" s="235" t="s">
        <v>39</v>
      </c>
      <c r="F163" s="236" t="s">
        <v>1538</v>
      </c>
      <c r="G163" s="234"/>
      <c r="H163" s="237">
        <v>49.5</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218</v>
      </c>
      <c r="AU163" s="243" t="s">
        <v>89</v>
      </c>
      <c r="AV163" s="13" t="s">
        <v>89</v>
      </c>
      <c r="AW163" s="13" t="s">
        <v>41</v>
      </c>
      <c r="AX163" s="13" t="s">
        <v>80</v>
      </c>
      <c r="AY163" s="243" t="s">
        <v>206</v>
      </c>
    </row>
    <row r="164" spans="1:51" s="14" customFormat="1" ht="12">
      <c r="A164" s="14"/>
      <c r="B164" s="244"/>
      <c r="C164" s="245"/>
      <c r="D164" s="228" t="s">
        <v>218</v>
      </c>
      <c r="E164" s="246" t="s">
        <v>39</v>
      </c>
      <c r="F164" s="247" t="s">
        <v>220</v>
      </c>
      <c r="G164" s="245"/>
      <c r="H164" s="248">
        <v>49.5</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218</v>
      </c>
      <c r="AU164" s="254" t="s">
        <v>89</v>
      </c>
      <c r="AV164" s="14" t="s">
        <v>214</v>
      </c>
      <c r="AW164" s="14" t="s">
        <v>41</v>
      </c>
      <c r="AX164" s="14" t="s">
        <v>87</v>
      </c>
      <c r="AY164" s="254" t="s">
        <v>206</v>
      </c>
    </row>
    <row r="165" spans="1:65" s="2" customFormat="1" ht="24.15" customHeight="1">
      <c r="A165" s="40"/>
      <c r="B165" s="41"/>
      <c r="C165" s="265" t="s">
        <v>328</v>
      </c>
      <c r="D165" s="265" t="s">
        <v>322</v>
      </c>
      <c r="E165" s="266" t="s">
        <v>1539</v>
      </c>
      <c r="F165" s="267" t="s">
        <v>1540</v>
      </c>
      <c r="G165" s="268" t="s">
        <v>223</v>
      </c>
      <c r="H165" s="269">
        <v>2</v>
      </c>
      <c r="I165" s="270"/>
      <c r="J165" s="271">
        <f>ROUND(I165*H165,2)</f>
        <v>0</v>
      </c>
      <c r="K165" s="267" t="s">
        <v>213</v>
      </c>
      <c r="L165" s="272"/>
      <c r="M165" s="273" t="s">
        <v>39</v>
      </c>
      <c r="N165" s="274" t="s">
        <v>53</v>
      </c>
      <c r="O165" s="86"/>
      <c r="P165" s="224">
        <f>O165*H165</f>
        <v>0</v>
      </c>
      <c r="Q165" s="224">
        <v>0.10696</v>
      </c>
      <c r="R165" s="224">
        <f>Q165*H165</f>
        <v>0.21392</v>
      </c>
      <c r="S165" s="224">
        <v>0</v>
      </c>
      <c r="T165" s="225">
        <f>S165*H165</f>
        <v>0</v>
      </c>
      <c r="U165" s="40"/>
      <c r="V165" s="40"/>
      <c r="W165" s="40"/>
      <c r="X165" s="40"/>
      <c r="Y165" s="40"/>
      <c r="Z165" s="40"/>
      <c r="AA165" s="40"/>
      <c r="AB165" s="40"/>
      <c r="AC165" s="40"/>
      <c r="AD165" s="40"/>
      <c r="AE165" s="40"/>
      <c r="AR165" s="226" t="s">
        <v>257</v>
      </c>
      <c r="AT165" s="226" t="s">
        <v>322</v>
      </c>
      <c r="AU165" s="226" t="s">
        <v>89</v>
      </c>
      <c r="AY165" s="18" t="s">
        <v>206</v>
      </c>
      <c r="BE165" s="227">
        <f>IF(N165="základní",J165,0)</f>
        <v>0</v>
      </c>
      <c r="BF165" s="227">
        <f>IF(N165="snížená",J165,0)</f>
        <v>0</v>
      </c>
      <c r="BG165" s="227">
        <f>IF(N165="zákl. přenesená",J165,0)</f>
        <v>0</v>
      </c>
      <c r="BH165" s="227">
        <f>IF(N165="sníž. přenesená",J165,0)</f>
        <v>0</v>
      </c>
      <c r="BI165" s="227">
        <f>IF(N165="nulová",J165,0)</f>
        <v>0</v>
      </c>
      <c r="BJ165" s="18" t="s">
        <v>214</v>
      </c>
      <c r="BK165" s="227">
        <f>ROUND(I165*H165,2)</f>
        <v>0</v>
      </c>
      <c r="BL165" s="18" t="s">
        <v>214</v>
      </c>
      <c r="BM165" s="226" t="s">
        <v>1541</v>
      </c>
    </row>
    <row r="166" spans="1:47" s="2" customFormat="1" ht="12">
      <c r="A166" s="40"/>
      <c r="B166" s="41"/>
      <c r="C166" s="42"/>
      <c r="D166" s="228" t="s">
        <v>216</v>
      </c>
      <c r="E166" s="42"/>
      <c r="F166" s="229" t="s">
        <v>1540</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8" t="s">
        <v>216</v>
      </c>
      <c r="AU166" s="18" t="s">
        <v>89</v>
      </c>
    </row>
    <row r="167" spans="1:47" s="2" customFormat="1" ht="12">
      <c r="A167" s="40"/>
      <c r="B167" s="41"/>
      <c r="C167" s="42"/>
      <c r="D167" s="228" t="s">
        <v>326</v>
      </c>
      <c r="E167" s="42"/>
      <c r="F167" s="275" t="s">
        <v>1542</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326</v>
      </c>
      <c r="AU167" s="18" t="s">
        <v>89</v>
      </c>
    </row>
    <row r="168" spans="1:65" s="2" customFormat="1" ht="24.15" customHeight="1">
      <c r="A168" s="40"/>
      <c r="B168" s="41"/>
      <c r="C168" s="265" t="s">
        <v>256</v>
      </c>
      <c r="D168" s="265" t="s">
        <v>322</v>
      </c>
      <c r="E168" s="266" t="s">
        <v>1543</v>
      </c>
      <c r="F168" s="267" t="s">
        <v>1544</v>
      </c>
      <c r="G168" s="268" t="s">
        <v>223</v>
      </c>
      <c r="H168" s="269">
        <v>5</v>
      </c>
      <c r="I168" s="270"/>
      <c r="J168" s="271">
        <f>ROUND(I168*H168,2)</f>
        <v>0</v>
      </c>
      <c r="K168" s="267" t="s">
        <v>213</v>
      </c>
      <c r="L168" s="272"/>
      <c r="M168" s="273" t="s">
        <v>39</v>
      </c>
      <c r="N168" s="274" t="s">
        <v>53</v>
      </c>
      <c r="O168" s="86"/>
      <c r="P168" s="224">
        <f>O168*H168</f>
        <v>0</v>
      </c>
      <c r="Q168" s="224">
        <v>0.11092</v>
      </c>
      <c r="R168" s="224">
        <f>Q168*H168</f>
        <v>0.5546</v>
      </c>
      <c r="S168" s="224">
        <v>0</v>
      </c>
      <c r="T168" s="225">
        <f>S168*H168</f>
        <v>0</v>
      </c>
      <c r="U168" s="40"/>
      <c r="V168" s="40"/>
      <c r="W168" s="40"/>
      <c r="X168" s="40"/>
      <c r="Y168" s="40"/>
      <c r="Z168" s="40"/>
      <c r="AA168" s="40"/>
      <c r="AB168" s="40"/>
      <c r="AC168" s="40"/>
      <c r="AD168" s="40"/>
      <c r="AE168" s="40"/>
      <c r="AR168" s="226" t="s">
        <v>257</v>
      </c>
      <c r="AT168" s="226" t="s">
        <v>322</v>
      </c>
      <c r="AU168" s="226" t="s">
        <v>89</v>
      </c>
      <c r="AY168" s="18" t="s">
        <v>206</v>
      </c>
      <c r="BE168" s="227">
        <f>IF(N168="základní",J168,0)</f>
        <v>0</v>
      </c>
      <c r="BF168" s="227">
        <f>IF(N168="snížená",J168,0)</f>
        <v>0</v>
      </c>
      <c r="BG168" s="227">
        <f>IF(N168="zákl. přenesená",J168,0)</f>
        <v>0</v>
      </c>
      <c r="BH168" s="227">
        <f>IF(N168="sníž. přenesená",J168,0)</f>
        <v>0</v>
      </c>
      <c r="BI168" s="227">
        <f>IF(N168="nulová",J168,0)</f>
        <v>0</v>
      </c>
      <c r="BJ168" s="18" t="s">
        <v>214</v>
      </c>
      <c r="BK168" s="227">
        <f>ROUND(I168*H168,2)</f>
        <v>0</v>
      </c>
      <c r="BL168" s="18" t="s">
        <v>214</v>
      </c>
      <c r="BM168" s="226" t="s">
        <v>1545</v>
      </c>
    </row>
    <row r="169" spans="1:47" s="2" customFormat="1" ht="12">
      <c r="A169" s="40"/>
      <c r="B169" s="41"/>
      <c r="C169" s="42"/>
      <c r="D169" s="228" t="s">
        <v>216</v>
      </c>
      <c r="E169" s="42"/>
      <c r="F169" s="229" t="s">
        <v>1544</v>
      </c>
      <c r="G169" s="42"/>
      <c r="H169" s="42"/>
      <c r="I169" s="230"/>
      <c r="J169" s="42"/>
      <c r="K169" s="42"/>
      <c r="L169" s="46"/>
      <c r="M169" s="231"/>
      <c r="N169" s="232"/>
      <c r="O169" s="86"/>
      <c r="P169" s="86"/>
      <c r="Q169" s="86"/>
      <c r="R169" s="86"/>
      <c r="S169" s="86"/>
      <c r="T169" s="87"/>
      <c r="U169" s="40"/>
      <c r="V169" s="40"/>
      <c r="W169" s="40"/>
      <c r="X169" s="40"/>
      <c r="Y169" s="40"/>
      <c r="Z169" s="40"/>
      <c r="AA169" s="40"/>
      <c r="AB169" s="40"/>
      <c r="AC169" s="40"/>
      <c r="AD169" s="40"/>
      <c r="AE169" s="40"/>
      <c r="AT169" s="18" t="s">
        <v>216</v>
      </c>
      <c r="AU169" s="18" t="s">
        <v>89</v>
      </c>
    </row>
    <row r="170" spans="1:47" s="2" customFormat="1" ht="12">
      <c r="A170" s="40"/>
      <c r="B170" s="41"/>
      <c r="C170" s="42"/>
      <c r="D170" s="228" t="s">
        <v>326</v>
      </c>
      <c r="E170" s="42"/>
      <c r="F170" s="275" t="s">
        <v>1546</v>
      </c>
      <c r="G170" s="42"/>
      <c r="H170" s="42"/>
      <c r="I170" s="230"/>
      <c r="J170" s="42"/>
      <c r="K170" s="42"/>
      <c r="L170" s="46"/>
      <c r="M170" s="231"/>
      <c r="N170" s="232"/>
      <c r="O170" s="86"/>
      <c r="P170" s="86"/>
      <c r="Q170" s="86"/>
      <c r="R170" s="86"/>
      <c r="S170" s="86"/>
      <c r="T170" s="87"/>
      <c r="U170" s="40"/>
      <c r="V170" s="40"/>
      <c r="W170" s="40"/>
      <c r="X170" s="40"/>
      <c r="Y170" s="40"/>
      <c r="Z170" s="40"/>
      <c r="AA170" s="40"/>
      <c r="AB170" s="40"/>
      <c r="AC170" s="40"/>
      <c r="AD170" s="40"/>
      <c r="AE170" s="40"/>
      <c r="AT170" s="18" t="s">
        <v>326</v>
      </c>
      <c r="AU170" s="18" t="s">
        <v>89</v>
      </c>
    </row>
    <row r="171" spans="1:65" s="2" customFormat="1" ht="24.15" customHeight="1">
      <c r="A171" s="40"/>
      <c r="B171" s="41"/>
      <c r="C171" s="265" t="s">
        <v>7</v>
      </c>
      <c r="D171" s="265" t="s">
        <v>322</v>
      </c>
      <c r="E171" s="266" t="s">
        <v>1547</v>
      </c>
      <c r="F171" s="267" t="s">
        <v>1548</v>
      </c>
      <c r="G171" s="268" t="s">
        <v>223</v>
      </c>
      <c r="H171" s="269">
        <v>4</v>
      </c>
      <c r="I171" s="270"/>
      <c r="J171" s="271">
        <f>ROUND(I171*H171,2)</f>
        <v>0</v>
      </c>
      <c r="K171" s="267" t="s">
        <v>213</v>
      </c>
      <c r="L171" s="272"/>
      <c r="M171" s="273" t="s">
        <v>39</v>
      </c>
      <c r="N171" s="274" t="s">
        <v>53</v>
      </c>
      <c r="O171" s="86"/>
      <c r="P171" s="224">
        <f>O171*H171</f>
        <v>0</v>
      </c>
      <c r="Q171" s="224">
        <v>0.11488</v>
      </c>
      <c r="R171" s="224">
        <f>Q171*H171</f>
        <v>0.45952</v>
      </c>
      <c r="S171" s="224">
        <v>0</v>
      </c>
      <c r="T171" s="225">
        <f>S171*H171</f>
        <v>0</v>
      </c>
      <c r="U171" s="40"/>
      <c r="V171" s="40"/>
      <c r="W171" s="40"/>
      <c r="X171" s="40"/>
      <c r="Y171" s="40"/>
      <c r="Z171" s="40"/>
      <c r="AA171" s="40"/>
      <c r="AB171" s="40"/>
      <c r="AC171" s="40"/>
      <c r="AD171" s="40"/>
      <c r="AE171" s="40"/>
      <c r="AR171" s="226" t="s">
        <v>257</v>
      </c>
      <c r="AT171" s="226" t="s">
        <v>322</v>
      </c>
      <c r="AU171" s="226" t="s">
        <v>89</v>
      </c>
      <c r="AY171" s="18" t="s">
        <v>206</v>
      </c>
      <c r="BE171" s="227">
        <f>IF(N171="základní",J171,0)</f>
        <v>0</v>
      </c>
      <c r="BF171" s="227">
        <f>IF(N171="snížená",J171,0)</f>
        <v>0</v>
      </c>
      <c r="BG171" s="227">
        <f>IF(N171="zákl. přenesená",J171,0)</f>
        <v>0</v>
      </c>
      <c r="BH171" s="227">
        <f>IF(N171="sníž. přenesená",J171,0)</f>
        <v>0</v>
      </c>
      <c r="BI171" s="227">
        <f>IF(N171="nulová",J171,0)</f>
        <v>0</v>
      </c>
      <c r="BJ171" s="18" t="s">
        <v>214</v>
      </c>
      <c r="BK171" s="227">
        <f>ROUND(I171*H171,2)</f>
        <v>0</v>
      </c>
      <c r="BL171" s="18" t="s">
        <v>214</v>
      </c>
      <c r="BM171" s="226" t="s">
        <v>1549</v>
      </c>
    </row>
    <row r="172" spans="1:47" s="2" customFormat="1" ht="12">
      <c r="A172" s="40"/>
      <c r="B172" s="41"/>
      <c r="C172" s="42"/>
      <c r="D172" s="228" t="s">
        <v>216</v>
      </c>
      <c r="E172" s="42"/>
      <c r="F172" s="229" t="s">
        <v>1548</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8" t="s">
        <v>216</v>
      </c>
      <c r="AU172" s="18" t="s">
        <v>89</v>
      </c>
    </row>
    <row r="173" spans="1:47" s="2" customFormat="1" ht="12">
      <c r="A173" s="40"/>
      <c r="B173" s="41"/>
      <c r="C173" s="42"/>
      <c r="D173" s="228" t="s">
        <v>326</v>
      </c>
      <c r="E173" s="42"/>
      <c r="F173" s="275" t="s">
        <v>1550</v>
      </c>
      <c r="G173" s="42"/>
      <c r="H173" s="42"/>
      <c r="I173" s="230"/>
      <c r="J173" s="42"/>
      <c r="K173" s="42"/>
      <c r="L173" s="46"/>
      <c r="M173" s="231"/>
      <c r="N173" s="232"/>
      <c r="O173" s="86"/>
      <c r="P173" s="86"/>
      <c r="Q173" s="86"/>
      <c r="R173" s="86"/>
      <c r="S173" s="86"/>
      <c r="T173" s="87"/>
      <c r="U173" s="40"/>
      <c r="V173" s="40"/>
      <c r="W173" s="40"/>
      <c r="X173" s="40"/>
      <c r="Y173" s="40"/>
      <c r="Z173" s="40"/>
      <c r="AA173" s="40"/>
      <c r="AB173" s="40"/>
      <c r="AC173" s="40"/>
      <c r="AD173" s="40"/>
      <c r="AE173" s="40"/>
      <c r="AT173" s="18" t="s">
        <v>326</v>
      </c>
      <c r="AU173" s="18" t="s">
        <v>89</v>
      </c>
    </row>
    <row r="174" spans="1:65" s="2" customFormat="1" ht="24.15" customHeight="1">
      <c r="A174" s="40"/>
      <c r="B174" s="41"/>
      <c r="C174" s="265" t="s">
        <v>339</v>
      </c>
      <c r="D174" s="265" t="s">
        <v>322</v>
      </c>
      <c r="E174" s="266" t="s">
        <v>1551</v>
      </c>
      <c r="F174" s="267" t="s">
        <v>1552</v>
      </c>
      <c r="G174" s="268" t="s">
        <v>223</v>
      </c>
      <c r="H174" s="269">
        <v>1</v>
      </c>
      <c r="I174" s="270"/>
      <c r="J174" s="271">
        <f>ROUND(I174*H174,2)</f>
        <v>0</v>
      </c>
      <c r="K174" s="267" t="s">
        <v>213</v>
      </c>
      <c r="L174" s="272"/>
      <c r="M174" s="273" t="s">
        <v>39</v>
      </c>
      <c r="N174" s="274" t="s">
        <v>53</v>
      </c>
      <c r="O174" s="86"/>
      <c r="P174" s="224">
        <f>O174*H174</f>
        <v>0</v>
      </c>
      <c r="Q174" s="224">
        <v>0.11885</v>
      </c>
      <c r="R174" s="224">
        <f>Q174*H174</f>
        <v>0.11885</v>
      </c>
      <c r="S174" s="224">
        <v>0</v>
      </c>
      <c r="T174" s="225">
        <f>S174*H174</f>
        <v>0</v>
      </c>
      <c r="U174" s="40"/>
      <c r="V174" s="40"/>
      <c r="W174" s="40"/>
      <c r="X174" s="40"/>
      <c r="Y174" s="40"/>
      <c r="Z174" s="40"/>
      <c r="AA174" s="40"/>
      <c r="AB174" s="40"/>
      <c r="AC174" s="40"/>
      <c r="AD174" s="40"/>
      <c r="AE174" s="40"/>
      <c r="AR174" s="226" t="s">
        <v>257</v>
      </c>
      <c r="AT174" s="226" t="s">
        <v>322</v>
      </c>
      <c r="AU174" s="226" t="s">
        <v>89</v>
      </c>
      <c r="AY174" s="18" t="s">
        <v>206</v>
      </c>
      <c r="BE174" s="227">
        <f>IF(N174="základní",J174,0)</f>
        <v>0</v>
      </c>
      <c r="BF174" s="227">
        <f>IF(N174="snížená",J174,0)</f>
        <v>0</v>
      </c>
      <c r="BG174" s="227">
        <f>IF(N174="zákl. přenesená",J174,0)</f>
        <v>0</v>
      </c>
      <c r="BH174" s="227">
        <f>IF(N174="sníž. přenesená",J174,0)</f>
        <v>0</v>
      </c>
      <c r="BI174" s="227">
        <f>IF(N174="nulová",J174,0)</f>
        <v>0</v>
      </c>
      <c r="BJ174" s="18" t="s">
        <v>214</v>
      </c>
      <c r="BK174" s="227">
        <f>ROUND(I174*H174,2)</f>
        <v>0</v>
      </c>
      <c r="BL174" s="18" t="s">
        <v>214</v>
      </c>
      <c r="BM174" s="226" t="s">
        <v>1553</v>
      </c>
    </row>
    <row r="175" spans="1:47" s="2" customFormat="1" ht="12">
      <c r="A175" s="40"/>
      <c r="B175" s="41"/>
      <c r="C175" s="42"/>
      <c r="D175" s="228" t="s">
        <v>216</v>
      </c>
      <c r="E175" s="42"/>
      <c r="F175" s="229" t="s">
        <v>1552</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8" t="s">
        <v>216</v>
      </c>
      <c r="AU175" s="18" t="s">
        <v>89</v>
      </c>
    </row>
    <row r="176" spans="1:47" s="2" customFormat="1" ht="12">
      <c r="A176" s="40"/>
      <c r="B176" s="41"/>
      <c r="C176" s="42"/>
      <c r="D176" s="228" t="s">
        <v>326</v>
      </c>
      <c r="E176" s="42"/>
      <c r="F176" s="275" t="s">
        <v>1554</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8" t="s">
        <v>326</v>
      </c>
      <c r="AU176" s="18" t="s">
        <v>89</v>
      </c>
    </row>
    <row r="177" spans="1:65" s="2" customFormat="1" ht="24.15" customHeight="1">
      <c r="A177" s="40"/>
      <c r="B177" s="41"/>
      <c r="C177" s="265" t="s">
        <v>343</v>
      </c>
      <c r="D177" s="265" t="s">
        <v>322</v>
      </c>
      <c r="E177" s="266" t="s">
        <v>1555</v>
      </c>
      <c r="F177" s="267" t="s">
        <v>1556</v>
      </c>
      <c r="G177" s="268" t="s">
        <v>223</v>
      </c>
      <c r="H177" s="269">
        <v>1</v>
      </c>
      <c r="I177" s="270"/>
      <c r="J177" s="271">
        <f>ROUND(I177*H177,2)</f>
        <v>0</v>
      </c>
      <c r="K177" s="267" t="s">
        <v>213</v>
      </c>
      <c r="L177" s="272"/>
      <c r="M177" s="273" t="s">
        <v>39</v>
      </c>
      <c r="N177" s="274" t="s">
        <v>53</v>
      </c>
      <c r="O177" s="86"/>
      <c r="P177" s="224">
        <f>O177*H177</f>
        <v>0</v>
      </c>
      <c r="Q177" s="224">
        <v>0.12677</v>
      </c>
      <c r="R177" s="224">
        <f>Q177*H177</f>
        <v>0.12677</v>
      </c>
      <c r="S177" s="224">
        <v>0</v>
      </c>
      <c r="T177" s="225">
        <f>S177*H177</f>
        <v>0</v>
      </c>
      <c r="U177" s="40"/>
      <c r="V177" s="40"/>
      <c r="W177" s="40"/>
      <c r="X177" s="40"/>
      <c r="Y177" s="40"/>
      <c r="Z177" s="40"/>
      <c r="AA177" s="40"/>
      <c r="AB177" s="40"/>
      <c r="AC177" s="40"/>
      <c r="AD177" s="40"/>
      <c r="AE177" s="40"/>
      <c r="AR177" s="226" t="s">
        <v>257</v>
      </c>
      <c r="AT177" s="226" t="s">
        <v>322</v>
      </c>
      <c r="AU177" s="226" t="s">
        <v>89</v>
      </c>
      <c r="AY177" s="18" t="s">
        <v>206</v>
      </c>
      <c r="BE177" s="227">
        <f>IF(N177="základní",J177,0)</f>
        <v>0</v>
      </c>
      <c r="BF177" s="227">
        <f>IF(N177="snížená",J177,0)</f>
        <v>0</v>
      </c>
      <c r="BG177" s="227">
        <f>IF(N177="zákl. přenesená",J177,0)</f>
        <v>0</v>
      </c>
      <c r="BH177" s="227">
        <f>IF(N177="sníž. přenesená",J177,0)</f>
        <v>0</v>
      </c>
      <c r="BI177" s="227">
        <f>IF(N177="nulová",J177,0)</f>
        <v>0</v>
      </c>
      <c r="BJ177" s="18" t="s">
        <v>214</v>
      </c>
      <c r="BK177" s="227">
        <f>ROUND(I177*H177,2)</f>
        <v>0</v>
      </c>
      <c r="BL177" s="18" t="s">
        <v>214</v>
      </c>
      <c r="BM177" s="226" t="s">
        <v>1557</v>
      </c>
    </row>
    <row r="178" spans="1:47" s="2" customFormat="1" ht="12">
      <c r="A178" s="40"/>
      <c r="B178" s="41"/>
      <c r="C178" s="42"/>
      <c r="D178" s="228" t="s">
        <v>216</v>
      </c>
      <c r="E178" s="42"/>
      <c r="F178" s="229" t="s">
        <v>1556</v>
      </c>
      <c r="G178" s="42"/>
      <c r="H178" s="42"/>
      <c r="I178" s="230"/>
      <c r="J178" s="42"/>
      <c r="K178" s="42"/>
      <c r="L178" s="46"/>
      <c r="M178" s="231"/>
      <c r="N178" s="232"/>
      <c r="O178" s="86"/>
      <c r="P178" s="86"/>
      <c r="Q178" s="86"/>
      <c r="R178" s="86"/>
      <c r="S178" s="86"/>
      <c r="T178" s="87"/>
      <c r="U178" s="40"/>
      <c r="V178" s="40"/>
      <c r="W178" s="40"/>
      <c r="X178" s="40"/>
      <c r="Y178" s="40"/>
      <c r="Z178" s="40"/>
      <c r="AA178" s="40"/>
      <c r="AB178" s="40"/>
      <c r="AC178" s="40"/>
      <c r="AD178" s="40"/>
      <c r="AE178" s="40"/>
      <c r="AT178" s="18" t="s">
        <v>216</v>
      </c>
      <c r="AU178" s="18" t="s">
        <v>89</v>
      </c>
    </row>
    <row r="179" spans="1:47" s="2" customFormat="1" ht="12">
      <c r="A179" s="40"/>
      <c r="B179" s="41"/>
      <c r="C179" s="42"/>
      <c r="D179" s="228" t="s">
        <v>326</v>
      </c>
      <c r="E179" s="42"/>
      <c r="F179" s="275" t="s">
        <v>1558</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8" t="s">
        <v>326</v>
      </c>
      <c r="AU179" s="18" t="s">
        <v>89</v>
      </c>
    </row>
    <row r="180" spans="1:65" s="2" customFormat="1" ht="24.15" customHeight="1">
      <c r="A180" s="40"/>
      <c r="B180" s="41"/>
      <c r="C180" s="265" t="s">
        <v>347</v>
      </c>
      <c r="D180" s="265" t="s">
        <v>322</v>
      </c>
      <c r="E180" s="266" t="s">
        <v>1559</v>
      </c>
      <c r="F180" s="267" t="s">
        <v>1560</v>
      </c>
      <c r="G180" s="268" t="s">
        <v>223</v>
      </c>
      <c r="H180" s="269">
        <v>2</v>
      </c>
      <c r="I180" s="270"/>
      <c r="J180" s="271">
        <f>ROUND(I180*H180,2)</f>
        <v>0</v>
      </c>
      <c r="K180" s="267" t="s">
        <v>213</v>
      </c>
      <c r="L180" s="272"/>
      <c r="M180" s="273" t="s">
        <v>39</v>
      </c>
      <c r="N180" s="274" t="s">
        <v>53</v>
      </c>
      <c r="O180" s="86"/>
      <c r="P180" s="224">
        <f>O180*H180</f>
        <v>0</v>
      </c>
      <c r="Q180" s="224">
        <v>0.13073</v>
      </c>
      <c r="R180" s="224">
        <f>Q180*H180</f>
        <v>0.26146</v>
      </c>
      <c r="S180" s="224">
        <v>0</v>
      </c>
      <c r="T180" s="225">
        <f>S180*H180</f>
        <v>0</v>
      </c>
      <c r="U180" s="40"/>
      <c r="V180" s="40"/>
      <c r="W180" s="40"/>
      <c r="X180" s="40"/>
      <c r="Y180" s="40"/>
      <c r="Z180" s="40"/>
      <c r="AA180" s="40"/>
      <c r="AB180" s="40"/>
      <c r="AC180" s="40"/>
      <c r="AD180" s="40"/>
      <c r="AE180" s="40"/>
      <c r="AR180" s="226" t="s">
        <v>257</v>
      </c>
      <c r="AT180" s="226" t="s">
        <v>322</v>
      </c>
      <c r="AU180" s="226" t="s">
        <v>89</v>
      </c>
      <c r="AY180" s="18" t="s">
        <v>206</v>
      </c>
      <c r="BE180" s="227">
        <f>IF(N180="základní",J180,0)</f>
        <v>0</v>
      </c>
      <c r="BF180" s="227">
        <f>IF(N180="snížená",J180,0)</f>
        <v>0</v>
      </c>
      <c r="BG180" s="227">
        <f>IF(N180="zákl. přenesená",J180,0)</f>
        <v>0</v>
      </c>
      <c r="BH180" s="227">
        <f>IF(N180="sníž. přenesená",J180,0)</f>
        <v>0</v>
      </c>
      <c r="BI180" s="227">
        <f>IF(N180="nulová",J180,0)</f>
        <v>0</v>
      </c>
      <c r="BJ180" s="18" t="s">
        <v>214</v>
      </c>
      <c r="BK180" s="227">
        <f>ROUND(I180*H180,2)</f>
        <v>0</v>
      </c>
      <c r="BL180" s="18" t="s">
        <v>214</v>
      </c>
      <c r="BM180" s="226" t="s">
        <v>1561</v>
      </c>
    </row>
    <row r="181" spans="1:47" s="2" customFormat="1" ht="12">
      <c r="A181" s="40"/>
      <c r="B181" s="41"/>
      <c r="C181" s="42"/>
      <c r="D181" s="228" t="s">
        <v>216</v>
      </c>
      <c r="E181" s="42"/>
      <c r="F181" s="229" t="s">
        <v>1560</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8" t="s">
        <v>216</v>
      </c>
      <c r="AU181" s="18" t="s">
        <v>89</v>
      </c>
    </row>
    <row r="182" spans="1:47" s="2" customFormat="1" ht="12">
      <c r="A182" s="40"/>
      <c r="B182" s="41"/>
      <c r="C182" s="42"/>
      <c r="D182" s="228" t="s">
        <v>326</v>
      </c>
      <c r="E182" s="42"/>
      <c r="F182" s="275" t="s">
        <v>1562</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8" t="s">
        <v>326</v>
      </c>
      <c r="AU182" s="18" t="s">
        <v>89</v>
      </c>
    </row>
    <row r="183" spans="1:65" s="2" customFormat="1" ht="24.15" customHeight="1">
      <c r="A183" s="40"/>
      <c r="B183" s="41"/>
      <c r="C183" s="265" t="s">
        <v>352</v>
      </c>
      <c r="D183" s="265" t="s">
        <v>322</v>
      </c>
      <c r="E183" s="266" t="s">
        <v>1563</v>
      </c>
      <c r="F183" s="267" t="s">
        <v>1564</v>
      </c>
      <c r="G183" s="268" t="s">
        <v>223</v>
      </c>
      <c r="H183" s="269">
        <v>2</v>
      </c>
      <c r="I183" s="270"/>
      <c r="J183" s="271">
        <f>ROUND(I183*H183,2)</f>
        <v>0</v>
      </c>
      <c r="K183" s="267" t="s">
        <v>213</v>
      </c>
      <c r="L183" s="272"/>
      <c r="M183" s="273" t="s">
        <v>39</v>
      </c>
      <c r="N183" s="274" t="s">
        <v>53</v>
      </c>
      <c r="O183" s="86"/>
      <c r="P183" s="224">
        <f>O183*H183</f>
        <v>0</v>
      </c>
      <c r="Q183" s="224">
        <v>0.13865</v>
      </c>
      <c r="R183" s="224">
        <f>Q183*H183</f>
        <v>0.2773</v>
      </c>
      <c r="S183" s="224">
        <v>0</v>
      </c>
      <c r="T183" s="225">
        <f>S183*H183</f>
        <v>0</v>
      </c>
      <c r="U183" s="40"/>
      <c r="V183" s="40"/>
      <c r="W183" s="40"/>
      <c r="X183" s="40"/>
      <c r="Y183" s="40"/>
      <c r="Z183" s="40"/>
      <c r="AA183" s="40"/>
      <c r="AB183" s="40"/>
      <c r="AC183" s="40"/>
      <c r="AD183" s="40"/>
      <c r="AE183" s="40"/>
      <c r="AR183" s="226" t="s">
        <v>257</v>
      </c>
      <c r="AT183" s="226" t="s">
        <v>322</v>
      </c>
      <c r="AU183" s="226" t="s">
        <v>89</v>
      </c>
      <c r="AY183" s="18" t="s">
        <v>206</v>
      </c>
      <c r="BE183" s="227">
        <f>IF(N183="základní",J183,0)</f>
        <v>0</v>
      </c>
      <c r="BF183" s="227">
        <f>IF(N183="snížená",J183,0)</f>
        <v>0</v>
      </c>
      <c r="BG183" s="227">
        <f>IF(N183="zákl. přenesená",J183,0)</f>
        <v>0</v>
      </c>
      <c r="BH183" s="227">
        <f>IF(N183="sníž. přenesená",J183,0)</f>
        <v>0</v>
      </c>
      <c r="BI183" s="227">
        <f>IF(N183="nulová",J183,0)</f>
        <v>0</v>
      </c>
      <c r="BJ183" s="18" t="s">
        <v>214</v>
      </c>
      <c r="BK183" s="227">
        <f>ROUND(I183*H183,2)</f>
        <v>0</v>
      </c>
      <c r="BL183" s="18" t="s">
        <v>214</v>
      </c>
      <c r="BM183" s="226" t="s">
        <v>1565</v>
      </c>
    </row>
    <row r="184" spans="1:47" s="2" customFormat="1" ht="12">
      <c r="A184" s="40"/>
      <c r="B184" s="41"/>
      <c r="C184" s="42"/>
      <c r="D184" s="228" t="s">
        <v>216</v>
      </c>
      <c r="E184" s="42"/>
      <c r="F184" s="229" t="s">
        <v>1564</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8" t="s">
        <v>216</v>
      </c>
      <c r="AU184" s="18" t="s">
        <v>89</v>
      </c>
    </row>
    <row r="185" spans="1:47" s="2" customFormat="1" ht="12">
      <c r="A185" s="40"/>
      <c r="B185" s="41"/>
      <c r="C185" s="42"/>
      <c r="D185" s="228" t="s">
        <v>326</v>
      </c>
      <c r="E185" s="42"/>
      <c r="F185" s="275" t="s">
        <v>1566</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8" t="s">
        <v>326</v>
      </c>
      <c r="AU185" s="18" t="s">
        <v>89</v>
      </c>
    </row>
    <row r="186" spans="1:65" s="2" customFormat="1" ht="24.15" customHeight="1">
      <c r="A186" s="40"/>
      <c r="B186" s="41"/>
      <c r="C186" s="265" t="s">
        <v>359</v>
      </c>
      <c r="D186" s="265" t="s">
        <v>322</v>
      </c>
      <c r="E186" s="266" t="s">
        <v>1567</v>
      </c>
      <c r="F186" s="267" t="s">
        <v>1568</v>
      </c>
      <c r="G186" s="268" t="s">
        <v>223</v>
      </c>
      <c r="H186" s="269">
        <v>1</v>
      </c>
      <c r="I186" s="270"/>
      <c r="J186" s="271">
        <f>ROUND(I186*H186,2)</f>
        <v>0</v>
      </c>
      <c r="K186" s="267" t="s">
        <v>213</v>
      </c>
      <c r="L186" s="272"/>
      <c r="M186" s="273" t="s">
        <v>39</v>
      </c>
      <c r="N186" s="274" t="s">
        <v>53</v>
      </c>
      <c r="O186" s="86"/>
      <c r="P186" s="224">
        <f>O186*H186</f>
        <v>0</v>
      </c>
      <c r="Q186" s="224">
        <v>0.14262</v>
      </c>
      <c r="R186" s="224">
        <f>Q186*H186</f>
        <v>0.14262</v>
      </c>
      <c r="S186" s="224">
        <v>0</v>
      </c>
      <c r="T186" s="225">
        <f>S186*H186</f>
        <v>0</v>
      </c>
      <c r="U186" s="40"/>
      <c r="V186" s="40"/>
      <c r="W186" s="40"/>
      <c r="X186" s="40"/>
      <c r="Y186" s="40"/>
      <c r="Z186" s="40"/>
      <c r="AA186" s="40"/>
      <c r="AB186" s="40"/>
      <c r="AC186" s="40"/>
      <c r="AD186" s="40"/>
      <c r="AE186" s="40"/>
      <c r="AR186" s="226" t="s">
        <v>257</v>
      </c>
      <c r="AT186" s="226" t="s">
        <v>322</v>
      </c>
      <c r="AU186" s="226" t="s">
        <v>89</v>
      </c>
      <c r="AY186" s="18" t="s">
        <v>206</v>
      </c>
      <c r="BE186" s="227">
        <f>IF(N186="základní",J186,0)</f>
        <v>0</v>
      </c>
      <c r="BF186" s="227">
        <f>IF(N186="snížená",J186,0)</f>
        <v>0</v>
      </c>
      <c r="BG186" s="227">
        <f>IF(N186="zákl. přenesená",J186,0)</f>
        <v>0</v>
      </c>
      <c r="BH186" s="227">
        <f>IF(N186="sníž. přenesená",J186,0)</f>
        <v>0</v>
      </c>
      <c r="BI186" s="227">
        <f>IF(N186="nulová",J186,0)</f>
        <v>0</v>
      </c>
      <c r="BJ186" s="18" t="s">
        <v>214</v>
      </c>
      <c r="BK186" s="227">
        <f>ROUND(I186*H186,2)</f>
        <v>0</v>
      </c>
      <c r="BL186" s="18" t="s">
        <v>214</v>
      </c>
      <c r="BM186" s="226" t="s">
        <v>1569</v>
      </c>
    </row>
    <row r="187" spans="1:47" s="2" customFormat="1" ht="12">
      <c r="A187" s="40"/>
      <c r="B187" s="41"/>
      <c r="C187" s="42"/>
      <c r="D187" s="228" t="s">
        <v>216</v>
      </c>
      <c r="E187" s="42"/>
      <c r="F187" s="229" t="s">
        <v>1568</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8" t="s">
        <v>216</v>
      </c>
      <c r="AU187" s="18" t="s">
        <v>89</v>
      </c>
    </row>
    <row r="188" spans="1:47" s="2" customFormat="1" ht="12">
      <c r="A188" s="40"/>
      <c r="B188" s="41"/>
      <c r="C188" s="42"/>
      <c r="D188" s="228" t="s">
        <v>326</v>
      </c>
      <c r="E188" s="42"/>
      <c r="F188" s="275" t="s">
        <v>1570</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8" t="s">
        <v>326</v>
      </c>
      <c r="AU188" s="18" t="s">
        <v>89</v>
      </c>
    </row>
    <row r="189" spans="1:65" s="2" customFormat="1" ht="24.15" customHeight="1">
      <c r="A189" s="40"/>
      <c r="B189" s="41"/>
      <c r="C189" s="265" t="s">
        <v>366</v>
      </c>
      <c r="D189" s="265" t="s">
        <v>322</v>
      </c>
      <c r="E189" s="266" t="s">
        <v>1571</v>
      </c>
      <c r="F189" s="267" t="s">
        <v>1572</v>
      </c>
      <c r="G189" s="268" t="s">
        <v>223</v>
      </c>
      <c r="H189" s="269">
        <v>2</v>
      </c>
      <c r="I189" s="270"/>
      <c r="J189" s="271">
        <f>ROUND(I189*H189,2)</f>
        <v>0</v>
      </c>
      <c r="K189" s="267" t="s">
        <v>213</v>
      </c>
      <c r="L189" s="272"/>
      <c r="M189" s="273" t="s">
        <v>39</v>
      </c>
      <c r="N189" s="274" t="s">
        <v>53</v>
      </c>
      <c r="O189" s="86"/>
      <c r="P189" s="224">
        <f>O189*H189</f>
        <v>0</v>
      </c>
      <c r="Q189" s="224">
        <v>0.14658</v>
      </c>
      <c r="R189" s="224">
        <f>Q189*H189</f>
        <v>0.29316</v>
      </c>
      <c r="S189" s="224">
        <v>0</v>
      </c>
      <c r="T189" s="225">
        <f>S189*H189</f>
        <v>0</v>
      </c>
      <c r="U189" s="40"/>
      <c r="V189" s="40"/>
      <c r="W189" s="40"/>
      <c r="X189" s="40"/>
      <c r="Y189" s="40"/>
      <c r="Z189" s="40"/>
      <c r="AA189" s="40"/>
      <c r="AB189" s="40"/>
      <c r="AC189" s="40"/>
      <c r="AD189" s="40"/>
      <c r="AE189" s="40"/>
      <c r="AR189" s="226" t="s">
        <v>257</v>
      </c>
      <c r="AT189" s="226" t="s">
        <v>322</v>
      </c>
      <c r="AU189" s="226" t="s">
        <v>89</v>
      </c>
      <c r="AY189" s="18" t="s">
        <v>206</v>
      </c>
      <c r="BE189" s="227">
        <f>IF(N189="základní",J189,0)</f>
        <v>0</v>
      </c>
      <c r="BF189" s="227">
        <f>IF(N189="snížená",J189,0)</f>
        <v>0</v>
      </c>
      <c r="BG189" s="227">
        <f>IF(N189="zákl. přenesená",J189,0)</f>
        <v>0</v>
      </c>
      <c r="BH189" s="227">
        <f>IF(N189="sníž. přenesená",J189,0)</f>
        <v>0</v>
      </c>
      <c r="BI189" s="227">
        <f>IF(N189="nulová",J189,0)</f>
        <v>0</v>
      </c>
      <c r="BJ189" s="18" t="s">
        <v>214</v>
      </c>
      <c r="BK189" s="227">
        <f>ROUND(I189*H189,2)</f>
        <v>0</v>
      </c>
      <c r="BL189" s="18" t="s">
        <v>214</v>
      </c>
      <c r="BM189" s="226" t="s">
        <v>1573</v>
      </c>
    </row>
    <row r="190" spans="1:47" s="2" customFormat="1" ht="12">
      <c r="A190" s="40"/>
      <c r="B190" s="41"/>
      <c r="C190" s="42"/>
      <c r="D190" s="228" t="s">
        <v>216</v>
      </c>
      <c r="E190" s="42"/>
      <c r="F190" s="229" t="s">
        <v>1572</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8" t="s">
        <v>216</v>
      </c>
      <c r="AU190" s="18" t="s">
        <v>89</v>
      </c>
    </row>
    <row r="191" spans="1:47" s="2" customFormat="1" ht="12">
      <c r="A191" s="40"/>
      <c r="B191" s="41"/>
      <c r="C191" s="42"/>
      <c r="D191" s="228" t="s">
        <v>326</v>
      </c>
      <c r="E191" s="42"/>
      <c r="F191" s="275" t="s">
        <v>1574</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8" t="s">
        <v>326</v>
      </c>
      <c r="AU191" s="18" t="s">
        <v>89</v>
      </c>
    </row>
    <row r="192" spans="1:65" s="2" customFormat="1" ht="24.15" customHeight="1">
      <c r="A192" s="40"/>
      <c r="B192" s="41"/>
      <c r="C192" s="265" t="s">
        <v>372</v>
      </c>
      <c r="D192" s="265" t="s">
        <v>322</v>
      </c>
      <c r="E192" s="266" t="s">
        <v>1575</v>
      </c>
      <c r="F192" s="267" t="s">
        <v>1576</v>
      </c>
      <c r="G192" s="268" t="s">
        <v>223</v>
      </c>
      <c r="H192" s="269">
        <v>2</v>
      </c>
      <c r="I192" s="270"/>
      <c r="J192" s="271">
        <f>ROUND(I192*H192,2)</f>
        <v>0</v>
      </c>
      <c r="K192" s="267" t="s">
        <v>213</v>
      </c>
      <c r="L192" s="272"/>
      <c r="M192" s="273" t="s">
        <v>39</v>
      </c>
      <c r="N192" s="274" t="s">
        <v>53</v>
      </c>
      <c r="O192" s="86"/>
      <c r="P192" s="224">
        <f>O192*H192</f>
        <v>0</v>
      </c>
      <c r="Q192" s="224">
        <v>0.15054</v>
      </c>
      <c r="R192" s="224">
        <f>Q192*H192</f>
        <v>0.30108</v>
      </c>
      <c r="S192" s="224">
        <v>0</v>
      </c>
      <c r="T192" s="225">
        <f>S192*H192</f>
        <v>0</v>
      </c>
      <c r="U192" s="40"/>
      <c r="V192" s="40"/>
      <c r="W192" s="40"/>
      <c r="X192" s="40"/>
      <c r="Y192" s="40"/>
      <c r="Z192" s="40"/>
      <c r="AA192" s="40"/>
      <c r="AB192" s="40"/>
      <c r="AC192" s="40"/>
      <c r="AD192" s="40"/>
      <c r="AE192" s="40"/>
      <c r="AR192" s="226" t="s">
        <v>257</v>
      </c>
      <c r="AT192" s="226" t="s">
        <v>322</v>
      </c>
      <c r="AU192" s="226" t="s">
        <v>89</v>
      </c>
      <c r="AY192" s="18" t="s">
        <v>206</v>
      </c>
      <c r="BE192" s="227">
        <f>IF(N192="základní",J192,0)</f>
        <v>0</v>
      </c>
      <c r="BF192" s="227">
        <f>IF(N192="snížená",J192,0)</f>
        <v>0</v>
      </c>
      <c r="BG192" s="227">
        <f>IF(N192="zákl. přenesená",J192,0)</f>
        <v>0</v>
      </c>
      <c r="BH192" s="227">
        <f>IF(N192="sníž. přenesená",J192,0)</f>
        <v>0</v>
      </c>
      <c r="BI192" s="227">
        <f>IF(N192="nulová",J192,0)</f>
        <v>0</v>
      </c>
      <c r="BJ192" s="18" t="s">
        <v>214</v>
      </c>
      <c r="BK192" s="227">
        <f>ROUND(I192*H192,2)</f>
        <v>0</v>
      </c>
      <c r="BL192" s="18" t="s">
        <v>214</v>
      </c>
      <c r="BM192" s="226" t="s">
        <v>1577</v>
      </c>
    </row>
    <row r="193" spans="1:47" s="2" customFormat="1" ht="12">
      <c r="A193" s="40"/>
      <c r="B193" s="41"/>
      <c r="C193" s="42"/>
      <c r="D193" s="228" t="s">
        <v>216</v>
      </c>
      <c r="E193" s="42"/>
      <c r="F193" s="229" t="s">
        <v>1576</v>
      </c>
      <c r="G193" s="42"/>
      <c r="H193" s="42"/>
      <c r="I193" s="230"/>
      <c r="J193" s="42"/>
      <c r="K193" s="42"/>
      <c r="L193" s="46"/>
      <c r="M193" s="231"/>
      <c r="N193" s="232"/>
      <c r="O193" s="86"/>
      <c r="P193" s="86"/>
      <c r="Q193" s="86"/>
      <c r="R193" s="86"/>
      <c r="S193" s="86"/>
      <c r="T193" s="87"/>
      <c r="U193" s="40"/>
      <c r="V193" s="40"/>
      <c r="W193" s="40"/>
      <c r="X193" s="40"/>
      <c r="Y193" s="40"/>
      <c r="Z193" s="40"/>
      <c r="AA193" s="40"/>
      <c r="AB193" s="40"/>
      <c r="AC193" s="40"/>
      <c r="AD193" s="40"/>
      <c r="AE193" s="40"/>
      <c r="AT193" s="18" t="s">
        <v>216</v>
      </c>
      <c r="AU193" s="18" t="s">
        <v>89</v>
      </c>
    </row>
    <row r="194" spans="1:47" s="2" customFormat="1" ht="12">
      <c r="A194" s="40"/>
      <c r="B194" s="41"/>
      <c r="C194" s="42"/>
      <c r="D194" s="228" t="s">
        <v>326</v>
      </c>
      <c r="E194" s="42"/>
      <c r="F194" s="275" t="s">
        <v>1578</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8" t="s">
        <v>326</v>
      </c>
      <c r="AU194" s="18" t="s">
        <v>89</v>
      </c>
    </row>
    <row r="195" spans="1:65" s="2" customFormat="1" ht="24.15" customHeight="1">
      <c r="A195" s="40"/>
      <c r="B195" s="41"/>
      <c r="C195" s="265" t="s">
        <v>379</v>
      </c>
      <c r="D195" s="265" t="s">
        <v>322</v>
      </c>
      <c r="E195" s="266" t="s">
        <v>1579</v>
      </c>
      <c r="F195" s="267" t="s">
        <v>1580</v>
      </c>
      <c r="G195" s="268" t="s">
        <v>223</v>
      </c>
      <c r="H195" s="269">
        <v>1</v>
      </c>
      <c r="I195" s="270"/>
      <c r="J195" s="271">
        <f>ROUND(I195*H195,2)</f>
        <v>0</v>
      </c>
      <c r="K195" s="267" t="s">
        <v>213</v>
      </c>
      <c r="L195" s="272"/>
      <c r="M195" s="273" t="s">
        <v>39</v>
      </c>
      <c r="N195" s="274" t="s">
        <v>53</v>
      </c>
      <c r="O195" s="86"/>
      <c r="P195" s="224">
        <f>O195*H195</f>
        <v>0</v>
      </c>
      <c r="Q195" s="224">
        <v>0.1545</v>
      </c>
      <c r="R195" s="224">
        <f>Q195*H195</f>
        <v>0.1545</v>
      </c>
      <c r="S195" s="224">
        <v>0</v>
      </c>
      <c r="T195" s="225">
        <f>S195*H195</f>
        <v>0</v>
      </c>
      <c r="U195" s="40"/>
      <c r="V195" s="40"/>
      <c r="W195" s="40"/>
      <c r="X195" s="40"/>
      <c r="Y195" s="40"/>
      <c r="Z195" s="40"/>
      <c r="AA195" s="40"/>
      <c r="AB195" s="40"/>
      <c r="AC195" s="40"/>
      <c r="AD195" s="40"/>
      <c r="AE195" s="40"/>
      <c r="AR195" s="226" t="s">
        <v>257</v>
      </c>
      <c r="AT195" s="226" t="s">
        <v>322</v>
      </c>
      <c r="AU195" s="226" t="s">
        <v>89</v>
      </c>
      <c r="AY195" s="18" t="s">
        <v>206</v>
      </c>
      <c r="BE195" s="227">
        <f>IF(N195="základní",J195,0)</f>
        <v>0</v>
      </c>
      <c r="BF195" s="227">
        <f>IF(N195="snížená",J195,0)</f>
        <v>0</v>
      </c>
      <c r="BG195" s="227">
        <f>IF(N195="zákl. přenesená",J195,0)</f>
        <v>0</v>
      </c>
      <c r="BH195" s="227">
        <f>IF(N195="sníž. přenesená",J195,0)</f>
        <v>0</v>
      </c>
      <c r="BI195" s="227">
        <f>IF(N195="nulová",J195,0)</f>
        <v>0</v>
      </c>
      <c r="BJ195" s="18" t="s">
        <v>214</v>
      </c>
      <c r="BK195" s="227">
        <f>ROUND(I195*H195,2)</f>
        <v>0</v>
      </c>
      <c r="BL195" s="18" t="s">
        <v>214</v>
      </c>
      <c r="BM195" s="226" t="s">
        <v>1581</v>
      </c>
    </row>
    <row r="196" spans="1:47" s="2" customFormat="1" ht="12">
      <c r="A196" s="40"/>
      <c r="B196" s="41"/>
      <c r="C196" s="42"/>
      <c r="D196" s="228" t="s">
        <v>216</v>
      </c>
      <c r="E196" s="42"/>
      <c r="F196" s="229" t="s">
        <v>1580</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8" t="s">
        <v>216</v>
      </c>
      <c r="AU196" s="18" t="s">
        <v>89</v>
      </c>
    </row>
    <row r="197" spans="1:47" s="2" customFormat="1" ht="12">
      <c r="A197" s="40"/>
      <c r="B197" s="41"/>
      <c r="C197" s="42"/>
      <c r="D197" s="228" t="s">
        <v>326</v>
      </c>
      <c r="E197" s="42"/>
      <c r="F197" s="275" t="s">
        <v>1582</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8" t="s">
        <v>326</v>
      </c>
      <c r="AU197" s="18" t="s">
        <v>89</v>
      </c>
    </row>
    <row r="198" spans="1:65" s="2" customFormat="1" ht="24.15" customHeight="1">
      <c r="A198" s="40"/>
      <c r="B198" s="41"/>
      <c r="C198" s="265" t="s">
        <v>219</v>
      </c>
      <c r="D198" s="265" t="s">
        <v>322</v>
      </c>
      <c r="E198" s="266" t="s">
        <v>1583</v>
      </c>
      <c r="F198" s="267" t="s">
        <v>1584</v>
      </c>
      <c r="G198" s="268" t="s">
        <v>223</v>
      </c>
      <c r="H198" s="269">
        <v>3</v>
      </c>
      <c r="I198" s="270"/>
      <c r="J198" s="271">
        <f>ROUND(I198*H198,2)</f>
        <v>0</v>
      </c>
      <c r="K198" s="267" t="s">
        <v>213</v>
      </c>
      <c r="L198" s="272"/>
      <c r="M198" s="273" t="s">
        <v>39</v>
      </c>
      <c r="N198" s="274" t="s">
        <v>53</v>
      </c>
      <c r="O198" s="86"/>
      <c r="P198" s="224">
        <f>O198*H198</f>
        <v>0</v>
      </c>
      <c r="Q198" s="224">
        <v>0.15846</v>
      </c>
      <c r="R198" s="224">
        <f>Q198*H198</f>
        <v>0.47537999999999997</v>
      </c>
      <c r="S198" s="224">
        <v>0</v>
      </c>
      <c r="T198" s="225">
        <f>S198*H198</f>
        <v>0</v>
      </c>
      <c r="U198" s="40"/>
      <c r="V198" s="40"/>
      <c r="W198" s="40"/>
      <c r="X198" s="40"/>
      <c r="Y198" s="40"/>
      <c r="Z198" s="40"/>
      <c r="AA198" s="40"/>
      <c r="AB198" s="40"/>
      <c r="AC198" s="40"/>
      <c r="AD198" s="40"/>
      <c r="AE198" s="40"/>
      <c r="AR198" s="226" t="s">
        <v>257</v>
      </c>
      <c r="AT198" s="226" t="s">
        <v>322</v>
      </c>
      <c r="AU198" s="226" t="s">
        <v>89</v>
      </c>
      <c r="AY198" s="18" t="s">
        <v>206</v>
      </c>
      <c r="BE198" s="227">
        <f>IF(N198="základní",J198,0)</f>
        <v>0</v>
      </c>
      <c r="BF198" s="227">
        <f>IF(N198="snížená",J198,0)</f>
        <v>0</v>
      </c>
      <c r="BG198" s="227">
        <f>IF(N198="zákl. přenesená",J198,0)</f>
        <v>0</v>
      </c>
      <c r="BH198" s="227">
        <f>IF(N198="sníž. přenesená",J198,0)</f>
        <v>0</v>
      </c>
      <c r="BI198" s="227">
        <f>IF(N198="nulová",J198,0)</f>
        <v>0</v>
      </c>
      <c r="BJ198" s="18" t="s">
        <v>214</v>
      </c>
      <c r="BK198" s="227">
        <f>ROUND(I198*H198,2)</f>
        <v>0</v>
      </c>
      <c r="BL198" s="18" t="s">
        <v>214</v>
      </c>
      <c r="BM198" s="226" t="s">
        <v>1585</v>
      </c>
    </row>
    <row r="199" spans="1:47" s="2" customFormat="1" ht="12">
      <c r="A199" s="40"/>
      <c r="B199" s="41"/>
      <c r="C199" s="42"/>
      <c r="D199" s="228" t="s">
        <v>216</v>
      </c>
      <c r="E199" s="42"/>
      <c r="F199" s="229" t="s">
        <v>1584</v>
      </c>
      <c r="G199" s="42"/>
      <c r="H199" s="42"/>
      <c r="I199" s="230"/>
      <c r="J199" s="42"/>
      <c r="K199" s="42"/>
      <c r="L199" s="46"/>
      <c r="M199" s="231"/>
      <c r="N199" s="232"/>
      <c r="O199" s="86"/>
      <c r="P199" s="86"/>
      <c r="Q199" s="86"/>
      <c r="R199" s="86"/>
      <c r="S199" s="86"/>
      <c r="T199" s="87"/>
      <c r="U199" s="40"/>
      <c r="V199" s="40"/>
      <c r="W199" s="40"/>
      <c r="X199" s="40"/>
      <c r="Y199" s="40"/>
      <c r="Z199" s="40"/>
      <c r="AA199" s="40"/>
      <c r="AB199" s="40"/>
      <c r="AC199" s="40"/>
      <c r="AD199" s="40"/>
      <c r="AE199" s="40"/>
      <c r="AT199" s="18" t="s">
        <v>216</v>
      </c>
      <c r="AU199" s="18" t="s">
        <v>89</v>
      </c>
    </row>
    <row r="200" spans="1:47" s="2" customFormat="1" ht="12">
      <c r="A200" s="40"/>
      <c r="B200" s="41"/>
      <c r="C200" s="42"/>
      <c r="D200" s="228" t="s">
        <v>326</v>
      </c>
      <c r="E200" s="42"/>
      <c r="F200" s="275" t="s">
        <v>1586</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8" t="s">
        <v>326</v>
      </c>
      <c r="AU200" s="18" t="s">
        <v>89</v>
      </c>
    </row>
    <row r="201" spans="1:65" s="2" customFormat="1" ht="24.15" customHeight="1">
      <c r="A201" s="40"/>
      <c r="B201" s="41"/>
      <c r="C201" s="265" t="s">
        <v>391</v>
      </c>
      <c r="D201" s="265" t="s">
        <v>322</v>
      </c>
      <c r="E201" s="266" t="s">
        <v>1587</v>
      </c>
      <c r="F201" s="267" t="s">
        <v>1588</v>
      </c>
      <c r="G201" s="268" t="s">
        <v>223</v>
      </c>
      <c r="H201" s="269">
        <v>2</v>
      </c>
      <c r="I201" s="270"/>
      <c r="J201" s="271">
        <f>ROUND(I201*H201,2)</f>
        <v>0</v>
      </c>
      <c r="K201" s="267" t="s">
        <v>213</v>
      </c>
      <c r="L201" s="272"/>
      <c r="M201" s="273" t="s">
        <v>39</v>
      </c>
      <c r="N201" s="274" t="s">
        <v>53</v>
      </c>
      <c r="O201" s="86"/>
      <c r="P201" s="224">
        <f>O201*H201</f>
        <v>0</v>
      </c>
      <c r="Q201" s="224">
        <v>0.16242</v>
      </c>
      <c r="R201" s="224">
        <f>Q201*H201</f>
        <v>0.32484</v>
      </c>
      <c r="S201" s="224">
        <v>0</v>
      </c>
      <c r="T201" s="225">
        <f>S201*H201</f>
        <v>0</v>
      </c>
      <c r="U201" s="40"/>
      <c r="V201" s="40"/>
      <c r="W201" s="40"/>
      <c r="X201" s="40"/>
      <c r="Y201" s="40"/>
      <c r="Z201" s="40"/>
      <c r="AA201" s="40"/>
      <c r="AB201" s="40"/>
      <c r="AC201" s="40"/>
      <c r="AD201" s="40"/>
      <c r="AE201" s="40"/>
      <c r="AR201" s="226" t="s">
        <v>257</v>
      </c>
      <c r="AT201" s="226" t="s">
        <v>322</v>
      </c>
      <c r="AU201" s="226" t="s">
        <v>89</v>
      </c>
      <c r="AY201" s="18" t="s">
        <v>206</v>
      </c>
      <c r="BE201" s="227">
        <f>IF(N201="základní",J201,0)</f>
        <v>0</v>
      </c>
      <c r="BF201" s="227">
        <f>IF(N201="snížená",J201,0)</f>
        <v>0</v>
      </c>
      <c r="BG201" s="227">
        <f>IF(N201="zákl. přenesená",J201,0)</f>
        <v>0</v>
      </c>
      <c r="BH201" s="227">
        <f>IF(N201="sníž. přenesená",J201,0)</f>
        <v>0</v>
      </c>
      <c r="BI201" s="227">
        <f>IF(N201="nulová",J201,0)</f>
        <v>0</v>
      </c>
      <c r="BJ201" s="18" t="s">
        <v>214</v>
      </c>
      <c r="BK201" s="227">
        <f>ROUND(I201*H201,2)</f>
        <v>0</v>
      </c>
      <c r="BL201" s="18" t="s">
        <v>214</v>
      </c>
      <c r="BM201" s="226" t="s">
        <v>1589</v>
      </c>
    </row>
    <row r="202" spans="1:47" s="2" customFormat="1" ht="12">
      <c r="A202" s="40"/>
      <c r="B202" s="41"/>
      <c r="C202" s="42"/>
      <c r="D202" s="228" t="s">
        <v>216</v>
      </c>
      <c r="E202" s="42"/>
      <c r="F202" s="229" t="s">
        <v>1588</v>
      </c>
      <c r="G202" s="42"/>
      <c r="H202" s="42"/>
      <c r="I202" s="230"/>
      <c r="J202" s="42"/>
      <c r="K202" s="42"/>
      <c r="L202" s="46"/>
      <c r="M202" s="231"/>
      <c r="N202" s="232"/>
      <c r="O202" s="86"/>
      <c r="P202" s="86"/>
      <c r="Q202" s="86"/>
      <c r="R202" s="86"/>
      <c r="S202" s="86"/>
      <c r="T202" s="87"/>
      <c r="U202" s="40"/>
      <c r="V202" s="40"/>
      <c r="W202" s="40"/>
      <c r="X202" s="40"/>
      <c r="Y202" s="40"/>
      <c r="Z202" s="40"/>
      <c r="AA202" s="40"/>
      <c r="AB202" s="40"/>
      <c r="AC202" s="40"/>
      <c r="AD202" s="40"/>
      <c r="AE202" s="40"/>
      <c r="AT202" s="18" t="s">
        <v>216</v>
      </c>
      <c r="AU202" s="18" t="s">
        <v>89</v>
      </c>
    </row>
    <row r="203" spans="1:47" s="2" customFormat="1" ht="12">
      <c r="A203" s="40"/>
      <c r="B203" s="41"/>
      <c r="C203" s="42"/>
      <c r="D203" s="228" t="s">
        <v>326</v>
      </c>
      <c r="E203" s="42"/>
      <c r="F203" s="275" t="s">
        <v>1590</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8" t="s">
        <v>326</v>
      </c>
      <c r="AU203" s="18" t="s">
        <v>89</v>
      </c>
    </row>
    <row r="204" spans="1:65" s="2" customFormat="1" ht="24.15" customHeight="1">
      <c r="A204" s="40"/>
      <c r="B204" s="41"/>
      <c r="C204" s="265" t="s">
        <v>520</v>
      </c>
      <c r="D204" s="265" t="s">
        <v>322</v>
      </c>
      <c r="E204" s="266" t="s">
        <v>1591</v>
      </c>
      <c r="F204" s="267" t="s">
        <v>1592</v>
      </c>
      <c r="G204" s="268" t="s">
        <v>223</v>
      </c>
      <c r="H204" s="269">
        <v>1</v>
      </c>
      <c r="I204" s="270"/>
      <c r="J204" s="271">
        <f>ROUND(I204*H204,2)</f>
        <v>0</v>
      </c>
      <c r="K204" s="267" t="s">
        <v>213</v>
      </c>
      <c r="L204" s="272"/>
      <c r="M204" s="273" t="s">
        <v>39</v>
      </c>
      <c r="N204" s="274" t="s">
        <v>53</v>
      </c>
      <c r="O204" s="86"/>
      <c r="P204" s="224">
        <f>O204*H204</f>
        <v>0</v>
      </c>
      <c r="Q204" s="224">
        <v>0.16638</v>
      </c>
      <c r="R204" s="224">
        <f>Q204*H204</f>
        <v>0.16638</v>
      </c>
      <c r="S204" s="224">
        <v>0</v>
      </c>
      <c r="T204" s="225">
        <f>S204*H204</f>
        <v>0</v>
      </c>
      <c r="U204" s="40"/>
      <c r="V204" s="40"/>
      <c r="W204" s="40"/>
      <c r="X204" s="40"/>
      <c r="Y204" s="40"/>
      <c r="Z204" s="40"/>
      <c r="AA204" s="40"/>
      <c r="AB204" s="40"/>
      <c r="AC204" s="40"/>
      <c r="AD204" s="40"/>
      <c r="AE204" s="40"/>
      <c r="AR204" s="226" t="s">
        <v>257</v>
      </c>
      <c r="AT204" s="226" t="s">
        <v>322</v>
      </c>
      <c r="AU204" s="226" t="s">
        <v>89</v>
      </c>
      <c r="AY204" s="18" t="s">
        <v>206</v>
      </c>
      <c r="BE204" s="227">
        <f>IF(N204="základní",J204,0)</f>
        <v>0</v>
      </c>
      <c r="BF204" s="227">
        <f>IF(N204="snížená",J204,0)</f>
        <v>0</v>
      </c>
      <c r="BG204" s="227">
        <f>IF(N204="zákl. přenesená",J204,0)</f>
        <v>0</v>
      </c>
      <c r="BH204" s="227">
        <f>IF(N204="sníž. přenesená",J204,0)</f>
        <v>0</v>
      </c>
      <c r="BI204" s="227">
        <f>IF(N204="nulová",J204,0)</f>
        <v>0</v>
      </c>
      <c r="BJ204" s="18" t="s">
        <v>214</v>
      </c>
      <c r="BK204" s="227">
        <f>ROUND(I204*H204,2)</f>
        <v>0</v>
      </c>
      <c r="BL204" s="18" t="s">
        <v>214</v>
      </c>
      <c r="BM204" s="226" t="s">
        <v>1593</v>
      </c>
    </row>
    <row r="205" spans="1:47" s="2" customFormat="1" ht="12">
      <c r="A205" s="40"/>
      <c r="B205" s="41"/>
      <c r="C205" s="42"/>
      <c r="D205" s="228" t="s">
        <v>216</v>
      </c>
      <c r="E205" s="42"/>
      <c r="F205" s="229" t="s">
        <v>1592</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8" t="s">
        <v>216</v>
      </c>
      <c r="AU205" s="18" t="s">
        <v>89</v>
      </c>
    </row>
    <row r="206" spans="1:47" s="2" customFormat="1" ht="12">
      <c r="A206" s="40"/>
      <c r="B206" s="41"/>
      <c r="C206" s="42"/>
      <c r="D206" s="228" t="s">
        <v>326</v>
      </c>
      <c r="E206" s="42"/>
      <c r="F206" s="275" t="s">
        <v>1594</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8" t="s">
        <v>326</v>
      </c>
      <c r="AU206" s="18" t="s">
        <v>89</v>
      </c>
    </row>
    <row r="207" spans="1:65" s="2" customFormat="1" ht="24.15" customHeight="1">
      <c r="A207" s="40"/>
      <c r="B207" s="41"/>
      <c r="C207" s="265" t="s">
        <v>522</v>
      </c>
      <c r="D207" s="265" t="s">
        <v>322</v>
      </c>
      <c r="E207" s="266" t="s">
        <v>852</v>
      </c>
      <c r="F207" s="267" t="s">
        <v>853</v>
      </c>
      <c r="G207" s="268" t="s">
        <v>223</v>
      </c>
      <c r="H207" s="269">
        <v>3432</v>
      </c>
      <c r="I207" s="270"/>
      <c r="J207" s="271">
        <f>ROUND(I207*H207,2)</f>
        <v>0</v>
      </c>
      <c r="K207" s="267" t="s">
        <v>213</v>
      </c>
      <c r="L207" s="272"/>
      <c r="M207" s="273" t="s">
        <v>39</v>
      </c>
      <c r="N207" s="274" t="s">
        <v>53</v>
      </c>
      <c r="O207" s="86"/>
      <c r="P207" s="224">
        <f>O207*H207</f>
        <v>0</v>
      </c>
      <c r="Q207" s="224">
        <v>0.00123</v>
      </c>
      <c r="R207" s="224">
        <f>Q207*H207</f>
        <v>4.22136</v>
      </c>
      <c r="S207" s="224">
        <v>0</v>
      </c>
      <c r="T207" s="225">
        <f>S207*H207</f>
        <v>0</v>
      </c>
      <c r="U207" s="40"/>
      <c r="V207" s="40"/>
      <c r="W207" s="40"/>
      <c r="X207" s="40"/>
      <c r="Y207" s="40"/>
      <c r="Z207" s="40"/>
      <c r="AA207" s="40"/>
      <c r="AB207" s="40"/>
      <c r="AC207" s="40"/>
      <c r="AD207" s="40"/>
      <c r="AE207" s="40"/>
      <c r="AR207" s="226" t="s">
        <v>257</v>
      </c>
      <c r="AT207" s="226" t="s">
        <v>322</v>
      </c>
      <c r="AU207" s="226" t="s">
        <v>89</v>
      </c>
      <c r="AY207" s="18" t="s">
        <v>206</v>
      </c>
      <c r="BE207" s="227">
        <f>IF(N207="základní",J207,0)</f>
        <v>0</v>
      </c>
      <c r="BF207" s="227">
        <f>IF(N207="snížená",J207,0)</f>
        <v>0</v>
      </c>
      <c r="BG207" s="227">
        <f>IF(N207="zákl. přenesená",J207,0)</f>
        <v>0</v>
      </c>
      <c r="BH207" s="227">
        <f>IF(N207="sníž. přenesená",J207,0)</f>
        <v>0</v>
      </c>
      <c r="BI207" s="227">
        <f>IF(N207="nulová",J207,0)</f>
        <v>0</v>
      </c>
      <c r="BJ207" s="18" t="s">
        <v>214</v>
      </c>
      <c r="BK207" s="227">
        <f>ROUND(I207*H207,2)</f>
        <v>0</v>
      </c>
      <c r="BL207" s="18" t="s">
        <v>214</v>
      </c>
      <c r="BM207" s="226" t="s">
        <v>1595</v>
      </c>
    </row>
    <row r="208" spans="1:47" s="2" customFormat="1" ht="12">
      <c r="A208" s="40"/>
      <c r="B208" s="41"/>
      <c r="C208" s="42"/>
      <c r="D208" s="228" t="s">
        <v>216</v>
      </c>
      <c r="E208" s="42"/>
      <c r="F208" s="229" t="s">
        <v>853</v>
      </c>
      <c r="G208" s="42"/>
      <c r="H208" s="42"/>
      <c r="I208" s="230"/>
      <c r="J208" s="42"/>
      <c r="K208" s="42"/>
      <c r="L208" s="46"/>
      <c r="M208" s="231"/>
      <c r="N208" s="232"/>
      <c r="O208" s="86"/>
      <c r="P208" s="86"/>
      <c r="Q208" s="86"/>
      <c r="R208" s="86"/>
      <c r="S208" s="86"/>
      <c r="T208" s="87"/>
      <c r="U208" s="40"/>
      <c r="V208" s="40"/>
      <c r="W208" s="40"/>
      <c r="X208" s="40"/>
      <c r="Y208" s="40"/>
      <c r="Z208" s="40"/>
      <c r="AA208" s="40"/>
      <c r="AB208" s="40"/>
      <c r="AC208" s="40"/>
      <c r="AD208" s="40"/>
      <c r="AE208" s="40"/>
      <c r="AT208" s="18" t="s">
        <v>216</v>
      </c>
      <c r="AU208" s="18" t="s">
        <v>89</v>
      </c>
    </row>
    <row r="209" spans="1:47" s="2" customFormat="1" ht="12">
      <c r="A209" s="40"/>
      <c r="B209" s="41"/>
      <c r="C209" s="42"/>
      <c r="D209" s="228" t="s">
        <v>326</v>
      </c>
      <c r="E209" s="42"/>
      <c r="F209" s="275" t="s">
        <v>1596</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8" t="s">
        <v>326</v>
      </c>
      <c r="AU209" s="18" t="s">
        <v>89</v>
      </c>
    </row>
    <row r="210" spans="1:65" s="2" customFormat="1" ht="21.75" customHeight="1">
      <c r="A210" s="40"/>
      <c r="B210" s="41"/>
      <c r="C210" s="265" t="s">
        <v>438</v>
      </c>
      <c r="D210" s="265" t="s">
        <v>322</v>
      </c>
      <c r="E210" s="266" t="s">
        <v>329</v>
      </c>
      <c r="F210" s="267" t="s">
        <v>330</v>
      </c>
      <c r="G210" s="268" t="s">
        <v>223</v>
      </c>
      <c r="H210" s="269">
        <v>176</v>
      </c>
      <c r="I210" s="270"/>
      <c r="J210" s="271">
        <f>ROUND(I210*H210,2)</f>
        <v>0</v>
      </c>
      <c r="K210" s="267" t="s">
        <v>213</v>
      </c>
      <c r="L210" s="272"/>
      <c r="M210" s="273" t="s">
        <v>39</v>
      </c>
      <c r="N210" s="274" t="s">
        <v>53</v>
      </c>
      <c r="O210" s="86"/>
      <c r="P210" s="224">
        <f>O210*H210</f>
        <v>0</v>
      </c>
      <c r="Q210" s="224">
        <v>0.00018</v>
      </c>
      <c r="R210" s="224">
        <f>Q210*H210</f>
        <v>0.03168</v>
      </c>
      <c r="S210" s="224">
        <v>0</v>
      </c>
      <c r="T210" s="225">
        <f>S210*H210</f>
        <v>0</v>
      </c>
      <c r="U210" s="40"/>
      <c r="V210" s="40"/>
      <c r="W210" s="40"/>
      <c r="X210" s="40"/>
      <c r="Y210" s="40"/>
      <c r="Z210" s="40"/>
      <c r="AA210" s="40"/>
      <c r="AB210" s="40"/>
      <c r="AC210" s="40"/>
      <c r="AD210" s="40"/>
      <c r="AE210" s="40"/>
      <c r="AR210" s="226" t="s">
        <v>257</v>
      </c>
      <c r="AT210" s="226" t="s">
        <v>322</v>
      </c>
      <c r="AU210" s="226" t="s">
        <v>89</v>
      </c>
      <c r="AY210" s="18" t="s">
        <v>206</v>
      </c>
      <c r="BE210" s="227">
        <f>IF(N210="základní",J210,0)</f>
        <v>0</v>
      </c>
      <c r="BF210" s="227">
        <f>IF(N210="snížená",J210,0)</f>
        <v>0</v>
      </c>
      <c r="BG210" s="227">
        <f>IF(N210="zákl. přenesená",J210,0)</f>
        <v>0</v>
      </c>
      <c r="BH210" s="227">
        <f>IF(N210="sníž. přenesená",J210,0)</f>
        <v>0</v>
      </c>
      <c r="BI210" s="227">
        <f>IF(N210="nulová",J210,0)</f>
        <v>0</v>
      </c>
      <c r="BJ210" s="18" t="s">
        <v>214</v>
      </c>
      <c r="BK210" s="227">
        <f>ROUND(I210*H210,2)</f>
        <v>0</v>
      </c>
      <c r="BL210" s="18" t="s">
        <v>214</v>
      </c>
      <c r="BM210" s="226" t="s">
        <v>1597</v>
      </c>
    </row>
    <row r="211" spans="1:47" s="2" customFormat="1" ht="12">
      <c r="A211" s="40"/>
      <c r="B211" s="41"/>
      <c r="C211" s="42"/>
      <c r="D211" s="228" t="s">
        <v>216</v>
      </c>
      <c r="E211" s="42"/>
      <c r="F211" s="229" t="s">
        <v>330</v>
      </c>
      <c r="G211" s="42"/>
      <c r="H211" s="42"/>
      <c r="I211" s="230"/>
      <c r="J211" s="42"/>
      <c r="K211" s="42"/>
      <c r="L211" s="46"/>
      <c r="M211" s="231"/>
      <c r="N211" s="232"/>
      <c r="O211" s="86"/>
      <c r="P211" s="86"/>
      <c r="Q211" s="86"/>
      <c r="R211" s="86"/>
      <c r="S211" s="86"/>
      <c r="T211" s="87"/>
      <c r="U211" s="40"/>
      <c r="V211" s="40"/>
      <c r="W211" s="40"/>
      <c r="X211" s="40"/>
      <c r="Y211" s="40"/>
      <c r="Z211" s="40"/>
      <c r="AA211" s="40"/>
      <c r="AB211" s="40"/>
      <c r="AC211" s="40"/>
      <c r="AD211" s="40"/>
      <c r="AE211" s="40"/>
      <c r="AT211" s="18" t="s">
        <v>216</v>
      </c>
      <c r="AU211" s="18" t="s">
        <v>89</v>
      </c>
    </row>
    <row r="212" spans="1:47" s="2" customFormat="1" ht="12">
      <c r="A212" s="40"/>
      <c r="B212" s="41"/>
      <c r="C212" s="42"/>
      <c r="D212" s="228" t="s">
        <v>326</v>
      </c>
      <c r="E212" s="42"/>
      <c r="F212" s="275" t="s">
        <v>1596</v>
      </c>
      <c r="G212" s="42"/>
      <c r="H212" s="42"/>
      <c r="I212" s="230"/>
      <c r="J212" s="42"/>
      <c r="K212" s="42"/>
      <c r="L212" s="46"/>
      <c r="M212" s="231"/>
      <c r="N212" s="232"/>
      <c r="O212" s="86"/>
      <c r="P212" s="86"/>
      <c r="Q212" s="86"/>
      <c r="R212" s="86"/>
      <c r="S212" s="86"/>
      <c r="T212" s="87"/>
      <c r="U212" s="40"/>
      <c r="V212" s="40"/>
      <c r="W212" s="40"/>
      <c r="X212" s="40"/>
      <c r="Y212" s="40"/>
      <c r="Z212" s="40"/>
      <c r="AA212" s="40"/>
      <c r="AB212" s="40"/>
      <c r="AC212" s="40"/>
      <c r="AD212" s="40"/>
      <c r="AE212" s="40"/>
      <c r="AT212" s="18" t="s">
        <v>326</v>
      </c>
      <c r="AU212" s="18" t="s">
        <v>89</v>
      </c>
    </row>
    <row r="213" spans="1:65" s="2" customFormat="1" ht="21.75" customHeight="1">
      <c r="A213" s="40"/>
      <c r="B213" s="41"/>
      <c r="C213" s="265" t="s">
        <v>526</v>
      </c>
      <c r="D213" s="265" t="s">
        <v>322</v>
      </c>
      <c r="E213" s="266" t="s">
        <v>929</v>
      </c>
      <c r="F213" s="267" t="s">
        <v>883</v>
      </c>
      <c r="G213" s="268" t="s">
        <v>223</v>
      </c>
      <c r="H213" s="269">
        <v>1540</v>
      </c>
      <c r="I213" s="270"/>
      <c r="J213" s="271">
        <f>ROUND(I213*H213,2)</f>
        <v>0</v>
      </c>
      <c r="K213" s="267" t="s">
        <v>213</v>
      </c>
      <c r="L213" s="272"/>
      <c r="M213" s="273" t="s">
        <v>39</v>
      </c>
      <c r="N213" s="274" t="s">
        <v>53</v>
      </c>
      <c r="O213" s="86"/>
      <c r="P213" s="224">
        <f>O213*H213</f>
        <v>0</v>
      </c>
      <c r="Q213" s="224">
        <v>0.00021</v>
      </c>
      <c r="R213" s="224">
        <f>Q213*H213</f>
        <v>0.3234</v>
      </c>
      <c r="S213" s="224">
        <v>0</v>
      </c>
      <c r="T213" s="225">
        <f>S213*H213</f>
        <v>0</v>
      </c>
      <c r="U213" s="40"/>
      <c r="V213" s="40"/>
      <c r="W213" s="40"/>
      <c r="X213" s="40"/>
      <c r="Y213" s="40"/>
      <c r="Z213" s="40"/>
      <c r="AA213" s="40"/>
      <c r="AB213" s="40"/>
      <c r="AC213" s="40"/>
      <c r="AD213" s="40"/>
      <c r="AE213" s="40"/>
      <c r="AR213" s="226" t="s">
        <v>257</v>
      </c>
      <c r="AT213" s="226" t="s">
        <v>322</v>
      </c>
      <c r="AU213" s="226" t="s">
        <v>89</v>
      </c>
      <c r="AY213" s="18" t="s">
        <v>206</v>
      </c>
      <c r="BE213" s="227">
        <f>IF(N213="základní",J213,0)</f>
        <v>0</v>
      </c>
      <c r="BF213" s="227">
        <f>IF(N213="snížená",J213,0)</f>
        <v>0</v>
      </c>
      <c r="BG213" s="227">
        <f>IF(N213="zákl. přenesená",J213,0)</f>
        <v>0</v>
      </c>
      <c r="BH213" s="227">
        <f>IF(N213="sníž. přenesená",J213,0)</f>
        <v>0</v>
      </c>
      <c r="BI213" s="227">
        <f>IF(N213="nulová",J213,0)</f>
        <v>0</v>
      </c>
      <c r="BJ213" s="18" t="s">
        <v>214</v>
      </c>
      <c r="BK213" s="227">
        <f>ROUND(I213*H213,2)</f>
        <v>0</v>
      </c>
      <c r="BL213" s="18" t="s">
        <v>214</v>
      </c>
      <c r="BM213" s="226" t="s">
        <v>1598</v>
      </c>
    </row>
    <row r="214" spans="1:47" s="2" customFormat="1" ht="12">
      <c r="A214" s="40"/>
      <c r="B214" s="41"/>
      <c r="C214" s="42"/>
      <c r="D214" s="228" t="s">
        <v>216</v>
      </c>
      <c r="E214" s="42"/>
      <c r="F214" s="229" t="s">
        <v>883</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8" t="s">
        <v>216</v>
      </c>
      <c r="AU214" s="18" t="s">
        <v>89</v>
      </c>
    </row>
    <row r="215" spans="1:47" s="2" customFormat="1" ht="12">
      <c r="A215" s="40"/>
      <c r="B215" s="41"/>
      <c r="C215" s="42"/>
      <c r="D215" s="228" t="s">
        <v>326</v>
      </c>
      <c r="E215" s="42"/>
      <c r="F215" s="275" t="s">
        <v>1599</v>
      </c>
      <c r="G215" s="42"/>
      <c r="H215" s="42"/>
      <c r="I215" s="230"/>
      <c r="J215" s="42"/>
      <c r="K215" s="42"/>
      <c r="L215" s="46"/>
      <c r="M215" s="231"/>
      <c r="N215" s="232"/>
      <c r="O215" s="86"/>
      <c r="P215" s="86"/>
      <c r="Q215" s="86"/>
      <c r="R215" s="86"/>
      <c r="S215" s="86"/>
      <c r="T215" s="87"/>
      <c r="U215" s="40"/>
      <c r="V215" s="40"/>
      <c r="W215" s="40"/>
      <c r="X215" s="40"/>
      <c r="Y215" s="40"/>
      <c r="Z215" s="40"/>
      <c r="AA215" s="40"/>
      <c r="AB215" s="40"/>
      <c r="AC215" s="40"/>
      <c r="AD215" s="40"/>
      <c r="AE215" s="40"/>
      <c r="AT215" s="18" t="s">
        <v>326</v>
      </c>
      <c r="AU215" s="18" t="s">
        <v>89</v>
      </c>
    </row>
    <row r="216" spans="1:65" s="2" customFormat="1" ht="24.15" customHeight="1">
      <c r="A216" s="40"/>
      <c r="B216" s="41"/>
      <c r="C216" s="265" t="s">
        <v>528</v>
      </c>
      <c r="D216" s="265" t="s">
        <v>322</v>
      </c>
      <c r="E216" s="266" t="s">
        <v>1600</v>
      </c>
      <c r="F216" s="267" t="s">
        <v>1601</v>
      </c>
      <c r="G216" s="268" t="s">
        <v>223</v>
      </c>
      <c r="H216" s="269">
        <v>46</v>
      </c>
      <c r="I216" s="270"/>
      <c r="J216" s="271">
        <f>ROUND(I216*H216,2)</f>
        <v>0</v>
      </c>
      <c r="K216" s="267" t="s">
        <v>213</v>
      </c>
      <c r="L216" s="272"/>
      <c r="M216" s="273" t="s">
        <v>39</v>
      </c>
      <c r="N216" s="274" t="s">
        <v>53</v>
      </c>
      <c r="O216" s="86"/>
      <c r="P216" s="224">
        <f>O216*H216</f>
        <v>0</v>
      </c>
      <c r="Q216" s="224">
        <v>9E-05</v>
      </c>
      <c r="R216" s="224">
        <f>Q216*H216</f>
        <v>0.0041400000000000005</v>
      </c>
      <c r="S216" s="224">
        <v>0</v>
      </c>
      <c r="T216" s="225">
        <f>S216*H216</f>
        <v>0</v>
      </c>
      <c r="U216" s="40"/>
      <c r="V216" s="40"/>
      <c r="W216" s="40"/>
      <c r="X216" s="40"/>
      <c r="Y216" s="40"/>
      <c r="Z216" s="40"/>
      <c r="AA216" s="40"/>
      <c r="AB216" s="40"/>
      <c r="AC216" s="40"/>
      <c r="AD216" s="40"/>
      <c r="AE216" s="40"/>
      <c r="AR216" s="226" t="s">
        <v>257</v>
      </c>
      <c r="AT216" s="226" t="s">
        <v>322</v>
      </c>
      <c r="AU216" s="226" t="s">
        <v>89</v>
      </c>
      <c r="AY216" s="18" t="s">
        <v>206</v>
      </c>
      <c r="BE216" s="227">
        <f>IF(N216="základní",J216,0)</f>
        <v>0</v>
      </c>
      <c r="BF216" s="227">
        <f>IF(N216="snížená",J216,0)</f>
        <v>0</v>
      </c>
      <c r="BG216" s="227">
        <f>IF(N216="zákl. přenesená",J216,0)</f>
        <v>0</v>
      </c>
      <c r="BH216" s="227">
        <f>IF(N216="sníž. přenesená",J216,0)</f>
        <v>0</v>
      </c>
      <c r="BI216" s="227">
        <f>IF(N216="nulová",J216,0)</f>
        <v>0</v>
      </c>
      <c r="BJ216" s="18" t="s">
        <v>214</v>
      </c>
      <c r="BK216" s="227">
        <f>ROUND(I216*H216,2)</f>
        <v>0</v>
      </c>
      <c r="BL216" s="18" t="s">
        <v>214</v>
      </c>
      <c r="BM216" s="226" t="s">
        <v>1602</v>
      </c>
    </row>
    <row r="217" spans="1:47" s="2" customFormat="1" ht="12">
      <c r="A217" s="40"/>
      <c r="B217" s="41"/>
      <c r="C217" s="42"/>
      <c r="D217" s="228" t="s">
        <v>216</v>
      </c>
      <c r="E217" s="42"/>
      <c r="F217" s="229" t="s">
        <v>1601</v>
      </c>
      <c r="G217" s="42"/>
      <c r="H217" s="42"/>
      <c r="I217" s="230"/>
      <c r="J217" s="42"/>
      <c r="K217" s="42"/>
      <c r="L217" s="46"/>
      <c r="M217" s="231"/>
      <c r="N217" s="232"/>
      <c r="O217" s="86"/>
      <c r="P217" s="86"/>
      <c r="Q217" s="86"/>
      <c r="R217" s="86"/>
      <c r="S217" s="86"/>
      <c r="T217" s="87"/>
      <c r="U217" s="40"/>
      <c r="V217" s="40"/>
      <c r="W217" s="40"/>
      <c r="X217" s="40"/>
      <c r="Y217" s="40"/>
      <c r="Z217" s="40"/>
      <c r="AA217" s="40"/>
      <c r="AB217" s="40"/>
      <c r="AC217" s="40"/>
      <c r="AD217" s="40"/>
      <c r="AE217" s="40"/>
      <c r="AT217" s="18" t="s">
        <v>216</v>
      </c>
      <c r="AU217" s="18" t="s">
        <v>89</v>
      </c>
    </row>
    <row r="218" spans="1:47" s="2" customFormat="1" ht="12">
      <c r="A218" s="40"/>
      <c r="B218" s="41"/>
      <c r="C218" s="42"/>
      <c r="D218" s="228" t="s">
        <v>326</v>
      </c>
      <c r="E218" s="42"/>
      <c r="F218" s="275" t="s">
        <v>1603</v>
      </c>
      <c r="G218" s="42"/>
      <c r="H218" s="42"/>
      <c r="I218" s="230"/>
      <c r="J218" s="42"/>
      <c r="K218" s="42"/>
      <c r="L218" s="46"/>
      <c r="M218" s="231"/>
      <c r="N218" s="232"/>
      <c r="O218" s="86"/>
      <c r="P218" s="86"/>
      <c r="Q218" s="86"/>
      <c r="R218" s="86"/>
      <c r="S218" s="86"/>
      <c r="T218" s="87"/>
      <c r="U218" s="40"/>
      <c r="V218" s="40"/>
      <c r="W218" s="40"/>
      <c r="X218" s="40"/>
      <c r="Y218" s="40"/>
      <c r="Z218" s="40"/>
      <c r="AA218" s="40"/>
      <c r="AB218" s="40"/>
      <c r="AC218" s="40"/>
      <c r="AD218" s="40"/>
      <c r="AE218" s="40"/>
      <c r="AT218" s="18" t="s">
        <v>326</v>
      </c>
      <c r="AU218" s="18" t="s">
        <v>89</v>
      </c>
    </row>
    <row r="219" spans="1:65" s="2" customFormat="1" ht="16.5" customHeight="1">
      <c r="A219" s="40"/>
      <c r="B219" s="41"/>
      <c r="C219" s="265" t="s">
        <v>487</v>
      </c>
      <c r="D219" s="265" t="s">
        <v>322</v>
      </c>
      <c r="E219" s="266" t="s">
        <v>1604</v>
      </c>
      <c r="F219" s="267" t="s">
        <v>1605</v>
      </c>
      <c r="G219" s="268" t="s">
        <v>500</v>
      </c>
      <c r="H219" s="269">
        <v>5</v>
      </c>
      <c r="I219" s="270"/>
      <c r="J219" s="271">
        <f>ROUND(I219*H219,2)</f>
        <v>0</v>
      </c>
      <c r="K219" s="267" t="s">
        <v>213</v>
      </c>
      <c r="L219" s="272"/>
      <c r="M219" s="273" t="s">
        <v>39</v>
      </c>
      <c r="N219" s="274" t="s">
        <v>53</v>
      </c>
      <c r="O219" s="86"/>
      <c r="P219" s="224">
        <f>O219*H219</f>
        <v>0</v>
      </c>
      <c r="Q219" s="224">
        <v>0.001</v>
      </c>
      <c r="R219" s="224">
        <f>Q219*H219</f>
        <v>0.005</v>
      </c>
      <c r="S219" s="224">
        <v>0</v>
      </c>
      <c r="T219" s="225">
        <f>S219*H219</f>
        <v>0</v>
      </c>
      <c r="U219" s="40"/>
      <c r="V219" s="40"/>
      <c r="W219" s="40"/>
      <c r="X219" s="40"/>
      <c r="Y219" s="40"/>
      <c r="Z219" s="40"/>
      <c r="AA219" s="40"/>
      <c r="AB219" s="40"/>
      <c r="AC219" s="40"/>
      <c r="AD219" s="40"/>
      <c r="AE219" s="40"/>
      <c r="AR219" s="226" t="s">
        <v>257</v>
      </c>
      <c r="AT219" s="226" t="s">
        <v>322</v>
      </c>
      <c r="AU219" s="226" t="s">
        <v>89</v>
      </c>
      <c r="AY219" s="18" t="s">
        <v>206</v>
      </c>
      <c r="BE219" s="227">
        <f>IF(N219="základní",J219,0)</f>
        <v>0</v>
      </c>
      <c r="BF219" s="227">
        <f>IF(N219="snížená",J219,0)</f>
        <v>0</v>
      </c>
      <c r="BG219" s="227">
        <f>IF(N219="zákl. přenesená",J219,0)</f>
        <v>0</v>
      </c>
      <c r="BH219" s="227">
        <f>IF(N219="sníž. přenesená",J219,0)</f>
        <v>0</v>
      </c>
      <c r="BI219" s="227">
        <f>IF(N219="nulová",J219,0)</f>
        <v>0</v>
      </c>
      <c r="BJ219" s="18" t="s">
        <v>214</v>
      </c>
      <c r="BK219" s="227">
        <f>ROUND(I219*H219,2)</f>
        <v>0</v>
      </c>
      <c r="BL219" s="18" t="s">
        <v>214</v>
      </c>
      <c r="BM219" s="226" t="s">
        <v>1606</v>
      </c>
    </row>
    <row r="220" spans="1:47" s="2" customFormat="1" ht="12">
      <c r="A220" s="40"/>
      <c r="B220" s="41"/>
      <c r="C220" s="42"/>
      <c r="D220" s="228" t="s">
        <v>216</v>
      </c>
      <c r="E220" s="42"/>
      <c r="F220" s="229" t="s">
        <v>1605</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8" t="s">
        <v>216</v>
      </c>
      <c r="AU220" s="18" t="s">
        <v>89</v>
      </c>
    </row>
    <row r="221" spans="1:65" s="2" customFormat="1" ht="16.5" customHeight="1">
      <c r="A221" s="40"/>
      <c r="B221" s="41"/>
      <c r="C221" s="265" t="s">
        <v>534</v>
      </c>
      <c r="D221" s="265" t="s">
        <v>322</v>
      </c>
      <c r="E221" s="266" t="s">
        <v>1607</v>
      </c>
      <c r="F221" s="267" t="s">
        <v>1608</v>
      </c>
      <c r="G221" s="268" t="s">
        <v>175</v>
      </c>
      <c r="H221" s="269">
        <v>19</v>
      </c>
      <c r="I221" s="270"/>
      <c r="J221" s="271">
        <f>ROUND(I221*H221,2)</f>
        <v>0</v>
      </c>
      <c r="K221" s="267" t="s">
        <v>213</v>
      </c>
      <c r="L221" s="272"/>
      <c r="M221" s="273" t="s">
        <v>39</v>
      </c>
      <c r="N221" s="274" t="s">
        <v>53</v>
      </c>
      <c r="O221" s="86"/>
      <c r="P221" s="224">
        <f>O221*H221</f>
        <v>0</v>
      </c>
      <c r="Q221" s="224">
        <v>0</v>
      </c>
      <c r="R221" s="224">
        <f>Q221*H221</f>
        <v>0</v>
      </c>
      <c r="S221" s="224">
        <v>0</v>
      </c>
      <c r="T221" s="225">
        <f>S221*H221</f>
        <v>0</v>
      </c>
      <c r="U221" s="40"/>
      <c r="V221" s="40"/>
      <c r="W221" s="40"/>
      <c r="X221" s="40"/>
      <c r="Y221" s="40"/>
      <c r="Z221" s="40"/>
      <c r="AA221" s="40"/>
      <c r="AB221" s="40"/>
      <c r="AC221" s="40"/>
      <c r="AD221" s="40"/>
      <c r="AE221" s="40"/>
      <c r="AR221" s="226" t="s">
        <v>257</v>
      </c>
      <c r="AT221" s="226" t="s">
        <v>322</v>
      </c>
      <c r="AU221" s="226" t="s">
        <v>89</v>
      </c>
      <c r="AY221" s="18" t="s">
        <v>206</v>
      </c>
      <c r="BE221" s="227">
        <f>IF(N221="základní",J221,0)</f>
        <v>0</v>
      </c>
      <c r="BF221" s="227">
        <f>IF(N221="snížená",J221,0)</f>
        <v>0</v>
      </c>
      <c r="BG221" s="227">
        <f>IF(N221="zákl. přenesená",J221,0)</f>
        <v>0</v>
      </c>
      <c r="BH221" s="227">
        <f>IF(N221="sníž. přenesená",J221,0)</f>
        <v>0</v>
      </c>
      <c r="BI221" s="227">
        <f>IF(N221="nulová",J221,0)</f>
        <v>0</v>
      </c>
      <c r="BJ221" s="18" t="s">
        <v>214</v>
      </c>
      <c r="BK221" s="227">
        <f>ROUND(I221*H221,2)</f>
        <v>0</v>
      </c>
      <c r="BL221" s="18" t="s">
        <v>214</v>
      </c>
      <c r="BM221" s="226" t="s">
        <v>1609</v>
      </c>
    </row>
    <row r="222" spans="1:47" s="2" customFormat="1" ht="12">
      <c r="A222" s="40"/>
      <c r="B222" s="41"/>
      <c r="C222" s="42"/>
      <c r="D222" s="228" t="s">
        <v>216</v>
      </c>
      <c r="E222" s="42"/>
      <c r="F222" s="229" t="s">
        <v>1608</v>
      </c>
      <c r="G222" s="42"/>
      <c r="H222" s="42"/>
      <c r="I222" s="230"/>
      <c r="J222" s="42"/>
      <c r="K222" s="42"/>
      <c r="L222" s="46"/>
      <c r="M222" s="231"/>
      <c r="N222" s="232"/>
      <c r="O222" s="86"/>
      <c r="P222" s="86"/>
      <c r="Q222" s="86"/>
      <c r="R222" s="86"/>
      <c r="S222" s="86"/>
      <c r="T222" s="87"/>
      <c r="U222" s="40"/>
      <c r="V222" s="40"/>
      <c r="W222" s="40"/>
      <c r="X222" s="40"/>
      <c r="Y222" s="40"/>
      <c r="Z222" s="40"/>
      <c r="AA222" s="40"/>
      <c r="AB222" s="40"/>
      <c r="AC222" s="40"/>
      <c r="AD222" s="40"/>
      <c r="AE222" s="40"/>
      <c r="AT222" s="18" t="s">
        <v>216</v>
      </c>
      <c r="AU222" s="18" t="s">
        <v>89</v>
      </c>
    </row>
    <row r="223" spans="1:47" s="2" customFormat="1" ht="12">
      <c r="A223" s="40"/>
      <c r="B223" s="41"/>
      <c r="C223" s="42"/>
      <c r="D223" s="228" t="s">
        <v>326</v>
      </c>
      <c r="E223" s="42"/>
      <c r="F223" s="275" t="s">
        <v>327</v>
      </c>
      <c r="G223" s="42"/>
      <c r="H223" s="42"/>
      <c r="I223" s="230"/>
      <c r="J223" s="42"/>
      <c r="K223" s="42"/>
      <c r="L223" s="46"/>
      <c r="M223" s="231"/>
      <c r="N223" s="232"/>
      <c r="O223" s="86"/>
      <c r="P223" s="86"/>
      <c r="Q223" s="86"/>
      <c r="R223" s="86"/>
      <c r="S223" s="86"/>
      <c r="T223" s="87"/>
      <c r="U223" s="40"/>
      <c r="V223" s="40"/>
      <c r="W223" s="40"/>
      <c r="X223" s="40"/>
      <c r="Y223" s="40"/>
      <c r="Z223" s="40"/>
      <c r="AA223" s="40"/>
      <c r="AB223" s="40"/>
      <c r="AC223" s="40"/>
      <c r="AD223" s="40"/>
      <c r="AE223" s="40"/>
      <c r="AT223" s="18" t="s">
        <v>326</v>
      </c>
      <c r="AU223" s="18" t="s">
        <v>89</v>
      </c>
    </row>
    <row r="224" spans="1:51" s="13" customFormat="1" ht="12">
      <c r="A224" s="13"/>
      <c r="B224" s="233"/>
      <c r="C224" s="234"/>
      <c r="D224" s="228" t="s">
        <v>218</v>
      </c>
      <c r="E224" s="235" t="s">
        <v>39</v>
      </c>
      <c r="F224" s="236" t="s">
        <v>1458</v>
      </c>
      <c r="G224" s="234"/>
      <c r="H224" s="237">
        <v>19</v>
      </c>
      <c r="I224" s="238"/>
      <c r="J224" s="234"/>
      <c r="K224" s="234"/>
      <c r="L224" s="239"/>
      <c r="M224" s="240"/>
      <c r="N224" s="241"/>
      <c r="O224" s="241"/>
      <c r="P224" s="241"/>
      <c r="Q224" s="241"/>
      <c r="R224" s="241"/>
      <c r="S224" s="241"/>
      <c r="T224" s="242"/>
      <c r="U224" s="13"/>
      <c r="V224" s="13"/>
      <c r="W224" s="13"/>
      <c r="X224" s="13"/>
      <c r="Y224" s="13"/>
      <c r="Z224" s="13"/>
      <c r="AA224" s="13"/>
      <c r="AB224" s="13"/>
      <c r="AC224" s="13"/>
      <c r="AD224" s="13"/>
      <c r="AE224" s="13"/>
      <c r="AT224" s="243" t="s">
        <v>218</v>
      </c>
      <c r="AU224" s="243" t="s">
        <v>89</v>
      </c>
      <c r="AV224" s="13" t="s">
        <v>89</v>
      </c>
      <c r="AW224" s="13" t="s">
        <v>41</v>
      </c>
      <c r="AX224" s="13" t="s">
        <v>80</v>
      </c>
      <c r="AY224" s="243" t="s">
        <v>206</v>
      </c>
    </row>
    <row r="225" spans="1:51" s="14" customFormat="1" ht="12">
      <c r="A225" s="14"/>
      <c r="B225" s="244"/>
      <c r="C225" s="245"/>
      <c r="D225" s="228" t="s">
        <v>218</v>
      </c>
      <c r="E225" s="246" t="s">
        <v>39</v>
      </c>
      <c r="F225" s="247" t="s">
        <v>220</v>
      </c>
      <c r="G225" s="245"/>
      <c r="H225" s="248">
        <v>19</v>
      </c>
      <c r="I225" s="249"/>
      <c r="J225" s="245"/>
      <c r="K225" s="245"/>
      <c r="L225" s="250"/>
      <c r="M225" s="251"/>
      <c r="N225" s="252"/>
      <c r="O225" s="252"/>
      <c r="P225" s="252"/>
      <c r="Q225" s="252"/>
      <c r="R225" s="252"/>
      <c r="S225" s="252"/>
      <c r="T225" s="253"/>
      <c r="U225" s="14"/>
      <c r="V225" s="14"/>
      <c r="W225" s="14"/>
      <c r="X225" s="14"/>
      <c r="Y225" s="14"/>
      <c r="Z225" s="14"/>
      <c r="AA225" s="14"/>
      <c r="AB225" s="14"/>
      <c r="AC225" s="14"/>
      <c r="AD225" s="14"/>
      <c r="AE225" s="14"/>
      <c r="AT225" s="254" t="s">
        <v>218</v>
      </c>
      <c r="AU225" s="254" t="s">
        <v>89</v>
      </c>
      <c r="AV225" s="14" t="s">
        <v>214</v>
      </c>
      <c r="AW225" s="14" t="s">
        <v>41</v>
      </c>
      <c r="AX225" s="14" t="s">
        <v>87</v>
      </c>
      <c r="AY225" s="254" t="s">
        <v>206</v>
      </c>
    </row>
    <row r="226" spans="1:65" s="2" customFormat="1" ht="24.15" customHeight="1">
      <c r="A226" s="40"/>
      <c r="B226" s="41"/>
      <c r="C226" s="265" t="s">
        <v>433</v>
      </c>
      <c r="D226" s="265" t="s">
        <v>322</v>
      </c>
      <c r="E226" s="266" t="s">
        <v>1415</v>
      </c>
      <c r="F226" s="267" t="s">
        <v>1416</v>
      </c>
      <c r="G226" s="268" t="s">
        <v>223</v>
      </c>
      <c r="H226" s="269">
        <v>64</v>
      </c>
      <c r="I226" s="270"/>
      <c r="J226" s="271">
        <f>ROUND(I226*H226,2)</f>
        <v>0</v>
      </c>
      <c r="K226" s="267" t="s">
        <v>213</v>
      </c>
      <c r="L226" s="272"/>
      <c r="M226" s="273" t="s">
        <v>39</v>
      </c>
      <c r="N226" s="274" t="s">
        <v>53</v>
      </c>
      <c r="O226" s="86"/>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257</v>
      </c>
      <c r="AT226" s="226" t="s">
        <v>322</v>
      </c>
      <c r="AU226" s="226" t="s">
        <v>89</v>
      </c>
      <c r="AY226" s="18" t="s">
        <v>206</v>
      </c>
      <c r="BE226" s="227">
        <f>IF(N226="základní",J226,0)</f>
        <v>0</v>
      </c>
      <c r="BF226" s="227">
        <f>IF(N226="snížená",J226,0)</f>
        <v>0</v>
      </c>
      <c r="BG226" s="227">
        <f>IF(N226="zákl. přenesená",J226,0)</f>
        <v>0</v>
      </c>
      <c r="BH226" s="227">
        <f>IF(N226="sníž. přenesená",J226,0)</f>
        <v>0</v>
      </c>
      <c r="BI226" s="227">
        <f>IF(N226="nulová",J226,0)</f>
        <v>0</v>
      </c>
      <c r="BJ226" s="18" t="s">
        <v>214</v>
      </c>
      <c r="BK226" s="227">
        <f>ROUND(I226*H226,2)</f>
        <v>0</v>
      </c>
      <c r="BL226" s="18" t="s">
        <v>214</v>
      </c>
      <c r="BM226" s="226" t="s">
        <v>1610</v>
      </c>
    </row>
    <row r="227" spans="1:47" s="2" customFormat="1" ht="12">
      <c r="A227" s="40"/>
      <c r="B227" s="41"/>
      <c r="C227" s="42"/>
      <c r="D227" s="228" t="s">
        <v>216</v>
      </c>
      <c r="E227" s="42"/>
      <c r="F227" s="229" t="s">
        <v>1416</v>
      </c>
      <c r="G227" s="42"/>
      <c r="H227" s="42"/>
      <c r="I227" s="230"/>
      <c r="J227" s="42"/>
      <c r="K227" s="42"/>
      <c r="L227" s="46"/>
      <c r="M227" s="231"/>
      <c r="N227" s="232"/>
      <c r="O227" s="86"/>
      <c r="P227" s="86"/>
      <c r="Q227" s="86"/>
      <c r="R227" s="86"/>
      <c r="S227" s="86"/>
      <c r="T227" s="87"/>
      <c r="U227" s="40"/>
      <c r="V227" s="40"/>
      <c r="W227" s="40"/>
      <c r="X227" s="40"/>
      <c r="Y227" s="40"/>
      <c r="Z227" s="40"/>
      <c r="AA227" s="40"/>
      <c r="AB227" s="40"/>
      <c r="AC227" s="40"/>
      <c r="AD227" s="40"/>
      <c r="AE227" s="40"/>
      <c r="AT227" s="18" t="s">
        <v>216</v>
      </c>
      <c r="AU227" s="18" t="s">
        <v>89</v>
      </c>
    </row>
    <row r="228" spans="1:47" s="2" customFormat="1" ht="12">
      <c r="A228" s="40"/>
      <c r="B228" s="41"/>
      <c r="C228" s="42"/>
      <c r="D228" s="228" t="s">
        <v>326</v>
      </c>
      <c r="E228" s="42"/>
      <c r="F228" s="275" t="s">
        <v>327</v>
      </c>
      <c r="G228" s="42"/>
      <c r="H228" s="42"/>
      <c r="I228" s="230"/>
      <c r="J228" s="42"/>
      <c r="K228" s="42"/>
      <c r="L228" s="46"/>
      <c r="M228" s="231"/>
      <c r="N228" s="232"/>
      <c r="O228" s="86"/>
      <c r="P228" s="86"/>
      <c r="Q228" s="86"/>
      <c r="R228" s="86"/>
      <c r="S228" s="86"/>
      <c r="T228" s="87"/>
      <c r="U228" s="40"/>
      <c r="V228" s="40"/>
      <c r="W228" s="40"/>
      <c r="X228" s="40"/>
      <c r="Y228" s="40"/>
      <c r="Z228" s="40"/>
      <c r="AA228" s="40"/>
      <c r="AB228" s="40"/>
      <c r="AC228" s="40"/>
      <c r="AD228" s="40"/>
      <c r="AE228" s="40"/>
      <c r="AT228" s="18" t="s">
        <v>326</v>
      </c>
      <c r="AU228" s="18" t="s">
        <v>89</v>
      </c>
    </row>
    <row r="229" spans="1:65" s="2" customFormat="1" ht="33" customHeight="1">
      <c r="A229" s="40"/>
      <c r="B229" s="41"/>
      <c r="C229" s="215" t="s">
        <v>539</v>
      </c>
      <c r="D229" s="215" t="s">
        <v>209</v>
      </c>
      <c r="E229" s="216" t="s">
        <v>1611</v>
      </c>
      <c r="F229" s="217" t="s">
        <v>1612</v>
      </c>
      <c r="G229" s="218" t="s">
        <v>175</v>
      </c>
      <c r="H229" s="219">
        <v>19</v>
      </c>
      <c r="I229" s="220"/>
      <c r="J229" s="221">
        <f>ROUND(I229*H229,2)</f>
        <v>0</v>
      </c>
      <c r="K229" s="217" t="s">
        <v>213</v>
      </c>
      <c r="L229" s="46"/>
      <c r="M229" s="222" t="s">
        <v>39</v>
      </c>
      <c r="N229" s="223" t="s">
        <v>53</v>
      </c>
      <c r="O229" s="86"/>
      <c r="P229" s="224">
        <f>O229*H229</f>
        <v>0</v>
      </c>
      <c r="Q229" s="224">
        <v>0</v>
      </c>
      <c r="R229" s="224">
        <f>Q229*H229</f>
        <v>0</v>
      </c>
      <c r="S229" s="224">
        <v>0</v>
      </c>
      <c r="T229" s="225">
        <f>S229*H229</f>
        <v>0</v>
      </c>
      <c r="U229" s="40"/>
      <c r="V229" s="40"/>
      <c r="W229" s="40"/>
      <c r="X229" s="40"/>
      <c r="Y229" s="40"/>
      <c r="Z229" s="40"/>
      <c r="AA229" s="40"/>
      <c r="AB229" s="40"/>
      <c r="AC229" s="40"/>
      <c r="AD229" s="40"/>
      <c r="AE229" s="40"/>
      <c r="AR229" s="226" t="s">
        <v>214</v>
      </c>
      <c r="AT229" s="226" t="s">
        <v>209</v>
      </c>
      <c r="AU229" s="226" t="s">
        <v>89</v>
      </c>
      <c r="AY229" s="18" t="s">
        <v>206</v>
      </c>
      <c r="BE229" s="227">
        <f>IF(N229="základní",J229,0)</f>
        <v>0</v>
      </c>
      <c r="BF229" s="227">
        <f>IF(N229="snížená",J229,0)</f>
        <v>0</v>
      </c>
      <c r="BG229" s="227">
        <f>IF(N229="zákl. přenesená",J229,0)</f>
        <v>0</v>
      </c>
      <c r="BH229" s="227">
        <f>IF(N229="sníž. přenesená",J229,0)</f>
        <v>0</v>
      </c>
      <c r="BI229" s="227">
        <f>IF(N229="nulová",J229,0)</f>
        <v>0</v>
      </c>
      <c r="BJ229" s="18" t="s">
        <v>214</v>
      </c>
      <c r="BK229" s="227">
        <f>ROUND(I229*H229,2)</f>
        <v>0</v>
      </c>
      <c r="BL229" s="18" t="s">
        <v>214</v>
      </c>
      <c r="BM229" s="226" t="s">
        <v>1613</v>
      </c>
    </row>
    <row r="230" spans="1:47" s="2" customFormat="1" ht="12">
      <c r="A230" s="40"/>
      <c r="B230" s="41"/>
      <c r="C230" s="42"/>
      <c r="D230" s="228" t="s">
        <v>216</v>
      </c>
      <c r="E230" s="42"/>
      <c r="F230" s="229" t="s">
        <v>1614</v>
      </c>
      <c r="G230" s="42"/>
      <c r="H230" s="42"/>
      <c r="I230" s="230"/>
      <c r="J230" s="42"/>
      <c r="K230" s="42"/>
      <c r="L230" s="46"/>
      <c r="M230" s="231"/>
      <c r="N230" s="232"/>
      <c r="O230" s="86"/>
      <c r="P230" s="86"/>
      <c r="Q230" s="86"/>
      <c r="R230" s="86"/>
      <c r="S230" s="86"/>
      <c r="T230" s="87"/>
      <c r="U230" s="40"/>
      <c r="V230" s="40"/>
      <c r="W230" s="40"/>
      <c r="X230" s="40"/>
      <c r="Y230" s="40"/>
      <c r="Z230" s="40"/>
      <c r="AA230" s="40"/>
      <c r="AB230" s="40"/>
      <c r="AC230" s="40"/>
      <c r="AD230" s="40"/>
      <c r="AE230" s="40"/>
      <c r="AT230" s="18" t="s">
        <v>216</v>
      </c>
      <c r="AU230" s="18" t="s">
        <v>89</v>
      </c>
    </row>
    <row r="231" spans="1:47" s="2" customFormat="1" ht="12">
      <c r="A231" s="40"/>
      <c r="B231" s="41"/>
      <c r="C231" s="42"/>
      <c r="D231" s="228" t="s">
        <v>326</v>
      </c>
      <c r="E231" s="42"/>
      <c r="F231" s="275" t="s">
        <v>1615</v>
      </c>
      <c r="G231" s="42"/>
      <c r="H231" s="42"/>
      <c r="I231" s="230"/>
      <c r="J231" s="42"/>
      <c r="K231" s="42"/>
      <c r="L231" s="46"/>
      <c r="M231" s="231"/>
      <c r="N231" s="232"/>
      <c r="O231" s="86"/>
      <c r="P231" s="86"/>
      <c r="Q231" s="86"/>
      <c r="R231" s="86"/>
      <c r="S231" s="86"/>
      <c r="T231" s="87"/>
      <c r="U231" s="40"/>
      <c r="V231" s="40"/>
      <c r="W231" s="40"/>
      <c r="X231" s="40"/>
      <c r="Y231" s="40"/>
      <c r="Z231" s="40"/>
      <c r="AA231" s="40"/>
      <c r="AB231" s="40"/>
      <c r="AC231" s="40"/>
      <c r="AD231" s="40"/>
      <c r="AE231" s="40"/>
      <c r="AT231" s="18" t="s">
        <v>326</v>
      </c>
      <c r="AU231" s="18" t="s">
        <v>89</v>
      </c>
    </row>
    <row r="232" spans="1:51" s="13" customFormat="1" ht="12">
      <c r="A232" s="13"/>
      <c r="B232" s="233"/>
      <c r="C232" s="234"/>
      <c r="D232" s="228" t="s">
        <v>218</v>
      </c>
      <c r="E232" s="235" t="s">
        <v>39</v>
      </c>
      <c r="F232" s="236" t="s">
        <v>1616</v>
      </c>
      <c r="G232" s="234"/>
      <c r="H232" s="237">
        <v>19</v>
      </c>
      <c r="I232" s="238"/>
      <c r="J232" s="234"/>
      <c r="K232" s="234"/>
      <c r="L232" s="239"/>
      <c r="M232" s="240"/>
      <c r="N232" s="241"/>
      <c r="O232" s="241"/>
      <c r="P232" s="241"/>
      <c r="Q232" s="241"/>
      <c r="R232" s="241"/>
      <c r="S232" s="241"/>
      <c r="T232" s="242"/>
      <c r="U232" s="13"/>
      <c r="V232" s="13"/>
      <c r="W232" s="13"/>
      <c r="X232" s="13"/>
      <c r="Y232" s="13"/>
      <c r="Z232" s="13"/>
      <c r="AA232" s="13"/>
      <c r="AB232" s="13"/>
      <c r="AC232" s="13"/>
      <c r="AD232" s="13"/>
      <c r="AE232" s="13"/>
      <c r="AT232" s="243" t="s">
        <v>218</v>
      </c>
      <c r="AU232" s="243" t="s">
        <v>89</v>
      </c>
      <c r="AV232" s="13" t="s">
        <v>89</v>
      </c>
      <c r="AW232" s="13" t="s">
        <v>41</v>
      </c>
      <c r="AX232" s="13" t="s">
        <v>80</v>
      </c>
      <c r="AY232" s="243" t="s">
        <v>206</v>
      </c>
    </row>
    <row r="233" spans="1:51" s="14" customFormat="1" ht="12">
      <c r="A233" s="14"/>
      <c r="B233" s="244"/>
      <c r="C233" s="245"/>
      <c r="D233" s="228" t="s">
        <v>218</v>
      </c>
      <c r="E233" s="246" t="s">
        <v>1458</v>
      </c>
      <c r="F233" s="247" t="s">
        <v>220</v>
      </c>
      <c r="G233" s="245"/>
      <c r="H233" s="248">
        <v>19</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218</v>
      </c>
      <c r="AU233" s="254" t="s">
        <v>89</v>
      </c>
      <c r="AV233" s="14" t="s">
        <v>214</v>
      </c>
      <c r="AW233" s="14" t="s">
        <v>41</v>
      </c>
      <c r="AX233" s="14" t="s">
        <v>87</v>
      </c>
      <c r="AY233" s="254" t="s">
        <v>206</v>
      </c>
    </row>
    <row r="234" spans="1:65" s="2" customFormat="1" ht="21.75" customHeight="1">
      <c r="A234" s="40"/>
      <c r="B234" s="41"/>
      <c r="C234" s="215" t="s">
        <v>541</v>
      </c>
      <c r="D234" s="215" t="s">
        <v>209</v>
      </c>
      <c r="E234" s="216" t="s">
        <v>1617</v>
      </c>
      <c r="F234" s="217" t="s">
        <v>1618</v>
      </c>
      <c r="G234" s="218" t="s">
        <v>223</v>
      </c>
      <c r="H234" s="219">
        <v>7</v>
      </c>
      <c r="I234" s="220"/>
      <c r="J234" s="221">
        <f>ROUND(I234*H234,2)</f>
        <v>0</v>
      </c>
      <c r="K234" s="217" t="s">
        <v>213</v>
      </c>
      <c r="L234" s="46"/>
      <c r="M234" s="222" t="s">
        <v>39</v>
      </c>
      <c r="N234" s="223" t="s">
        <v>53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214</v>
      </c>
      <c r="AT234" s="226" t="s">
        <v>209</v>
      </c>
      <c r="AU234" s="226" t="s">
        <v>89</v>
      </c>
      <c r="AY234" s="18" t="s">
        <v>206</v>
      </c>
      <c r="BE234" s="227">
        <f>IF(N234="základní",J234,0)</f>
        <v>0</v>
      </c>
      <c r="BF234" s="227">
        <f>IF(N234="snížená",J234,0)</f>
        <v>0</v>
      </c>
      <c r="BG234" s="227">
        <f>IF(N234="zákl. přenesená",J234,0)</f>
        <v>0</v>
      </c>
      <c r="BH234" s="227">
        <f>IF(N234="sníž. přenesená",J234,0)</f>
        <v>0</v>
      </c>
      <c r="BI234" s="227">
        <f>IF(N234="nulová",J234,0)</f>
        <v>0</v>
      </c>
      <c r="BJ234" s="18" t="s">
        <v>214</v>
      </c>
      <c r="BK234" s="227">
        <f>ROUND(I234*H234,2)</f>
        <v>0</v>
      </c>
      <c r="BL234" s="18" t="s">
        <v>214</v>
      </c>
      <c r="BM234" s="226" t="s">
        <v>1619</v>
      </c>
    </row>
    <row r="235" spans="1:47" s="2" customFormat="1" ht="12">
      <c r="A235" s="40"/>
      <c r="B235" s="41"/>
      <c r="C235" s="42"/>
      <c r="D235" s="228" t="s">
        <v>216</v>
      </c>
      <c r="E235" s="42"/>
      <c r="F235" s="229" t="s">
        <v>1620</v>
      </c>
      <c r="G235" s="42"/>
      <c r="H235" s="42"/>
      <c r="I235" s="230"/>
      <c r="J235" s="42"/>
      <c r="K235" s="42"/>
      <c r="L235" s="46"/>
      <c r="M235" s="231"/>
      <c r="N235" s="232"/>
      <c r="O235" s="86"/>
      <c r="P235" s="86"/>
      <c r="Q235" s="86"/>
      <c r="R235" s="86"/>
      <c r="S235" s="86"/>
      <c r="T235" s="87"/>
      <c r="U235" s="40"/>
      <c r="V235" s="40"/>
      <c r="W235" s="40"/>
      <c r="X235" s="40"/>
      <c r="Y235" s="40"/>
      <c r="Z235" s="40"/>
      <c r="AA235" s="40"/>
      <c r="AB235" s="40"/>
      <c r="AC235" s="40"/>
      <c r="AD235" s="40"/>
      <c r="AE235" s="40"/>
      <c r="AT235" s="18" t="s">
        <v>216</v>
      </c>
      <c r="AU235" s="18" t="s">
        <v>89</v>
      </c>
    </row>
    <row r="236" spans="1:47" s="2" customFormat="1" ht="12">
      <c r="A236" s="40"/>
      <c r="B236" s="41"/>
      <c r="C236" s="42"/>
      <c r="D236" s="228" t="s">
        <v>326</v>
      </c>
      <c r="E236" s="42"/>
      <c r="F236" s="275" t="s">
        <v>1621</v>
      </c>
      <c r="G236" s="42"/>
      <c r="H236" s="42"/>
      <c r="I236" s="230"/>
      <c r="J236" s="42"/>
      <c r="K236" s="42"/>
      <c r="L236" s="46"/>
      <c r="M236" s="231"/>
      <c r="N236" s="232"/>
      <c r="O236" s="86"/>
      <c r="P236" s="86"/>
      <c r="Q236" s="86"/>
      <c r="R236" s="86"/>
      <c r="S236" s="86"/>
      <c r="T236" s="87"/>
      <c r="U236" s="40"/>
      <c r="V236" s="40"/>
      <c r="W236" s="40"/>
      <c r="X236" s="40"/>
      <c r="Y236" s="40"/>
      <c r="Z236" s="40"/>
      <c r="AA236" s="40"/>
      <c r="AB236" s="40"/>
      <c r="AC236" s="40"/>
      <c r="AD236" s="40"/>
      <c r="AE236" s="40"/>
      <c r="AT236" s="18" t="s">
        <v>326</v>
      </c>
      <c r="AU236" s="18" t="s">
        <v>89</v>
      </c>
    </row>
    <row r="237" spans="1:51" s="13" customFormat="1" ht="12">
      <c r="A237" s="13"/>
      <c r="B237" s="233"/>
      <c r="C237" s="234"/>
      <c r="D237" s="228" t="s">
        <v>218</v>
      </c>
      <c r="E237" s="235" t="s">
        <v>39</v>
      </c>
      <c r="F237" s="236" t="s">
        <v>1622</v>
      </c>
      <c r="G237" s="234"/>
      <c r="H237" s="237">
        <v>4</v>
      </c>
      <c r="I237" s="238"/>
      <c r="J237" s="234"/>
      <c r="K237" s="234"/>
      <c r="L237" s="239"/>
      <c r="M237" s="240"/>
      <c r="N237" s="241"/>
      <c r="O237" s="241"/>
      <c r="P237" s="241"/>
      <c r="Q237" s="241"/>
      <c r="R237" s="241"/>
      <c r="S237" s="241"/>
      <c r="T237" s="242"/>
      <c r="U237" s="13"/>
      <c r="V237" s="13"/>
      <c r="W237" s="13"/>
      <c r="X237" s="13"/>
      <c r="Y237" s="13"/>
      <c r="Z237" s="13"/>
      <c r="AA237" s="13"/>
      <c r="AB237" s="13"/>
      <c r="AC237" s="13"/>
      <c r="AD237" s="13"/>
      <c r="AE237" s="13"/>
      <c r="AT237" s="243" t="s">
        <v>218</v>
      </c>
      <c r="AU237" s="243" t="s">
        <v>89</v>
      </c>
      <c r="AV237" s="13" t="s">
        <v>89</v>
      </c>
      <c r="AW237" s="13" t="s">
        <v>41</v>
      </c>
      <c r="AX237" s="13" t="s">
        <v>80</v>
      </c>
      <c r="AY237" s="243" t="s">
        <v>206</v>
      </c>
    </row>
    <row r="238" spans="1:51" s="13" customFormat="1" ht="12">
      <c r="A238" s="13"/>
      <c r="B238" s="233"/>
      <c r="C238" s="234"/>
      <c r="D238" s="228" t="s">
        <v>218</v>
      </c>
      <c r="E238" s="235" t="s">
        <v>39</v>
      </c>
      <c r="F238" s="236" t="s">
        <v>1623</v>
      </c>
      <c r="G238" s="234"/>
      <c r="H238" s="237">
        <v>3</v>
      </c>
      <c r="I238" s="238"/>
      <c r="J238" s="234"/>
      <c r="K238" s="234"/>
      <c r="L238" s="239"/>
      <c r="M238" s="240"/>
      <c r="N238" s="241"/>
      <c r="O238" s="241"/>
      <c r="P238" s="241"/>
      <c r="Q238" s="241"/>
      <c r="R238" s="241"/>
      <c r="S238" s="241"/>
      <c r="T238" s="242"/>
      <c r="U238" s="13"/>
      <c r="V238" s="13"/>
      <c r="W238" s="13"/>
      <c r="X238" s="13"/>
      <c r="Y238" s="13"/>
      <c r="Z238" s="13"/>
      <c r="AA238" s="13"/>
      <c r="AB238" s="13"/>
      <c r="AC238" s="13"/>
      <c r="AD238" s="13"/>
      <c r="AE238" s="13"/>
      <c r="AT238" s="243" t="s">
        <v>218</v>
      </c>
      <c r="AU238" s="243" t="s">
        <v>89</v>
      </c>
      <c r="AV238" s="13" t="s">
        <v>89</v>
      </c>
      <c r="AW238" s="13" t="s">
        <v>41</v>
      </c>
      <c r="AX238" s="13" t="s">
        <v>80</v>
      </c>
      <c r="AY238" s="243" t="s">
        <v>206</v>
      </c>
    </row>
    <row r="239" spans="1:51" s="14" customFormat="1" ht="12">
      <c r="A239" s="14"/>
      <c r="B239" s="244"/>
      <c r="C239" s="245"/>
      <c r="D239" s="228" t="s">
        <v>218</v>
      </c>
      <c r="E239" s="246" t="s">
        <v>39</v>
      </c>
      <c r="F239" s="247" t="s">
        <v>220</v>
      </c>
      <c r="G239" s="245"/>
      <c r="H239" s="248">
        <v>7</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218</v>
      </c>
      <c r="AU239" s="254" t="s">
        <v>89</v>
      </c>
      <c r="AV239" s="14" t="s">
        <v>214</v>
      </c>
      <c r="AW239" s="14" t="s">
        <v>41</v>
      </c>
      <c r="AX239" s="14" t="s">
        <v>87</v>
      </c>
      <c r="AY239" s="254" t="s">
        <v>206</v>
      </c>
    </row>
    <row r="240" spans="1:65" s="2" customFormat="1" ht="24.15" customHeight="1">
      <c r="A240" s="40"/>
      <c r="B240" s="41"/>
      <c r="C240" s="215" t="s">
        <v>544</v>
      </c>
      <c r="D240" s="215" t="s">
        <v>209</v>
      </c>
      <c r="E240" s="216" t="s">
        <v>258</v>
      </c>
      <c r="F240" s="217" t="s">
        <v>259</v>
      </c>
      <c r="G240" s="218" t="s">
        <v>260</v>
      </c>
      <c r="H240" s="219">
        <v>1511</v>
      </c>
      <c r="I240" s="220"/>
      <c r="J240" s="221">
        <f>ROUND(I240*H240,2)</f>
        <v>0</v>
      </c>
      <c r="K240" s="217" t="s">
        <v>213</v>
      </c>
      <c r="L240" s="46"/>
      <c r="M240" s="222" t="s">
        <v>39</v>
      </c>
      <c r="N240" s="223" t="s">
        <v>53</v>
      </c>
      <c r="O240" s="86"/>
      <c r="P240" s="224">
        <f>O240*H240</f>
        <v>0</v>
      </c>
      <c r="Q240" s="224">
        <v>0</v>
      </c>
      <c r="R240" s="224">
        <f>Q240*H240</f>
        <v>0</v>
      </c>
      <c r="S240" s="224">
        <v>0</v>
      </c>
      <c r="T240" s="225">
        <f>S240*H240</f>
        <v>0</v>
      </c>
      <c r="U240" s="40"/>
      <c r="V240" s="40"/>
      <c r="W240" s="40"/>
      <c r="X240" s="40"/>
      <c r="Y240" s="40"/>
      <c r="Z240" s="40"/>
      <c r="AA240" s="40"/>
      <c r="AB240" s="40"/>
      <c r="AC240" s="40"/>
      <c r="AD240" s="40"/>
      <c r="AE240" s="40"/>
      <c r="AR240" s="226" t="s">
        <v>214</v>
      </c>
      <c r="AT240" s="226" t="s">
        <v>209</v>
      </c>
      <c r="AU240" s="226" t="s">
        <v>89</v>
      </c>
      <c r="AY240" s="18" t="s">
        <v>206</v>
      </c>
      <c r="BE240" s="227">
        <f>IF(N240="základní",J240,0)</f>
        <v>0</v>
      </c>
      <c r="BF240" s="227">
        <f>IF(N240="snížená",J240,0)</f>
        <v>0</v>
      </c>
      <c r="BG240" s="227">
        <f>IF(N240="zákl. přenesená",J240,0)</f>
        <v>0</v>
      </c>
      <c r="BH240" s="227">
        <f>IF(N240="sníž. přenesená",J240,0)</f>
        <v>0</v>
      </c>
      <c r="BI240" s="227">
        <f>IF(N240="nulová",J240,0)</f>
        <v>0</v>
      </c>
      <c r="BJ240" s="18" t="s">
        <v>214</v>
      </c>
      <c r="BK240" s="227">
        <f>ROUND(I240*H240,2)</f>
        <v>0</v>
      </c>
      <c r="BL240" s="18" t="s">
        <v>214</v>
      </c>
      <c r="BM240" s="226" t="s">
        <v>1624</v>
      </c>
    </row>
    <row r="241" spans="1:47" s="2" customFormat="1" ht="12">
      <c r="A241" s="40"/>
      <c r="B241" s="41"/>
      <c r="C241" s="42"/>
      <c r="D241" s="228" t="s">
        <v>216</v>
      </c>
      <c r="E241" s="42"/>
      <c r="F241" s="229" t="s">
        <v>262</v>
      </c>
      <c r="G241" s="42"/>
      <c r="H241" s="42"/>
      <c r="I241" s="230"/>
      <c r="J241" s="42"/>
      <c r="K241" s="42"/>
      <c r="L241" s="46"/>
      <c r="M241" s="231"/>
      <c r="N241" s="232"/>
      <c r="O241" s="86"/>
      <c r="P241" s="86"/>
      <c r="Q241" s="86"/>
      <c r="R241" s="86"/>
      <c r="S241" s="86"/>
      <c r="T241" s="87"/>
      <c r="U241" s="40"/>
      <c r="V241" s="40"/>
      <c r="W241" s="40"/>
      <c r="X241" s="40"/>
      <c r="Y241" s="40"/>
      <c r="Z241" s="40"/>
      <c r="AA241" s="40"/>
      <c r="AB241" s="40"/>
      <c r="AC241" s="40"/>
      <c r="AD241" s="40"/>
      <c r="AE241" s="40"/>
      <c r="AT241" s="18" t="s">
        <v>216</v>
      </c>
      <c r="AU241" s="18" t="s">
        <v>89</v>
      </c>
    </row>
    <row r="242" spans="1:47" s="2" customFormat="1" ht="12">
      <c r="A242" s="40"/>
      <c r="B242" s="41"/>
      <c r="C242" s="42"/>
      <c r="D242" s="228" t="s">
        <v>326</v>
      </c>
      <c r="E242" s="42"/>
      <c r="F242" s="275" t="s">
        <v>1625</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8" t="s">
        <v>326</v>
      </c>
      <c r="AU242" s="18" t="s">
        <v>89</v>
      </c>
    </row>
    <row r="243" spans="1:51" s="13" customFormat="1" ht="12">
      <c r="A243" s="13"/>
      <c r="B243" s="233"/>
      <c r="C243" s="234"/>
      <c r="D243" s="228" t="s">
        <v>218</v>
      </c>
      <c r="E243" s="235" t="s">
        <v>39</v>
      </c>
      <c r="F243" s="236" t="s">
        <v>1626</v>
      </c>
      <c r="G243" s="234"/>
      <c r="H243" s="237">
        <v>1497</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218</v>
      </c>
      <c r="AU243" s="243" t="s">
        <v>89</v>
      </c>
      <c r="AV243" s="13" t="s">
        <v>89</v>
      </c>
      <c r="AW243" s="13" t="s">
        <v>41</v>
      </c>
      <c r="AX243" s="13" t="s">
        <v>80</v>
      </c>
      <c r="AY243" s="243" t="s">
        <v>206</v>
      </c>
    </row>
    <row r="244" spans="1:51" s="13" customFormat="1" ht="12">
      <c r="A244" s="13"/>
      <c r="B244" s="233"/>
      <c r="C244" s="234"/>
      <c r="D244" s="228" t="s">
        <v>218</v>
      </c>
      <c r="E244" s="235" t="s">
        <v>39</v>
      </c>
      <c r="F244" s="236" t="s">
        <v>1627</v>
      </c>
      <c r="G244" s="234"/>
      <c r="H244" s="237">
        <v>14</v>
      </c>
      <c r="I244" s="238"/>
      <c r="J244" s="234"/>
      <c r="K244" s="234"/>
      <c r="L244" s="239"/>
      <c r="M244" s="240"/>
      <c r="N244" s="241"/>
      <c r="O244" s="241"/>
      <c r="P244" s="241"/>
      <c r="Q244" s="241"/>
      <c r="R244" s="241"/>
      <c r="S244" s="241"/>
      <c r="T244" s="242"/>
      <c r="U244" s="13"/>
      <c r="V244" s="13"/>
      <c r="W244" s="13"/>
      <c r="X244" s="13"/>
      <c r="Y244" s="13"/>
      <c r="Z244" s="13"/>
      <c r="AA244" s="13"/>
      <c r="AB244" s="13"/>
      <c r="AC244" s="13"/>
      <c r="AD244" s="13"/>
      <c r="AE244" s="13"/>
      <c r="AT244" s="243" t="s">
        <v>218</v>
      </c>
      <c r="AU244" s="243" t="s">
        <v>89</v>
      </c>
      <c r="AV244" s="13" t="s">
        <v>89</v>
      </c>
      <c r="AW244" s="13" t="s">
        <v>41</v>
      </c>
      <c r="AX244" s="13" t="s">
        <v>80</v>
      </c>
      <c r="AY244" s="243" t="s">
        <v>206</v>
      </c>
    </row>
    <row r="245" spans="1:51" s="14" customFormat="1" ht="12">
      <c r="A245" s="14"/>
      <c r="B245" s="244"/>
      <c r="C245" s="245"/>
      <c r="D245" s="228" t="s">
        <v>218</v>
      </c>
      <c r="E245" s="246" t="s">
        <v>39</v>
      </c>
      <c r="F245" s="247" t="s">
        <v>220</v>
      </c>
      <c r="G245" s="245"/>
      <c r="H245" s="248">
        <v>1511</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218</v>
      </c>
      <c r="AU245" s="254" t="s">
        <v>89</v>
      </c>
      <c r="AV245" s="14" t="s">
        <v>214</v>
      </c>
      <c r="AW245" s="14" t="s">
        <v>41</v>
      </c>
      <c r="AX245" s="14" t="s">
        <v>87</v>
      </c>
      <c r="AY245" s="254" t="s">
        <v>206</v>
      </c>
    </row>
    <row r="246" spans="1:65" s="2" customFormat="1" ht="24.15" customHeight="1">
      <c r="A246" s="40"/>
      <c r="B246" s="41"/>
      <c r="C246" s="215" t="s">
        <v>549</v>
      </c>
      <c r="D246" s="215" t="s">
        <v>209</v>
      </c>
      <c r="E246" s="216" t="s">
        <v>1307</v>
      </c>
      <c r="F246" s="217" t="s">
        <v>1308</v>
      </c>
      <c r="G246" s="218" t="s">
        <v>268</v>
      </c>
      <c r="H246" s="219">
        <v>0.2</v>
      </c>
      <c r="I246" s="220"/>
      <c r="J246" s="221">
        <f>ROUND(I246*H246,2)</f>
        <v>0</v>
      </c>
      <c r="K246" s="217" t="s">
        <v>213</v>
      </c>
      <c r="L246" s="46"/>
      <c r="M246" s="222" t="s">
        <v>39</v>
      </c>
      <c r="N246" s="223" t="s">
        <v>53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214</v>
      </c>
      <c r="AT246" s="226" t="s">
        <v>209</v>
      </c>
      <c r="AU246" s="226" t="s">
        <v>89</v>
      </c>
      <c r="AY246" s="18" t="s">
        <v>206</v>
      </c>
      <c r="BE246" s="227">
        <f>IF(N246="základní",J246,0)</f>
        <v>0</v>
      </c>
      <c r="BF246" s="227">
        <f>IF(N246="snížená",J246,0)</f>
        <v>0</v>
      </c>
      <c r="BG246" s="227">
        <f>IF(N246="zákl. přenesená",J246,0)</f>
        <v>0</v>
      </c>
      <c r="BH246" s="227">
        <f>IF(N246="sníž. přenesená",J246,0)</f>
        <v>0</v>
      </c>
      <c r="BI246" s="227">
        <f>IF(N246="nulová",J246,0)</f>
        <v>0</v>
      </c>
      <c r="BJ246" s="18" t="s">
        <v>214</v>
      </c>
      <c r="BK246" s="227">
        <f>ROUND(I246*H246,2)</f>
        <v>0</v>
      </c>
      <c r="BL246" s="18" t="s">
        <v>214</v>
      </c>
      <c r="BM246" s="226" t="s">
        <v>1628</v>
      </c>
    </row>
    <row r="247" spans="1:47" s="2" customFormat="1" ht="12">
      <c r="A247" s="40"/>
      <c r="B247" s="41"/>
      <c r="C247" s="42"/>
      <c r="D247" s="228" t="s">
        <v>216</v>
      </c>
      <c r="E247" s="42"/>
      <c r="F247" s="229" t="s">
        <v>1629</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8" t="s">
        <v>216</v>
      </c>
      <c r="AU247" s="18" t="s">
        <v>89</v>
      </c>
    </row>
    <row r="248" spans="1:47" s="2" customFormat="1" ht="12">
      <c r="A248" s="40"/>
      <c r="B248" s="41"/>
      <c r="C248" s="42"/>
      <c r="D248" s="228" t="s">
        <v>326</v>
      </c>
      <c r="E248" s="42"/>
      <c r="F248" s="275" t="s">
        <v>1630</v>
      </c>
      <c r="G248" s="42"/>
      <c r="H248" s="42"/>
      <c r="I248" s="230"/>
      <c r="J248" s="42"/>
      <c r="K248" s="42"/>
      <c r="L248" s="46"/>
      <c r="M248" s="231"/>
      <c r="N248" s="232"/>
      <c r="O248" s="86"/>
      <c r="P248" s="86"/>
      <c r="Q248" s="86"/>
      <c r="R248" s="86"/>
      <c r="S248" s="86"/>
      <c r="T248" s="87"/>
      <c r="U248" s="40"/>
      <c r="V248" s="40"/>
      <c r="W248" s="40"/>
      <c r="X248" s="40"/>
      <c r="Y248" s="40"/>
      <c r="Z248" s="40"/>
      <c r="AA248" s="40"/>
      <c r="AB248" s="40"/>
      <c r="AC248" s="40"/>
      <c r="AD248" s="40"/>
      <c r="AE248" s="40"/>
      <c r="AT248" s="18" t="s">
        <v>326</v>
      </c>
      <c r="AU248" s="18" t="s">
        <v>89</v>
      </c>
    </row>
    <row r="249" spans="1:65" s="2" customFormat="1" ht="24.15" customHeight="1">
      <c r="A249" s="40"/>
      <c r="B249" s="41"/>
      <c r="C249" s="215" t="s">
        <v>1631</v>
      </c>
      <c r="D249" s="215" t="s">
        <v>209</v>
      </c>
      <c r="E249" s="216" t="s">
        <v>1632</v>
      </c>
      <c r="F249" s="217" t="s">
        <v>1633</v>
      </c>
      <c r="G249" s="218" t="s">
        <v>175</v>
      </c>
      <c r="H249" s="219">
        <v>79.85</v>
      </c>
      <c r="I249" s="220"/>
      <c r="J249" s="221">
        <f>ROUND(I249*H249,2)</f>
        <v>0</v>
      </c>
      <c r="K249" s="217" t="s">
        <v>213</v>
      </c>
      <c r="L249" s="46"/>
      <c r="M249" s="222" t="s">
        <v>39</v>
      </c>
      <c r="N249" s="223" t="s">
        <v>53</v>
      </c>
      <c r="O249" s="86"/>
      <c r="P249" s="224">
        <f>O249*H249</f>
        <v>0</v>
      </c>
      <c r="Q249" s="224">
        <v>0</v>
      </c>
      <c r="R249" s="224">
        <f>Q249*H249</f>
        <v>0</v>
      </c>
      <c r="S249" s="224">
        <v>0</v>
      </c>
      <c r="T249" s="225">
        <f>S249*H249</f>
        <v>0</v>
      </c>
      <c r="U249" s="40"/>
      <c r="V249" s="40"/>
      <c r="W249" s="40"/>
      <c r="X249" s="40"/>
      <c r="Y249" s="40"/>
      <c r="Z249" s="40"/>
      <c r="AA249" s="40"/>
      <c r="AB249" s="40"/>
      <c r="AC249" s="40"/>
      <c r="AD249" s="40"/>
      <c r="AE249" s="40"/>
      <c r="AR249" s="226" t="s">
        <v>214</v>
      </c>
      <c r="AT249" s="226" t="s">
        <v>209</v>
      </c>
      <c r="AU249" s="226" t="s">
        <v>89</v>
      </c>
      <c r="AY249" s="18" t="s">
        <v>206</v>
      </c>
      <c r="BE249" s="227">
        <f>IF(N249="základní",J249,0)</f>
        <v>0</v>
      </c>
      <c r="BF249" s="227">
        <f>IF(N249="snížená",J249,0)</f>
        <v>0</v>
      </c>
      <c r="BG249" s="227">
        <f>IF(N249="zákl. přenesená",J249,0)</f>
        <v>0</v>
      </c>
      <c r="BH249" s="227">
        <f>IF(N249="sníž. přenesená",J249,0)</f>
        <v>0</v>
      </c>
      <c r="BI249" s="227">
        <f>IF(N249="nulová",J249,0)</f>
        <v>0</v>
      </c>
      <c r="BJ249" s="18" t="s">
        <v>214</v>
      </c>
      <c r="BK249" s="227">
        <f>ROUND(I249*H249,2)</f>
        <v>0</v>
      </c>
      <c r="BL249" s="18" t="s">
        <v>214</v>
      </c>
      <c r="BM249" s="226" t="s">
        <v>1634</v>
      </c>
    </row>
    <row r="250" spans="1:47" s="2" customFormat="1" ht="12">
      <c r="A250" s="40"/>
      <c r="B250" s="41"/>
      <c r="C250" s="42"/>
      <c r="D250" s="228" t="s">
        <v>216</v>
      </c>
      <c r="E250" s="42"/>
      <c r="F250" s="229" t="s">
        <v>1635</v>
      </c>
      <c r="G250" s="42"/>
      <c r="H250" s="42"/>
      <c r="I250" s="230"/>
      <c r="J250" s="42"/>
      <c r="K250" s="42"/>
      <c r="L250" s="46"/>
      <c r="M250" s="231"/>
      <c r="N250" s="232"/>
      <c r="O250" s="86"/>
      <c r="P250" s="86"/>
      <c r="Q250" s="86"/>
      <c r="R250" s="86"/>
      <c r="S250" s="86"/>
      <c r="T250" s="87"/>
      <c r="U250" s="40"/>
      <c r="V250" s="40"/>
      <c r="W250" s="40"/>
      <c r="X250" s="40"/>
      <c r="Y250" s="40"/>
      <c r="Z250" s="40"/>
      <c r="AA250" s="40"/>
      <c r="AB250" s="40"/>
      <c r="AC250" s="40"/>
      <c r="AD250" s="40"/>
      <c r="AE250" s="40"/>
      <c r="AT250" s="18" t="s">
        <v>216</v>
      </c>
      <c r="AU250" s="18" t="s">
        <v>89</v>
      </c>
    </row>
    <row r="251" spans="1:47" s="2" customFormat="1" ht="12">
      <c r="A251" s="40"/>
      <c r="B251" s="41"/>
      <c r="C251" s="42"/>
      <c r="D251" s="228" t="s">
        <v>326</v>
      </c>
      <c r="E251" s="42"/>
      <c r="F251" s="275" t="s">
        <v>1636</v>
      </c>
      <c r="G251" s="42"/>
      <c r="H251" s="42"/>
      <c r="I251" s="230"/>
      <c r="J251" s="42"/>
      <c r="K251" s="42"/>
      <c r="L251" s="46"/>
      <c r="M251" s="231"/>
      <c r="N251" s="232"/>
      <c r="O251" s="86"/>
      <c r="P251" s="86"/>
      <c r="Q251" s="86"/>
      <c r="R251" s="86"/>
      <c r="S251" s="86"/>
      <c r="T251" s="87"/>
      <c r="U251" s="40"/>
      <c r="V251" s="40"/>
      <c r="W251" s="40"/>
      <c r="X251" s="40"/>
      <c r="Y251" s="40"/>
      <c r="Z251" s="40"/>
      <c r="AA251" s="40"/>
      <c r="AB251" s="40"/>
      <c r="AC251" s="40"/>
      <c r="AD251" s="40"/>
      <c r="AE251" s="40"/>
      <c r="AT251" s="18" t="s">
        <v>326</v>
      </c>
      <c r="AU251" s="18" t="s">
        <v>89</v>
      </c>
    </row>
    <row r="252" spans="1:51" s="13" customFormat="1" ht="12">
      <c r="A252" s="13"/>
      <c r="B252" s="233"/>
      <c r="C252" s="234"/>
      <c r="D252" s="228" t="s">
        <v>218</v>
      </c>
      <c r="E252" s="235" t="s">
        <v>39</v>
      </c>
      <c r="F252" s="236" t="s">
        <v>1637</v>
      </c>
      <c r="G252" s="234"/>
      <c r="H252" s="237">
        <v>30</v>
      </c>
      <c r="I252" s="238"/>
      <c r="J252" s="234"/>
      <c r="K252" s="234"/>
      <c r="L252" s="239"/>
      <c r="M252" s="240"/>
      <c r="N252" s="241"/>
      <c r="O252" s="241"/>
      <c r="P252" s="241"/>
      <c r="Q252" s="241"/>
      <c r="R252" s="241"/>
      <c r="S252" s="241"/>
      <c r="T252" s="242"/>
      <c r="U252" s="13"/>
      <c r="V252" s="13"/>
      <c r="W252" s="13"/>
      <c r="X252" s="13"/>
      <c r="Y252" s="13"/>
      <c r="Z252" s="13"/>
      <c r="AA252" s="13"/>
      <c r="AB252" s="13"/>
      <c r="AC252" s="13"/>
      <c r="AD252" s="13"/>
      <c r="AE252" s="13"/>
      <c r="AT252" s="243" t="s">
        <v>218</v>
      </c>
      <c r="AU252" s="243" t="s">
        <v>89</v>
      </c>
      <c r="AV252" s="13" t="s">
        <v>89</v>
      </c>
      <c r="AW252" s="13" t="s">
        <v>41</v>
      </c>
      <c r="AX252" s="13" t="s">
        <v>80</v>
      </c>
      <c r="AY252" s="243" t="s">
        <v>206</v>
      </c>
    </row>
    <row r="253" spans="1:51" s="13" customFormat="1" ht="12">
      <c r="A253" s="13"/>
      <c r="B253" s="233"/>
      <c r="C253" s="234"/>
      <c r="D253" s="228" t="s">
        <v>218</v>
      </c>
      <c r="E253" s="235" t="s">
        <v>39</v>
      </c>
      <c r="F253" s="236" t="s">
        <v>1638</v>
      </c>
      <c r="G253" s="234"/>
      <c r="H253" s="237">
        <v>49.85</v>
      </c>
      <c r="I253" s="238"/>
      <c r="J253" s="234"/>
      <c r="K253" s="234"/>
      <c r="L253" s="239"/>
      <c r="M253" s="240"/>
      <c r="N253" s="241"/>
      <c r="O253" s="241"/>
      <c r="P253" s="241"/>
      <c r="Q253" s="241"/>
      <c r="R253" s="241"/>
      <c r="S253" s="241"/>
      <c r="T253" s="242"/>
      <c r="U253" s="13"/>
      <c r="V253" s="13"/>
      <c r="W253" s="13"/>
      <c r="X253" s="13"/>
      <c r="Y253" s="13"/>
      <c r="Z253" s="13"/>
      <c r="AA253" s="13"/>
      <c r="AB253" s="13"/>
      <c r="AC253" s="13"/>
      <c r="AD253" s="13"/>
      <c r="AE253" s="13"/>
      <c r="AT253" s="243" t="s">
        <v>218</v>
      </c>
      <c r="AU253" s="243" t="s">
        <v>89</v>
      </c>
      <c r="AV253" s="13" t="s">
        <v>89</v>
      </c>
      <c r="AW253" s="13" t="s">
        <v>41</v>
      </c>
      <c r="AX253" s="13" t="s">
        <v>80</v>
      </c>
      <c r="AY253" s="243" t="s">
        <v>206</v>
      </c>
    </row>
    <row r="254" spans="1:51" s="14" customFormat="1" ht="12">
      <c r="A254" s="14"/>
      <c r="B254" s="244"/>
      <c r="C254" s="245"/>
      <c r="D254" s="228" t="s">
        <v>218</v>
      </c>
      <c r="E254" s="246" t="s">
        <v>39</v>
      </c>
      <c r="F254" s="247" t="s">
        <v>220</v>
      </c>
      <c r="G254" s="245"/>
      <c r="H254" s="248">
        <v>79.85</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218</v>
      </c>
      <c r="AU254" s="254" t="s">
        <v>89</v>
      </c>
      <c r="AV254" s="14" t="s">
        <v>214</v>
      </c>
      <c r="AW254" s="14" t="s">
        <v>41</v>
      </c>
      <c r="AX254" s="14" t="s">
        <v>87</v>
      </c>
      <c r="AY254" s="254" t="s">
        <v>206</v>
      </c>
    </row>
    <row r="255" spans="1:65" s="2" customFormat="1" ht="24.15" customHeight="1">
      <c r="A255" s="40"/>
      <c r="B255" s="41"/>
      <c r="C255" s="215" t="s">
        <v>1639</v>
      </c>
      <c r="D255" s="215" t="s">
        <v>209</v>
      </c>
      <c r="E255" s="216" t="s">
        <v>1640</v>
      </c>
      <c r="F255" s="217" t="s">
        <v>1641</v>
      </c>
      <c r="G255" s="218" t="s">
        <v>281</v>
      </c>
      <c r="H255" s="219">
        <v>2</v>
      </c>
      <c r="I255" s="220"/>
      <c r="J255" s="221">
        <f>ROUND(I255*H255,2)</f>
        <v>0</v>
      </c>
      <c r="K255" s="217" t="s">
        <v>213</v>
      </c>
      <c r="L255" s="46"/>
      <c r="M255" s="222" t="s">
        <v>39</v>
      </c>
      <c r="N255" s="223" t="s">
        <v>53</v>
      </c>
      <c r="O255" s="86"/>
      <c r="P255" s="224">
        <f>O255*H255</f>
        <v>0</v>
      </c>
      <c r="Q255" s="224">
        <v>0</v>
      </c>
      <c r="R255" s="224">
        <f>Q255*H255</f>
        <v>0</v>
      </c>
      <c r="S255" s="224">
        <v>0</v>
      </c>
      <c r="T255" s="225">
        <f>S255*H255</f>
        <v>0</v>
      </c>
      <c r="U255" s="40"/>
      <c r="V255" s="40"/>
      <c r="W255" s="40"/>
      <c r="X255" s="40"/>
      <c r="Y255" s="40"/>
      <c r="Z255" s="40"/>
      <c r="AA255" s="40"/>
      <c r="AB255" s="40"/>
      <c r="AC255" s="40"/>
      <c r="AD255" s="40"/>
      <c r="AE255" s="40"/>
      <c r="AR255" s="226" t="s">
        <v>214</v>
      </c>
      <c r="AT255" s="226" t="s">
        <v>209</v>
      </c>
      <c r="AU255" s="226" t="s">
        <v>89</v>
      </c>
      <c r="AY255" s="18" t="s">
        <v>206</v>
      </c>
      <c r="BE255" s="227">
        <f>IF(N255="základní",J255,0)</f>
        <v>0</v>
      </c>
      <c r="BF255" s="227">
        <f>IF(N255="snížená",J255,0)</f>
        <v>0</v>
      </c>
      <c r="BG255" s="227">
        <f>IF(N255="zákl. přenesená",J255,0)</f>
        <v>0</v>
      </c>
      <c r="BH255" s="227">
        <f>IF(N255="sníž. přenesená",J255,0)</f>
        <v>0</v>
      </c>
      <c r="BI255" s="227">
        <f>IF(N255="nulová",J255,0)</f>
        <v>0</v>
      </c>
      <c r="BJ255" s="18" t="s">
        <v>214</v>
      </c>
      <c r="BK255" s="227">
        <f>ROUND(I255*H255,2)</f>
        <v>0</v>
      </c>
      <c r="BL255" s="18" t="s">
        <v>214</v>
      </c>
      <c r="BM255" s="226" t="s">
        <v>1642</v>
      </c>
    </row>
    <row r="256" spans="1:47" s="2" customFormat="1" ht="12">
      <c r="A256" s="40"/>
      <c r="B256" s="41"/>
      <c r="C256" s="42"/>
      <c r="D256" s="228" t="s">
        <v>216</v>
      </c>
      <c r="E256" s="42"/>
      <c r="F256" s="229" t="s">
        <v>1643</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8" t="s">
        <v>216</v>
      </c>
      <c r="AU256" s="18" t="s">
        <v>89</v>
      </c>
    </row>
    <row r="257" spans="1:47" s="2" customFormat="1" ht="12">
      <c r="A257" s="40"/>
      <c r="B257" s="41"/>
      <c r="C257" s="42"/>
      <c r="D257" s="228" t="s">
        <v>326</v>
      </c>
      <c r="E257" s="42"/>
      <c r="F257" s="275" t="s">
        <v>1644</v>
      </c>
      <c r="G257" s="42"/>
      <c r="H257" s="42"/>
      <c r="I257" s="230"/>
      <c r="J257" s="42"/>
      <c r="K257" s="42"/>
      <c r="L257" s="46"/>
      <c r="M257" s="231"/>
      <c r="N257" s="232"/>
      <c r="O257" s="86"/>
      <c r="P257" s="86"/>
      <c r="Q257" s="86"/>
      <c r="R257" s="86"/>
      <c r="S257" s="86"/>
      <c r="T257" s="87"/>
      <c r="U257" s="40"/>
      <c r="V257" s="40"/>
      <c r="W257" s="40"/>
      <c r="X257" s="40"/>
      <c r="Y257" s="40"/>
      <c r="Z257" s="40"/>
      <c r="AA257" s="40"/>
      <c r="AB257" s="40"/>
      <c r="AC257" s="40"/>
      <c r="AD257" s="40"/>
      <c r="AE257" s="40"/>
      <c r="AT257" s="18" t="s">
        <v>326</v>
      </c>
      <c r="AU257" s="18" t="s">
        <v>89</v>
      </c>
    </row>
    <row r="258" spans="1:51" s="13" customFormat="1" ht="12">
      <c r="A258" s="13"/>
      <c r="B258" s="233"/>
      <c r="C258" s="234"/>
      <c r="D258" s="228" t="s">
        <v>218</v>
      </c>
      <c r="E258" s="235" t="s">
        <v>39</v>
      </c>
      <c r="F258" s="236" t="s">
        <v>1645</v>
      </c>
      <c r="G258" s="234"/>
      <c r="H258" s="237">
        <v>1</v>
      </c>
      <c r="I258" s="238"/>
      <c r="J258" s="234"/>
      <c r="K258" s="234"/>
      <c r="L258" s="239"/>
      <c r="M258" s="240"/>
      <c r="N258" s="241"/>
      <c r="O258" s="241"/>
      <c r="P258" s="241"/>
      <c r="Q258" s="241"/>
      <c r="R258" s="241"/>
      <c r="S258" s="241"/>
      <c r="T258" s="242"/>
      <c r="U258" s="13"/>
      <c r="V258" s="13"/>
      <c r="W258" s="13"/>
      <c r="X258" s="13"/>
      <c r="Y258" s="13"/>
      <c r="Z258" s="13"/>
      <c r="AA258" s="13"/>
      <c r="AB258" s="13"/>
      <c r="AC258" s="13"/>
      <c r="AD258" s="13"/>
      <c r="AE258" s="13"/>
      <c r="AT258" s="243" t="s">
        <v>218</v>
      </c>
      <c r="AU258" s="243" t="s">
        <v>89</v>
      </c>
      <c r="AV258" s="13" t="s">
        <v>89</v>
      </c>
      <c r="AW258" s="13" t="s">
        <v>41</v>
      </c>
      <c r="AX258" s="13" t="s">
        <v>80</v>
      </c>
      <c r="AY258" s="243" t="s">
        <v>206</v>
      </c>
    </row>
    <row r="259" spans="1:51" s="13" customFormat="1" ht="12">
      <c r="A259" s="13"/>
      <c r="B259" s="233"/>
      <c r="C259" s="234"/>
      <c r="D259" s="228" t="s">
        <v>218</v>
      </c>
      <c r="E259" s="235" t="s">
        <v>39</v>
      </c>
      <c r="F259" s="236" t="s">
        <v>1646</v>
      </c>
      <c r="G259" s="234"/>
      <c r="H259" s="237">
        <v>1</v>
      </c>
      <c r="I259" s="238"/>
      <c r="J259" s="234"/>
      <c r="K259" s="234"/>
      <c r="L259" s="239"/>
      <c r="M259" s="240"/>
      <c r="N259" s="241"/>
      <c r="O259" s="241"/>
      <c r="P259" s="241"/>
      <c r="Q259" s="241"/>
      <c r="R259" s="241"/>
      <c r="S259" s="241"/>
      <c r="T259" s="242"/>
      <c r="U259" s="13"/>
      <c r="V259" s="13"/>
      <c r="W259" s="13"/>
      <c r="X259" s="13"/>
      <c r="Y259" s="13"/>
      <c r="Z259" s="13"/>
      <c r="AA259" s="13"/>
      <c r="AB259" s="13"/>
      <c r="AC259" s="13"/>
      <c r="AD259" s="13"/>
      <c r="AE259" s="13"/>
      <c r="AT259" s="243" t="s">
        <v>218</v>
      </c>
      <c r="AU259" s="243" t="s">
        <v>89</v>
      </c>
      <c r="AV259" s="13" t="s">
        <v>89</v>
      </c>
      <c r="AW259" s="13" t="s">
        <v>41</v>
      </c>
      <c r="AX259" s="13" t="s">
        <v>80</v>
      </c>
      <c r="AY259" s="243" t="s">
        <v>206</v>
      </c>
    </row>
    <row r="260" spans="1:51" s="14" customFormat="1" ht="12">
      <c r="A260" s="14"/>
      <c r="B260" s="244"/>
      <c r="C260" s="245"/>
      <c r="D260" s="228" t="s">
        <v>218</v>
      </c>
      <c r="E260" s="246" t="s">
        <v>39</v>
      </c>
      <c r="F260" s="247" t="s">
        <v>220</v>
      </c>
      <c r="G260" s="245"/>
      <c r="H260" s="248">
        <v>2</v>
      </c>
      <c r="I260" s="249"/>
      <c r="J260" s="245"/>
      <c r="K260" s="245"/>
      <c r="L260" s="250"/>
      <c r="M260" s="251"/>
      <c r="N260" s="252"/>
      <c r="O260" s="252"/>
      <c r="P260" s="252"/>
      <c r="Q260" s="252"/>
      <c r="R260" s="252"/>
      <c r="S260" s="252"/>
      <c r="T260" s="253"/>
      <c r="U260" s="14"/>
      <c r="V260" s="14"/>
      <c r="W260" s="14"/>
      <c r="X260" s="14"/>
      <c r="Y260" s="14"/>
      <c r="Z260" s="14"/>
      <c r="AA260" s="14"/>
      <c r="AB260" s="14"/>
      <c r="AC260" s="14"/>
      <c r="AD260" s="14"/>
      <c r="AE260" s="14"/>
      <c r="AT260" s="254" t="s">
        <v>218</v>
      </c>
      <c r="AU260" s="254" t="s">
        <v>89</v>
      </c>
      <c r="AV260" s="14" t="s">
        <v>214</v>
      </c>
      <c r="AW260" s="14" t="s">
        <v>41</v>
      </c>
      <c r="AX260" s="14" t="s">
        <v>87</v>
      </c>
      <c r="AY260" s="254" t="s">
        <v>206</v>
      </c>
    </row>
    <row r="261" spans="1:65" s="2" customFormat="1" ht="24.15" customHeight="1">
      <c r="A261" s="40"/>
      <c r="B261" s="41"/>
      <c r="C261" s="215" t="s">
        <v>1647</v>
      </c>
      <c r="D261" s="215" t="s">
        <v>209</v>
      </c>
      <c r="E261" s="216" t="s">
        <v>1648</v>
      </c>
      <c r="F261" s="217" t="s">
        <v>1649</v>
      </c>
      <c r="G261" s="218" t="s">
        <v>281</v>
      </c>
      <c r="H261" s="219">
        <v>1</v>
      </c>
      <c r="I261" s="220"/>
      <c r="J261" s="221">
        <f>ROUND(I261*H261,2)</f>
        <v>0</v>
      </c>
      <c r="K261" s="217" t="s">
        <v>213</v>
      </c>
      <c r="L261" s="46"/>
      <c r="M261" s="222" t="s">
        <v>39</v>
      </c>
      <c r="N261" s="223" t="s">
        <v>53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214</v>
      </c>
      <c r="AT261" s="226" t="s">
        <v>209</v>
      </c>
      <c r="AU261" s="226" t="s">
        <v>89</v>
      </c>
      <c r="AY261" s="18" t="s">
        <v>206</v>
      </c>
      <c r="BE261" s="227">
        <f>IF(N261="základní",J261,0)</f>
        <v>0</v>
      </c>
      <c r="BF261" s="227">
        <f>IF(N261="snížená",J261,0)</f>
        <v>0</v>
      </c>
      <c r="BG261" s="227">
        <f>IF(N261="zákl. přenesená",J261,0)</f>
        <v>0</v>
      </c>
      <c r="BH261" s="227">
        <f>IF(N261="sníž. přenesená",J261,0)</f>
        <v>0</v>
      </c>
      <c r="BI261" s="227">
        <f>IF(N261="nulová",J261,0)</f>
        <v>0</v>
      </c>
      <c r="BJ261" s="18" t="s">
        <v>214</v>
      </c>
      <c r="BK261" s="227">
        <f>ROUND(I261*H261,2)</f>
        <v>0</v>
      </c>
      <c r="BL261" s="18" t="s">
        <v>214</v>
      </c>
      <c r="BM261" s="226" t="s">
        <v>1650</v>
      </c>
    </row>
    <row r="262" spans="1:47" s="2" customFormat="1" ht="12">
      <c r="A262" s="40"/>
      <c r="B262" s="41"/>
      <c r="C262" s="42"/>
      <c r="D262" s="228" t="s">
        <v>216</v>
      </c>
      <c r="E262" s="42"/>
      <c r="F262" s="229" t="s">
        <v>1651</v>
      </c>
      <c r="G262" s="42"/>
      <c r="H262" s="42"/>
      <c r="I262" s="230"/>
      <c r="J262" s="42"/>
      <c r="K262" s="42"/>
      <c r="L262" s="46"/>
      <c r="M262" s="231"/>
      <c r="N262" s="232"/>
      <c r="O262" s="86"/>
      <c r="P262" s="86"/>
      <c r="Q262" s="86"/>
      <c r="R262" s="86"/>
      <c r="S262" s="86"/>
      <c r="T262" s="87"/>
      <c r="U262" s="40"/>
      <c r="V262" s="40"/>
      <c r="W262" s="40"/>
      <c r="X262" s="40"/>
      <c r="Y262" s="40"/>
      <c r="Z262" s="40"/>
      <c r="AA262" s="40"/>
      <c r="AB262" s="40"/>
      <c r="AC262" s="40"/>
      <c r="AD262" s="40"/>
      <c r="AE262" s="40"/>
      <c r="AT262" s="18" t="s">
        <v>216</v>
      </c>
      <c r="AU262" s="18" t="s">
        <v>89</v>
      </c>
    </row>
    <row r="263" spans="1:47" s="2" customFormat="1" ht="12">
      <c r="A263" s="40"/>
      <c r="B263" s="41"/>
      <c r="C263" s="42"/>
      <c r="D263" s="228" t="s">
        <v>326</v>
      </c>
      <c r="E263" s="42"/>
      <c r="F263" s="275" t="s">
        <v>1652</v>
      </c>
      <c r="G263" s="42"/>
      <c r="H263" s="42"/>
      <c r="I263" s="230"/>
      <c r="J263" s="42"/>
      <c r="K263" s="42"/>
      <c r="L263" s="46"/>
      <c r="M263" s="231"/>
      <c r="N263" s="232"/>
      <c r="O263" s="86"/>
      <c r="P263" s="86"/>
      <c r="Q263" s="86"/>
      <c r="R263" s="86"/>
      <c r="S263" s="86"/>
      <c r="T263" s="87"/>
      <c r="U263" s="40"/>
      <c r="V263" s="40"/>
      <c r="W263" s="40"/>
      <c r="X263" s="40"/>
      <c r="Y263" s="40"/>
      <c r="Z263" s="40"/>
      <c r="AA263" s="40"/>
      <c r="AB263" s="40"/>
      <c r="AC263" s="40"/>
      <c r="AD263" s="40"/>
      <c r="AE263" s="40"/>
      <c r="AT263" s="18" t="s">
        <v>326</v>
      </c>
      <c r="AU263" s="18" t="s">
        <v>89</v>
      </c>
    </row>
    <row r="264" spans="1:51" s="13" customFormat="1" ht="12">
      <c r="A264" s="13"/>
      <c r="B264" s="233"/>
      <c r="C264" s="234"/>
      <c r="D264" s="228" t="s">
        <v>218</v>
      </c>
      <c r="E264" s="235" t="s">
        <v>39</v>
      </c>
      <c r="F264" s="236" t="s">
        <v>1645</v>
      </c>
      <c r="G264" s="234"/>
      <c r="H264" s="237">
        <v>1</v>
      </c>
      <c r="I264" s="238"/>
      <c r="J264" s="234"/>
      <c r="K264" s="234"/>
      <c r="L264" s="239"/>
      <c r="M264" s="240"/>
      <c r="N264" s="241"/>
      <c r="O264" s="241"/>
      <c r="P264" s="241"/>
      <c r="Q264" s="241"/>
      <c r="R264" s="241"/>
      <c r="S264" s="241"/>
      <c r="T264" s="242"/>
      <c r="U264" s="13"/>
      <c r="V264" s="13"/>
      <c r="W264" s="13"/>
      <c r="X264" s="13"/>
      <c r="Y264" s="13"/>
      <c r="Z264" s="13"/>
      <c r="AA264" s="13"/>
      <c r="AB264" s="13"/>
      <c r="AC264" s="13"/>
      <c r="AD264" s="13"/>
      <c r="AE264" s="13"/>
      <c r="AT264" s="243" t="s">
        <v>218</v>
      </c>
      <c r="AU264" s="243" t="s">
        <v>89</v>
      </c>
      <c r="AV264" s="13" t="s">
        <v>89</v>
      </c>
      <c r="AW264" s="13" t="s">
        <v>41</v>
      </c>
      <c r="AX264" s="13" t="s">
        <v>80</v>
      </c>
      <c r="AY264" s="243" t="s">
        <v>206</v>
      </c>
    </row>
    <row r="265" spans="1:51" s="14" customFormat="1" ht="12">
      <c r="A265" s="14"/>
      <c r="B265" s="244"/>
      <c r="C265" s="245"/>
      <c r="D265" s="228" t="s">
        <v>218</v>
      </c>
      <c r="E265" s="246" t="s">
        <v>39</v>
      </c>
      <c r="F265" s="247" t="s">
        <v>220</v>
      </c>
      <c r="G265" s="245"/>
      <c r="H265" s="248">
        <v>1</v>
      </c>
      <c r="I265" s="249"/>
      <c r="J265" s="245"/>
      <c r="K265" s="245"/>
      <c r="L265" s="250"/>
      <c r="M265" s="251"/>
      <c r="N265" s="252"/>
      <c r="O265" s="252"/>
      <c r="P265" s="252"/>
      <c r="Q265" s="252"/>
      <c r="R265" s="252"/>
      <c r="S265" s="252"/>
      <c r="T265" s="253"/>
      <c r="U265" s="14"/>
      <c r="V265" s="14"/>
      <c r="W265" s="14"/>
      <c r="X265" s="14"/>
      <c r="Y265" s="14"/>
      <c r="Z265" s="14"/>
      <c r="AA265" s="14"/>
      <c r="AB265" s="14"/>
      <c r="AC265" s="14"/>
      <c r="AD265" s="14"/>
      <c r="AE265" s="14"/>
      <c r="AT265" s="254" t="s">
        <v>218</v>
      </c>
      <c r="AU265" s="254" t="s">
        <v>89</v>
      </c>
      <c r="AV265" s="14" t="s">
        <v>214</v>
      </c>
      <c r="AW265" s="14" t="s">
        <v>41</v>
      </c>
      <c r="AX265" s="14" t="s">
        <v>87</v>
      </c>
      <c r="AY265" s="254" t="s">
        <v>206</v>
      </c>
    </row>
    <row r="266" spans="1:65" s="2" customFormat="1" ht="44.25" customHeight="1">
      <c r="A266" s="40"/>
      <c r="B266" s="41"/>
      <c r="C266" s="215" t="s">
        <v>1653</v>
      </c>
      <c r="D266" s="215" t="s">
        <v>209</v>
      </c>
      <c r="E266" s="216" t="s">
        <v>967</v>
      </c>
      <c r="F266" s="217" t="s">
        <v>968</v>
      </c>
      <c r="G266" s="218" t="s">
        <v>175</v>
      </c>
      <c r="H266" s="219">
        <v>119</v>
      </c>
      <c r="I266" s="220"/>
      <c r="J266" s="221">
        <f>ROUND(I266*H266,2)</f>
        <v>0</v>
      </c>
      <c r="K266" s="217" t="s">
        <v>213</v>
      </c>
      <c r="L266" s="46"/>
      <c r="M266" s="222" t="s">
        <v>39</v>
      </c>
      <c r="N266" s="223" t="s">
        <v>53</v>
      </c>
      <c r="O266" s="86"/>
      <c r="P266" s="224">
        <f>O266*H266</f>
        <v>0</v>
      </c>
      <c r="Q266" s="224">
        <v>0</v>
      </c>
      <c r="R266" s="224">
        <f>Q266*H266</f>
        <v>0</v>
      </c>
      <c r="S266" s="224">
        <v>0</v>
      </c>
      <c r="T266" s="225">
        <f>S266*H266</f>
        <v>0</v>
      </c>
      <c r="U266" s="40"/>
      <c r="V266" s="40"/>
      <c r="W266" s="40"/>
      <c r="X266" s="40"/>
      <c r="Y266" s="40"/>
      <c r="Z266" s="40"/>
      <c r="AA266" s="40"/>
      <c r="AB266" s="40"/>
      <c r="AC266" s="40"/>
      <c r="AD266" s="40"/>
      <c r="AE266" s="40"/>
      <c r="AR266" s="226" t="s">
        <v>214</v>
      </c>
      <c r="AT266" s="226" t="s">
        <v>209</v>
      </c>
      <c r="AU266" s="226" t="s">
        <v>89</v>
      </c>
      <c r="AY266" s="18" t="s">
        <v>206</v>
      </c>
      <c r="BE266" s="227">
        <f>IF(N266="základní",J266,0)</f>
        <v>0</v>
      </c>
      <c r="BF266" s="227">
        <f>IF(N266="snížená",J266,0)</f>
        <v>0</v>
      </c>
      <c r="BG266" s="227">
        <f>IF(N266="zákl. přenesená",J266,0)</f>
        <v>0</v>
      </c>
      <c r="BH266" s="227">
        <f>IF(N266="sníž. přenesená",J266,0)</f>
        <v>0</v>
      </c>
      <c r="BI266" s="227">
        <f>IF(N266="nulová",J266,0)</f>
        <v>0</v>
      </c>
      <c r="BJ266" s="18" t="s">
        <v>214</v>
      </c>
      <c r="BK266" s="227">
        <f>ROUND(I266*H266,2)</f>
        <v>0</v>
      </c>
      <c r="BL266" s="18" t="s">
        <v>214</v>
      </c>
      <c r="BM266" s="226" t="s">
        <v>1654</v>
      </c>
    </row>
    <row r="267" spans="1:47" s="2" customFormat="1" ht="12">
      <c r="A267" s="40"/>
      <c r="B267" s="41"/>
      <c r="C267" s="42"/>
      <c r="D267" s="228" t="s">
        <v>216</v>
      </c>
      <c r="E267" s="42"/>
      <c r="F267" s="229" t="s">
        <v>970</v>
      </c>
      <c r="G267" s="42"/>
      <c r="H267" s="42"/>
      <c r="I267" s="230"/>
      <c r="J267" s="42"/>
      <c r="K267" s="42"/>
      <c r="L267" s="46"/>
      <c r="M267" s="231"/>
      <c r="N267" s="232"/>
      <c r="O267" s="86"/>
      <c r="P267" s="86"/>
      <c r="Q267" s="86"/>
      <c r="R267" s="86"/>
      <c r="S267" s="86"/>
      <c r="T267" s="87"/>
      <c r="U267" s="40"/>
      <c r="V267" s="40"/>
      <c r="W267" s="40"/>
      <c r="X267" s="40"/>
      <c r="Y267" s="40"/>
      <c r="Z267" s="40"/>
      <c r="AA267" s="40"/>
      <c r="AB267" s="40"/>
      <c r="AC267" s="40"/>
      <c r="AD267" s="40"/>
      <c r="AE267" s="40"/>
      <c r="AT267" s="18" t="s">
        <v>216</v>
      </c>
      <c r="AU267" s="18" t="s">
        <v>89</v>
      </c>
    </row>
    <row r="268" spans="1:47" s="2" customFormat="1" ht="12">
      <c r="A268" s="40"/>
      <c r="B268" s="41"/>
      <c r="C268" s="42"/>
      <c r="D268" s="228" t="s">
        <v>326</v>
      </c>
      <c r="E268" s="42"/>
      <c r="F268" s="275" t="s">
        <v>1655</v>
      </c>
      <c r="G268" s="42"/>
      <c r="H268" s="42"/>
      <c r="I268" s="230"/>
      <c r="J268" s="42"/>
      <c r="K268" s="42"/>
      <c r="L268" s="46"/>
      <c r="M268" s="231"/>
      <c r="N268" s="232"/>
      <c r="O268" s="86"/>
      <c r="P268" s="86"/>
      <c r="Q268" s="86"/>
      <c r="R268" s="86"/>
      <c r="S268" s="86"/>
      <c r="T268" s="87"/>
      <c r="U268" s="40"/>
      <c r="V268" s="40"/>
      <c r="W268" s="40"/>
      <c r="X268" s="40"/>
      <c r="Y268" s="40"/>
      <c r="Z268" s="40"/>
      <c r="AA268" s="40"/>
      <c r="AB268" s="40"/>
      <c r="AC268" s="40"/>
      <c r="AD268" s="40"/>
      <c r="AE268" s="40"/>
      <c r="AT268" s="18" t="s">
        <v>326</v>
      </c>
      <c r="AU268" s="18" t="s">
        <v>89</v>
      </c>
    </row>
    <row r="269" spans="1:51" s="13" customFormat="1" ht="12">
      <c r="A269" s="13"/>
      <c r="B269" s="233"/>
      <c r="C269" s="234"/>
      <c r="D269" s="228" t="s">
        <v>218</v>
      </c>
      <c r="E269" s="235" t="s">
        <v>39</v>
      </c>
      <c r="F269" s="236" t="s">
        <v>1656</v>
      </c>
      <c r="G269" s="234"/>
      <c r="H269" s="237">
        <v>119</v>
      </c>
      <c r="I269" s="238"/>
      <c r="J269" s="234"/>
      <c r="K269" s="234"/>
      <c r="L269" s="239"/>
      <c r="M269" s="240"/>
      <c r="N269" s="241"/>
      <c r="O269" s="241"/>
      <c r="P269" s="241"/>
      <c r="Q269" s="241"/>
      <c r="R269" s="241"/>
      <c r="S269" s="241"/>
      <c r="T269" s="242"/>
      <c r="U269" s="13"/>
      <c r="V269" s="13"/>
      <c r="W269" s="13"/>
      <c r="X269" s="13"/>
      <c r="Y269" s="13"/>
      <c r="Z269" s="13"/>
      <c r="AA269" s="13"/>
      <c r="AB269" s="13"/>
      <c r="AC269" s="13"/>
      <c r="AD269" s="13"/>
      <c r="AE269" s="13"/>
      <c r="AT269" s="243" t="s">
        <v>218</v>
      </c>
      <c r="AU269" s="243" t="s">
        <v>89</v>
      </c>
      <c r="AV269" s="13" t="s">
        <v>89</v>
      </c>
      <c r="AW269" s="13" t="s">
        <v>41</v>
      </c>
      <c r="AX269" s="13" t="s">
        <v>80</v>
      </c>
      <c r="AY269" s="243" t="s">
        <v>206</v>
      </c>
    </row>
    <row r="270" spans="1:51" s="14" customFormat="1" ht="12">
      <c r="A270" s="14"/>
      <c r="B270" s="244"/>
      <c r="C270" s="245"/>
      <c r="D270" s="228" t="s">
        <v>218</v>
      </c>
      <c r="E270" s="246" t="s">
        <v>39</v>
      </c>
      <c r="F270" s="247" t="s">
        <v>220</v>
      </c>
      <c r="G270" s="245"/>
      <c r="H270" s="248">
        <v>119</v>
      </c>
      <c r="I270" s="249"/>
      <c r="J270" s="245"/>
      <c r="K270" s="245"/>
      <c r="L270" s="250"/>
      <c r="M270" s="251"/>
      <c r="N270" s="252"/>
      <c r="O270" s="252"/>
      <c r="P270" s="252"/>
      <c r="Q270" s="252"/>
      <c r="R270" s="252"/>
      <c r="S270" s="252"/>
      <c r="T270" s="253"/>
      <c r="U270" s="14"/>
      <c r="V270" s="14"/>
      <c r="W270" s="14"/>
      <c r="X270" s="14"/>
      <c r="Y270" s="14"/>
      <c r="Z270" s="14"/>
      <c r="AA270" s="14"/>
      <c r="AB270" s="14"/>
      <c r="AC270" s="14"/>
      <c r="AD270" s="14"/>
      <c r="AE270" s="14"/>
      <c r="AT270" s="254" t="s">
        <v>218</v>
      </c>
      <c r="AU270" s="254" t="s">
        <v>89</v>
      </c>
      <c r="AV270" s="14" t="s">
        <v>214</v>
      </c>
      <c r="AW270" s="14" t="s">
        <v>41</v>
      </c>
      <c r="AX270" s="14" t="s">
        <v>87</v>
      </c>
      <c r="AY270" s="254" t="s">
        <v>206</v>
      </c>
    </row>
    <row r="271" spans="1:65" s="2" customFormat="1" ht="24.15" customHeight="1">
      <c r="A271" s="40"/>
      <c r="B271" s="41"/>
      <c r="C271" s="215" t="s">
        <v>884</v>
      </c>
      <c r="D271" s="215" t="s">
        <v>209</v>
      </c>
      <c r="E271" s="216" t="s">
        <v>1657</v>
      </c>
      <c r="F271" s="217" t="s">
        <v>1658</v>
      </c>
      <c r="G271" s="218" t="s">
        <v>223</v>
      </c>
      <c r="H271" s="219">
        <v>1</v>
      </c>
      <c r="I271" s="220"/>
      <c r="J271" s="221">
        <f>ROUND(I271*H271,2)</f>
        <v>0</v>
      </c>
      <c r="K271" s="217" t="s">
        <v>213</v>
      </c>
      <c r="L271" s="46"/>
      <c r="M271" s="222" t="s">
        <v>39</v>
      </c>
      <c r="N271" s="223" t="s">
        <v>53</v>
      </c>
      <c r="O271" s="86"/>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214</v>
      </c>
      <c r="AT271" s="226" t="s">
        <v>209</v>
      </c>
      <c r="AU271" s="226" t="s">
        <v>89</v>
      </c>
      <c r="AY271" s="18" t="s">
        <v>206</v>
      </c>
      <c r="BE271" s="227">
        <f>IF(N271="základní",J271,0)</f>
        <v>0</v>
      </c>
      <c r="BF271" s="227">
        <f>IF(N271="snížená",J271,0)</f>
        <v>0</v>
      </c>
      <c r="BG271" s="227">
        <f>IF(N271="zákl. přenesená",J271,0)</f>
        <v>0</v>
      </c>
      <c r="BH271" s="227">
        <f>IF(N271="sníž. přenesená",J271,0)</f>
        <v>0</v>
      </c>
      <c r="BI271" s="227">
        <f>IF(N271="nulová",J271,0)</f>
        <v>0</v>
      </c>
      <c r="BJ271" s="18" t="s">
        <v>214</v>
      </c>
      <c r="BK271" s="227">
        <f>ROUND(I271*H271,2)</f>
        <v>0</v>
      </c>
      <c r="BL271" s="18" t="s">
        <v>214</v>
      </c>
      <c r="BM271" s="226" t="s">
        <v>1659</v>
      </c>
    </row>
    <row r="272" spans="1:47" s="2" customFormat="1" ht="12">
      <c r="A272" s="40"/>
      <c r="B272" s="41"/>
      <c r="C272" s="42"/>
      <c r="D272" s="228" t="s">
        <v>216</v>
      </c>
      <c r="E272" s="42"/>
      <c r="F272" s="229" t="s">
        <v>1660</v>
      </c>
      <c r="G272" s="42"/>
      <c r="H272" s="42"/>
      <c r="I272" s="230"/>
      <c r="J272" s="42"/>
      <c r="K272" s="42"/>
      <c r="L272" s="46"/>
      <c r="M272" s="231"/>
      <c r="N272" s="232"/>
      <c r="O272" s="86"/>
      <c r="P272" s="86"/>
      <c r="Q272" s="86"/>
      <c r="R272" s="86"/>
      <c r="S272" s="86"/>
      <c r="T272" s="87"/>
      <c r="U272" s="40"/>
      <c r="V272" s="40"/>
      <c r="W272" s="40"/>
      <c r="X272" s="40"/>
      <c r="Y272" s="40"/>
      <c r="Z272" s="40"/>
      <c r="AA272" s="40"/>
      <c r="AB272" s="40"/>
      <c r="AC272" s="40"/>
      <c r="AD272" s="40"/>
      <c r="AE272" s="40"/>
      <c r="AT272" s="18" t="s">
        <v>216</v>
      </c>
      <c r="AU272" s="18" t="s">
        <v>89</v>
      </c>
    </row>
    <row r="273" spans="1:47" s="2" customFormat="1" ht="12">
      <c r="A273" s="40"/>
      <c r="B273" s="41"/>
      <c r="C273" s="42"/>
      <c r="D273" s="228" t="s">
        <v>326</v>
      </c>
      <c r="E273" s="42"/>
      <c r="F273" s="275" t="s">
        <v>1661</v>
      </c>
      <c r="G273" s="42"/>
      <c r="H273" s="42"/>
      <c r="I273" s="230"/>
      <c r="J273" s="42"/>
      <c r="K273" s="42"/>
      <c r="L273" s="46"/>
      <c r="M273" s="231"/>
      <c r="N273" s="232"/>
      <c r="O273" s="86"/>
      <c r="P273" s="86"/>
      <c r="Q273" s="86"/>
      <c r="R273" s="86"/>
      <c r="S273" s="86"/>
      <c r="T273" s="87"/>
      <c r="U273" s="40"/>
      <c r="V273" s="40"/>
      <c r="W273" s="40"/>
      <c r="X273" s="40"/>
      <c r="Y273" s="40"/>
      <c r="Z273" s="40"/>
      <c r="AA273" s="40"/>
      <c r="AB273" s="40"/>
      <c r="AC273" s="40"/>
      <c r="AD273" s="40"/>
      <c r="AE273" s="40"/>
      <c r="AT273" s="18" t="s">
        <v>326</v>
      </c>
      <c r="AU273" s="18" t="s">
        <v>89</v>
      </c>
    </row>
    <row r="274" spans="1:65" s="2" customFormat="1" ht="24.15" customHeight="1">
      <c r="A274" s="40"/>
      <c r="B274" s="41"/>
      <c r="C274" s="215" t="s">
        <v>1662</v>
      </c>
      <c r="D274" s="215" t="s">
        <v>209</v>
      </c>
      <c r="E274" s="216" t="s">
        <v>1663</v>
      </c>
      <c r="F274" s="217" t="s">
        <v>1664</v>
      </c>
      <c r="G274" s="218" t="s">
        <v>223</v>
      </c>
      <c r="H274" s="219">
        <v>1</v>
      </c>
      <c r="I274" s="220"/>
      <c r="J274" s="221">
        <f>ROUND(I274*H274,2)</f>
        <v>0</v>
      </c>
      <c r="K274" s="217" t="s">
        <v>213</v>
      </c>
      <c r="L274" s="46"/>
      <c r="M274" s="222" t="s">
        <v>39</v>
      </c>
      <c r="N274" s="223" t="s">
        <v>53</v>
      </c>
      <c r="O274" s="86"/>
      <c r="P274" s="224">
        <f>O274*H274</f>
        <v>0</v>
      </c>
      <c r="Q274" s="224">
        <v>0</v>
      </c>
      <c r="R274" s="224">
        <f>Q274*H274</f>
        <v>0</v>
      </c>
      <c r="S274" s="224">
        <v>0</v>
      </c>
      <c r="T274" s="225">
        <f>S274*H274</f>
        <v>0</v>
      </c>
      <c r="U274" s="40"/>
      <c r="V274" s="40"/>
      <c r="W274" s="40"/>
      <c r="X274" s="40"/>
      <c r="Y274" s="40"/>
      <c r="Z274" s="40"/>
      <c r="AA274" s="40"/>
      <c r="AB274" s="40"/>
      <c r="AC274" s="40"/>
      <c r="AD274" s="40"/>
      <c r="AE274" s="40"/>
      <c r="AR274" s="226" t="s">
        <v>214</v>
      </c>
      <c r="AT274" s="226" t="s">
        <v>209</v>
      </c>
      <c r="AU274" s="226" t="s">
        <v>89</v>
      </c>
      <c r="AY274" s="18" t="s">
        <v>206</v>
      </c>
      <c r="BE274" s="227">
        <f>IF(N274="základní",J274,0)</f>
        <v>0</v>
      </c>
      <c r="BF274" s="227">
        <f>IF(N274="snížená",J274,0)</f>
        <v>0</v>
      </c>
      <c r="BG274" s="227">
        <f>IF(N274="zákl. přenesená",J274,0)</f>
        <v>0</v>
      </c>
      <c r="BH274" s="227">
        <f>IF(N274="sníž. přenesená",J274,0)</f>
        <v>0</v>
      </c>
      <c r="BI274" s="227">
        <f>IF(N274="nulová",J274,0)</f>
        <v>0</v>
      </c>
      <c r="BJ274" s="18" t="s">
        <v>214</v>
      </c>
      <c r="BK274" s="227">
        <f>ROUND(I274*H274,2)</f>
        <v>0</v>
      </c>
      <c r="BL274" s="18" t="s">
        <v>214</v>
      </c>
      <c r="BM274" s="226" t="s">
        <v>1665</v>
      </c>
    </row>
    <row r="275" spans="1:47" s="2" customFormat="1" ht="12">
      <c r="A275" s="40"/>
      <c r="B275" s="41"/>
      <c r="C275" s="42"/>
      <c r="D275" s="228" t="s">
        <v>216</v>
      </c>
      <c r="E275" s="42"/>
      <c r="F275" s="229" t="s">
        <v>1666</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8" t="s">
        <v>216</v>
      </c>
      <c r="AU275" s="18" t="s">
        <v>89</v>
      </c>
    </row>
    <row r="276" spans="1:47" s="2" customFormat="1" ht="12">
      <c r="A276" s="40"/>
      <c r="B276" s="41"/>
      <c r="C276" s="42"/>
      <c r="D276" s="228" t="s">
        <v>326</v>
      </c>
      <c r="E276" s="42"/>
      <c r="F276" s="275" t="s">
        <v>1661</v>
      </c>
      <c r="G276" s="42"/>
      <c r="H276" s="42"/>
      <c r="I276" s="230"/>
      <c r="J276" s="42"/>
      <c r="K276" s="42"/>
      <c r="L276" s="46"/>
      <c r="M276" s="231"/>
      <c r="N276" s="232"/>
      <c r="O276" s="86"/>
      <c r="P276" s="86"/>
      <c r="Q276" s="86"/>
      <c r="R276" s="86"/>
      <c r="S276" s="86"/>
      <c r="T276" s="87"/>
      <c r="U276" s="40"/>
      <c r="V276" s="40"/>
      <c r="W276" s="40"/>
      <c r="X276" s="40"/>
      <c r="Y276" s="40"/>
      <c r="Z276" s="40"/>
      <c r="AA276" s="40"/>
      <c r="AB276" s="40"/>
      <c r="AC276" s="40"/>
      <c r="AD276" s="40"/>
      <c r="AE276" s="40"/>
      <c r="AT276" s="18" t="s">
        <v>326</v>
      </c>
      <c r="AU276" s="18" t="s">
        <v>89</v>
      </c>
    </row>
    <row r="277" spans="1:65" s="2" customFormat="1" ht="16.5" customHeight="1">
      <c r="A277" s="40"/>
      <c r="B277" s="41"/>
      <c r="C277" s="215" t="s">
        <v>597</v>
      </c>
      <c r="D277" s="215" t="s">
        <v>209</v>
      </c>
      <c r="E277" s="216" t="s">
        <v>1667</v>
      </c>
      <c r="F277" s="217" t="s">
        <v>1668</v>
      </c>
      <c r="G277" s="218" t="s">
        <v>500</v>
      </c>
      <c r="H277" s="219">
        <v>80</v>
      </c>
      <c r="I277" s="220"/>
      <c r="J277" s="221">
        <f>ROUND(I277*H277,2)</f>
        <v>0</v>
      </c>
      <c r="K277" s="217" t="s">
        <v>213</v>
      </c>
      <c r="L277" s="46"/>
      <c r="M277" s="222" t="s">
        <v>39</v>
      </c>
      <c r="N277" s="223" t="s">
        <v>53</v>
      </c>
      <c r="O277" s="86"/>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214</v>
      </c>
      <c r="AT277" s="226" t="s">
        <v>209</v>
      </c>
      <c r="AU277" s="226" t="s">
        <v>89</v>
      </c>
      <c r="AY277" s="18" t="s">
        <v>206</v>
      </c>
      <c r="BE277" s="227">
        <f>IF(N277="základní",J277,0)</f>
        <v>0</v>
      </c>
      <c r="BF277" s="227">
        <f>IF(N277="snížená",J277,0)</f>
        <v>0</v>
      </c>
      <c r="BG277" s="227">
        <f>IF(N277="zákl. přenesená",J277,0)</f>
        <v>0</v>
      </c>
      <c r="BH277" s="227">
        <f>IF(N277="sníž. přenesená",J277,0)</f>
        <v>0</v>
      </c>
      <c r="BI277" s="227">
        <f>IF(N277="nulová",J277,0)</f>
        <v>0</v>
      </c>
      <c r="BJ277" s="18" t="s">
        <v>214</v>
      </c>
      <c r="BK277" s="227">
        <f>ROUND(I277*H277,2)</f>
        <v>0</v>
      </c>
      <c r="BL277" s="18" t="s">
        <v>214</v>
      </c>
      <c r="BM277" s="226" t="s">
        <v>1669</v>
      </c>
    </row>
    <row r="278" spans="1:47" s="2" customFormat="1" ht="12">
      <c r="A278" s="40"/>
      <c r="B278" s="41"/>
      <c r="C278" s="42"/>
      <c r="D278" s="228" t="s">
        <v>216</v>
      </c>
      <c r="E278" s="42"/>
      <c r="F278" s="229" t="s">
        <v>1670</v>
      </c>
      <c r="G278" s="42"/>
      <c r="H278" s="42"/>
      <c r="I278" s="230"/>
      <c r="J278" s="42"/>
      <c r="K278" s="42"/>
      <c r="L278" s="46"/>
      <c r="M278" s="231"/>
      <c r="N278" s="232"/>
      <c r="O278" s="86"/>
      <c r="P278" s="86"/>
      <c r="Q278" s="86"/>
      <c r="R278" s="86"/>
      <c r="S278" s="86"/>
      <c r="T278" s="87"/>
      <c r="U278" s="40"/>
      <c r="V278" s="40"/>
      <c r="W278" s="40"/>
      <c r="X278" s="40"/>
      <c r="Y278" s="40"/>
      <c r="Z278" s="40"/>
      <c r="AA278" s="40"/>
      <c r="AB278" s="40"/>
      <c r="AC278" s="40"/>
      <c r="AD278" s="40"/>
      <c r="AE278" s="40"/>
      <c r="AT278" s="18" t="s">
        <v>216</v>
      </c>
      <c r="AU278" s="18" t="s">
        <v>89</v>
      </c>
    </row>
    <row r="279" spans="1:47" s="2" customFormat="1" ht="12">
      <c r="A279" s="40"/>
      <c r="B279" s="41"/>
      <c r="C279" s="42"/>
      <c r="D279" s="228" t="s">
        <v>326</v>
      </c>
      <c r="E279" s="42"/>
      <c r="F279" s="275" t="s">
        <v>1671</v>
      </c>
      <c r="G279" s="42"/>
      <c r="H279" s="42"/>
      <c r="I279" s="230"/>
      <c r="J279" s="42"/>
      <c r="K279" s="42"/>
      <c r="L279" s="46"/>
      <c r="M279" s="231"/>
      <c r="N279" s="232"/>
      <c r="O279" s="86"/>
      <c r="P279" s="86"/>
      <c r="Q279" s="86"/>
      <c r="R279" s="86"/>
      <c r="S279" s="86"/>
      <c r="T279" s="87"/>
      <c r="U279" s="40"/>
      <c r="V279" s="40"/>
      <c r="W279" s="40"/>
      <c r="X279" s="40"/>
      <c r="Y279" s="40"/>
      <c r="Z279" s="40"/>
      <c r="AA279" s="40"/>
      <c r="AB279" s="40"/>
      <c r="AC279" s="40"/>
      <c r="AD279" s="40"/>
      <c r="AE279" s="40"/>
      <c r="AT279" s="18" t="s">
        <v>326</v>
      </c>
      <c r="AU279" s="18" t="s">
        <v>89</v>
      </c>
    </row>
    <row r="280" spans="1:63" s="12" customFormat="1" ht="25.9" customHeight="1">
      <c r="A280" s="12"/>
      <c r="B280" s="199"/>
      <c r="C280" s="200"/>
      <c r="D280" s="201" t="s">
        <v>79</v>
      </c>
      <c r="E280" s="202" t="s">
        <v>357</v>
      </c>
      <c r="F280" s="202" t="s">
        <v>358</v>
      </c>
      <c r="G280" s="200"/>
      <c r="H280" s="200"/>
      <c r="I280" s="203"/>
      <c r="J280" s="204">
        <f>BK280</f>
        <v>0</v>
      </c>
      <c r="K280" s="200"/>
      <c r="L280" s="205"/>
      <c r="M280" s="206"/>
      <c r="N280" s="207"/>
      <c r="O280" s="207"/>
      <c r="P280" s="208">
        <f>SUM(P281:P315)</f>
        <v>0</v>
      </c>
      <c r="Q280" s="207"/>
      <c r="R280" s="208">
        <f>SUM(R281:R315)</f>
        <v>0</v>
      </c>
      <c r="S280" s="207"/>
      <c r="T280" s="209">
        <f>SUM(T281:T315)</f>
        <v>0</v>
      </c>
      <c r="U280" s="12"/>
      <c r="V280" s="12"/>
      <c r="W280" s="12"/>
      <c r="X280" s="12"/>
      <c r="Y280" s="12"/>
      <c r="Z280" s="12"/>
      <c r="AA280" s="12"/>
      <c r="AB280" s="12"/>
      <c r="AC280" s="12"/>
      <c r="AD280" s="12"/>
      <c r="AE280" s="12"/>
      <c r="AR280" s="210" t="s">
        <v>214</v>
      </c>
      <c r="AT280" s="211" t="s">
        <v>79</v>
      </c>
      <c r="AU280" s="211" t="s">
        <v>80</v>
      </c>
      <c r="AY280" s="210" t="s">
        <v>206</v>
      </c>
      <c r="BK280" s="212">
        <f>SUM(BK281:BK315)</f>
        <v>0</v>
      </c>
    </row>
    <row r="281" spans="1:65" s="2" customFormat="1" ht="62.7" customHeight="1">
      <c r="A281" s="40"/>
      <c r="B281" s="41"/>
      <c r="C281" s="215" t="s">
        <v>1672</v>
      </c>
      <c r="D281" s="215" t="s">
        <v>209</v>
      </c>
      <c r="E281" s="216" t="s">
        <v>1402</v>
      </c>
      <c r="F281" s="217" t="s">
        <v>1403</v>
      </c>
      <c r="G281" s="218" t="s">
        <v>223</v>
      </c>
      <c r="H281" s="219">
        <v>1</v>
      </c>
      <c r="I281" s="220"/>
      <c r="J281" s="221">
        <f>ROUND(I281*H281,2)</f>
        <v>0</v>
      </c>
      <c r="K281" s="217" t="s">
        <v>213</v>
      </c>
      <c r="L281" s="46"/>
      <c r="M281" s="222" t="s">
        <v>39</v>
      </c>
      <c r="N281" s="223" t="s">
        <v>53</v>
      </c>
      <c r="O281" s="86"/>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362</v>
      </c>
      <c r="AT281" s="226" t="s">
        <v>209</v>
      </c>
      <c r="AU281" s="226" t="s">
        <v>87</v>
      </c>
      <c r="AY281" s="18" t="s">
        <v>206</v>
      </c>
      <c r="BE281" s="227">
        <f>IF(N281="základní",J281,0)</f>
        <v>0</v>
      </c>
      <c r="BF281" s="227">
        <f>IF(N281="snížená",J281,0)</f>
        <v>0</v>
      </c>
      <c r="BG281" s="227">
        <f>IF(N281="zákl. přenesená",J281,0)</f>
        <v>0</v>
      </c>
      <c r="BH281" s="227">
        <f>IF(N281="sníž. přenesená",J281,0)</f>
        <v>0</v>
      </c>
      <c r="BI281" s="227">
        <f>IF(N281="nulová",J281,0)</f>
        <v>0</v>
      </c>
      <c r="BJ281" s="18" t="s">
        <v>214</v>
      </c>
      <c r="BK281" s="227">
        <f>ROUND(I281*H281,2)</f>
        <v>0</v>
      </c>
      <c r="BL281" s="18" t="s">
        <v>362</v>
      </c>
      <c r="BM281" s="226" t="s">
        <v>1673</v>
      </c>
    </row>
    <row r="282" spans="1:47" s="2" customFormat="1" ht="12">
      <c r="A282" s="40"/>
      <c r="B282" s="41"/>
      <c r="C282" s="42"/>
      <c r="D282" s="228" t="s">
        <v>216</v>
      </c>
      <c r="E282" s="42"/>
      <c r="F282" s="229" t="s">
        <v>1674</v>
      </c>
      <c r="G282" s="42"/>
      <c r="H282" s="42"/>
      <c r="I282" s="230"/>
      <c r="J282" s="42"/>
      <c r="K282" s="42"/>
      <c r="L282" s="46"/>
      <c r="M282" s="231"/>
      <c r="N282" s="232"/>
      <c r="O282" s="86"/>
      <c r="P282" s="86"/>
      <c r="Q282" s="86"/>
      <c r="R282" s="86"/>
      <c r="S282" s="86"/>
      <c r="T282" s="87"/>
      <c r="U282" s="40"/>
      <c r="V282" s="40"/>
      <c r="W282" s="40"/>
      <c r="X282" s="40"/>
      <c r="Y282" s="40"/>
      <c r="Z282" s="40"/>
      <c r="AA282" s="40"/>
      <c r="AB282" s="40"/>
      <c r="AC282" s="40"/>
      <c r="AD282" s="40"/>
      <c r="AE282" s="40"/>
      <c r="AT282" s="18" t="s">
        <v>216</v>
      </c>
      <c r="AU282" s="18" t="s">
        <v>87</v>
      </c>
    </row>
    <row r="283" spans="1:51" s="13" customFormat="1" ht="12">
      <c r="A283" s="13"/>
      <c r="B283" s="233"/>
      <c r="C283" s="234"/>
      <c r="D283" s="228" t="s">
        <v>218</v>
      </c>
      <c r="E283" s="235" t="s">
        <v>39</v>
      </c>
      <c r="F283" s="236" t="s">
        <v>1675</v>
      </c>
      <c r="G283" s="234"/>
      <c r="H283" s="237">
        <v>1</v>
      </c>
      <c r="I283" s="238"/>
      <c r="J283" s="234"/>
      <c r="K283" s="234"/>
      <c r="L283" s="239"/>
      <c r="M283" s="240"/>
      <c r="N283" s="241"/>
      <c r="O283" s="241"/>
      <c r="P283" s="241"/>
      <c r="Q283" s="241"/>
      <c r="R283" s="241"/>
      <c r="S283" s="241"/>
      <c r="T283" s="242"/>
      <c r="U283" s="13"/>
      <c r="V283" s="13"/>
      <c r="W283" s="13"/>
      <c r="X283" s="13"/>
      <c r="Y283" s="13"/>
      <c r="Z283" s="13"/>
      <c r="AA283" s="13"/>
      <c r="AB283" s="13"/>
      <c r="AC283" s="13"/>
      <c r="AD283" s="13"/>
      <c r="AE283" s="13"/>
      <c r="AT283" s="243" t="s">
        <v>218</v>
      </c>
      <c r="AU283" s="243" t="s">
        <v>87</v>
      </c>
      <c r="AV283" s="13" t="s">
        <v>89</v>
      </c>
      <c r="AW283" s="13" t="s">
        <v>41</v>
      </c>
      <c r="AX283" s="13" t="s">
        <v>80</v>
      </c>
      <c r="AY283" s="243" t="s">
        <v>206</v>
      </c>
    </row>
    <row r="284" spans="1:51" s="14" customFormat="1" ht="12">
      <c r="A284" s="14"/>
      <c r="B284" s="244"/>
      <c r="C284" s="245"/>
      <c r="D284" s="228" t="s">
        <v>218</v>
      </c>
      <c r="E284" s="246" t="s">
        <v>39</v>
      </c>
      <c r="F284" s="247" t="s">
        <v>220</v>
      </c>
      <c r="G284" s="245"/>
      <c r="H284" s="248">
        <v>1</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218</v>
      </c>
      <c r="AU284" s="254" t="s">
        <v>87</v>
      </c>
      <c r="AV284" s="14" t="s">
        <v>214</v>
      </c>
      <c r="AW284" s="14" t="s">
        <v>41</v>
      </c>
      <c r="AX284" s="14" t="s">
        <v>87</v>
      </c>
      <c r="AY284" s="254" t="s">
        <v>206</v>
      </c>
    </row>
    <row r="285" spans="1:65" s="2" customFormat="1" ht="49.05" customHeight="1">
      <c r="A285" s="40"/>
      <c r="B285" s="41"/>
      <c r="C285" s="215" t="s">
        <v>611</v>
      </c>
      <c r="D285" s="215" t="s">
        <v>209</v>
      </c>
      <c r="E285" s="216" t="s">
        <v>1676</v>
      </c>
      <c r="F285" s="217" t="s">
        <v>1677</v>
      </c>
      <c r="G285" s="218" t="s">
        <v>316</v>
      </c>
      <c r="H285" s="219">
        <v>14.4</v>
      </c>
      <c r="I285" s="220"/>
      <c r="J285" s="221">
        <f>ROUND(I285*H285,2)</f>
        <v>0</v>
      </c>
      <c r="K285" s="217" t="s">
        <v>213</v>
      </c>
      <c r="L285" s="46"/>
      <c r="M285" s="222" t="s">
        <v>39</v>
      </c>
      <c r="N285" s="223" t="s">
        <v>53</v>
      </c>
      <c r="O285" s="86"/>
      <c r="P285" s="224">
        <f>O285*H285</f>
        <v>0</v>
      </c>
      <c r="Q285" s="224">
        <v>0</v>
      </c>
      <c r="R285" s="224">
        <f>Q285*H285</f>
        <v>0</v>
      </c>
      <c r="S285" s="224">
        <v>0</v>
      </c>
      <c r="T285" s="225">
        <f>S285*H285</f>
        <v>0</v>
      </c>
      <c r="U285" s="40"/>
      <c r="V285" s="40"/>
      <c r="W285" s="40"/>
      <c r="X285" s="40"/>
      <c r="Y285" s="40"/>
      <c r="Z285" s="40"/>
      <c r="AA285" s="40"/>
      <c r="AB285" s="40"/>
      <c r="AC285" s="40"/>
      <c r="AD285" s="40"/>
      <c r="AE285" s="40"/>
      <c r="AR285" s="226" t="s">
        <v>362</v>
      </c>
      <c r="AT285" s="226" t="s">
        <v>209</v>
      </c>
      <c r="AU285" s="226" t="s">
        <v>87</v>
      </c>
      <c r="AY285" s="18" t="s">
        <v>206</v>
      </c>
      <c r="BE285" s="227">
        <f>IF(N285="základní",J285,0)</f>
        <v>0</v>
      </c>
      <c r="BF285" s="227">
        <f>IF(N285="snížená",J285,0)</f>
        <v>0</v>
      </c>
      <c r="BG285" s="227">
        <f>IF(N285="zákl. přenesená",J285,0)</f>
        <v>0</v>
      </c>
      <c r="BH285" s="227">
        <f>IF(N285="sníž. přenesená",J285,0)</f>
        <v>0</v>
      </c>
      <c r="BI285" s="227">
        <f>IF(N285="nulová",J285,0)</f>
        <v>0</v>
      </c>
      <c r="BJ285" s="18" t="s">
        <v>214</v>
      </c>
      <c r="BK285" s="227">
        <f>ROUND(I285*H285,2)</f>
        <v>0</v>
      </c>
      <c r="BL285" s="18" t="s">
        <v>362</v>
      </c>
      <c r="BM285" s="226" t="s">
        <v>1678</v>
      </c>
    </row>
    <row r="286" spans="1:47" s="2" customFormat="1" ht="12">
      <c r="A286" s="40"/>
      <c r="B286" s="41"/>
      <c r="C286" s="42"/>
      <c r="D286" s="228" t="s">
        <v>216</v>
      </c>
      <c r="E286" s="42"/>
      <c r="F286" s="229" t="s">
        <v>1679</v>
      </c>
      <c r="G286" s="42"/>
      <c r="H286" s="42"/>
      <c r="I286" s="230"/>
      <c r="J286" s="42"/>
      <c r="K286" s="42"/>
      <c r="L286" s="46"/>
      <c r="M286" s="231"/>
      <c r="N286" s="232"/>
      <c r="O286" s="86"/>
      <c r="P286" s="86"/>
      <c r="Q286" s="86"/>
      <c r="R286" s="86"/>
      <c r="S286" s="86"/>
      <c r="T286" s="87"/>
      <c r="U286" s="40"/>
      <c r="V286" s="40"/>
      <c r="W286" s="40"/>
      <c r="X286" s="40"/>
      <c r="Y286" s="40"/>
      <c r="Z286" s="40"/>
      <c r="AA286" s="40"/>
      <c r="AB286" s="40"/>
      <c r="AC286" s="40"/>
      <c r="AD286" s="40"/>
      <c r="AE286" s="40"/>
      <c r="AT286" s="18" t="s">
        <v>216</v>
      </c>
      <c r="AU286" s="18" t="s">
        <v>87</v>
      </c>
    </row>
    <row r="287" spans="1:47" s="2" customFormat="1" ht="12">
      <c r="A287" s="40"/>
      <c r="B287" s="41"/>
      <c r="C287" s="42"/>
      <c r="D287" s="228" t="s">
        <v>326</v>
      </c>
      <c r="E287" s="42"/>
      <c r="F287" s="275" t="s">
        <v>1680</v>
      </c>
      <c r="G287" s="42"/>
      <c r="H287" s="42"/>
      <c r="I287" s="230"/>
      <c r="J287" s="42"/>
      <c r="K287" s="42"/>
      <c r="L287" s="46"/>
      <c r="M287" s="231"/>
      <c r="N287" s="232"/>
      <c r="O287" s="86"/>
      <c r="P287" s="86"/>
      <c r="Q287" s="86"/>
      <c r="R287" s="86"/>
      <c r="S287" s="86"/>
      <c r="T287" s="87"/>
      <c r="U287" s="40"/>
      <c r="V287" s="40"/>
      <c r="W287" s="40"/>
      <c r="X287" s="40"/>
      <c r="Y287" s="40"/>
      <c r="Z287" s="40"/>
      <c r="AA287" s="40"/>
      <c r="AB287" s="40"/>
      <c r="AC287" s="40"/>
      <c r="AD287" s="40"/>
      <c r="AE287" s="40"/>
      <c r="AT287" s="18" t="s">
        <v>326</v>
      </c>
      <c r="AU287" s="18" t="s">
        <v>87</v>
      </c>
    </row>
    <row r="288" spans="1:51" s="13" customFormat="1" ht="12">
      <c r="A288" s="13"/>
      <c r="B288" s="233"/>
      <c r="C288" s="234"/>
      <c r="D288" s="228" t="s">
        <v>218</v>
      </c>
      <c r="E288" s="235" t="s">
        <v>39</v>
      </c>
      <c r="F288" s="236" t="s">
        <v>1681</v>
      </c>
      <c r="G288" s="234"/>
      <c r="H288" s="237">
        <v>14.4</v>
      </c>
      <c r="I288" s="238"/>
      <c r="J288" s="234"/>
      <c r="K288" s="234"/>
      <c r="L288" s="239"/>
      <c r="M288" s="240"/>
      <c r="N288" s="241"/>
      <c r="O288" s="241"/>
      <c r="P288" s="241"/>
      <c r="Q288" s="241"/>
      <c r="R288" s="241"/>
      <c r="S288" s="241"/>
      <c r="T288" s="242"/>
      <c r="U288" s="13"/>
      <c r="V288" s="13"/>
      <c r="W288" s="13"/>
      <c r="X288" s="13"/>
      <c r="Y288" s="13"/>
      <c r="Z288" s="13"/>
      <c r="AA288" s="13"/>
      <c r="AB288" s="13"/>
      <c r="AC288" s="13"/>
      <c r="AD288" s="13"/>
      <c r="AE288" s="13"/>
      <c r="AT288" s="243" t="s">
        <v>218</v>
      </c>
      <c r="AU288" s="243" t="s">
        <v>87</v>
      </c>
      <c r="AV288" s="13" t="s">
        <v>89</v>
      </c>
      <c r="AW288" s="13" t="s">
        <v>41</v>
      </c>
      <c r="AX288" s="13" t="s">
        <v>80</v>
      </c>
      <c r="AY288" s="243" t="s">
        <v>206</v>
      </c>
    </row>
    <row r="289" spans="1:51" s="14" customFormat="1" ht="12">
      <c r="A289" s="14"/>
      <c r="B289" s="244"/>
      <c r="C289" s="245"/>
      <c r="D289" s="228" t="s">
        <v>218</v>
      </c>
      <c r="E289" s="246" t="s">
        <v>39</v>
      </c>
      <c r="F289" s="247" t="s">
        <v>220</v>
      </c>
      <c r="G289" s="245"/>
      <c r="H289" s="248">
        <v>14.4</v>
      </c>
      <c r="I289" s="249"/>
      <c r="J289" s="245"/>
      <c r="K289" s="245"/>
      <c r="L289" s="250"/>
      <c r="M289" s="251"/>
      <c r="N289" s="252"/>
      <c r="O289" s="252"/>
      <c r="P289" s="252"/>
      <c r="Q289" s="252"/>
      <c r="R289" s="252"/>
      <c r="S289" s="252"/>
      <c r="T289" s="253"/>
      <c r="U289" s="14"/>
      <c r="V289" s="14"/>
      <c r="W289" s="14"/>
      <c r="X289" s="14"/>
      <c r="Y289" s="14"/>
      <c r="Z289" s="14"/>
      <c r="AA289" s="14"/>
      <c r="AB289" s="14"/>
      <c r="AC289" s="14"/>
      <c r="AD289" s="14"/>
      <c r="AE289" s="14"/>
      <c r="AT289" s="254" t="s">
        <v>218</v>
      </c>
      <c r="AU289" s="254" t="s">
        <v>87</v>
      </c>
      <c r="AV289" s="14" t="s">
        <v>214</v>
      </c>
      <c r="AW289" s="14" t="s">
        <v>41</v>
      </c>
      <c r="AX289" s="14" t="s">
        <v>87</v>
      </c>
      <c r="AY289" s="254" t="s">
        <v>206</v>
      </c>
    </row>
    <row r="290" spans="1:65" s="2" customFormat="1" ht="62.7" customHeight="1">
      <c r="A290" s="40"/>
      <c r="B290" s="41"/>
      <c r="C290" s="215" t="s">
        <v>1682</v>
      </c>
      <c r="D290" s="215" t="s">
        <v>209</v>
      </c>
      <c r="E290" s="216" t="s">
        <v>1683</v>
      </c>
      <c r="F290" s="217" t="s">
        <v>1684</v>
      </c>
      <c r="G290" s="218" t="s">
        <v>316</v>
      </c>
      <c r="H290" s="219">
        <v>8.844</v>
      </c>
      <c r="I290" s="220"/>
      <c r="J290" s="221">
        <f>ROUND(I290*H290,2)</f>
        <v>0</v>
      </c>
      <c r="K290" s="217" t="s">
        <v>213</v>
      </c>
      <c r="L290" s="46"/>
      <c r="M290" s="222" t="s">
        <v>39</v>
      </c>
      <c r="N290" s="223" t="s">
        <v>53</v>
      </c>
      <c r="O290" s="86"/>
      <c r="P290" s="224">
        <f>O290*H290</f>
        <v>0</v>
      </c>
      <c r="Q290" s="224">
        <v>0</v>
      </c>
      <c r="R290" s="224">
        <f>Q290*H290</f>
        <v>0</v>
      </c>
      <c r="S290" s="224">
        <v>0</v>
      </c>
      <c r="T290" s="225">
        <f>S290*H290</f>
        <v>0</v>
      </c>
      <c r="U290" s="40"/>
      <c r="V290" s="40"/>
      <c r="W290" s="40"/>
      <c r="X290" s="40"/>
      <c r="Y290" s="40"/>
      <c r="Z290" s="40"/>
      <c r="AA290" s="40"/>
      <c r="AB290" s="40"/>
      <c r="AC290" s="40"/>
      <c r="AD290" s="40"/>
      <c r="AE290" s="40"/>
      <c r="AR290" s="226" t="s">
        <v>362</v>
      </c>
      <c r="AT290" s="226" t="s">
        <v>209</v>
      </c>
      <c r="AU290" s="226" t="s">
        <v>87</v>
      </c>
      <c r="AY290" s="18" t="s">
        <v>206</v>
      </c>
      <c r="BE290" s="227">
        <f>IF(N290="základní",J290,0)</f>
        <v>0</v>
      </c>
      <c r="BF290" s="227">
        <f>IF(N290="snížená",J290,0)</f>
        <v>0</v>
      </c>
      <c r="BG290" s="227">
        <f>IF(N290="zákl. přenesená",J290,0)</f>
        <v>0</v>
      </c>
      <c r="BH290" s="227">
        <f>IF(N290="sníž. přenesená",J290,0)</f>
        <v>0</v>
      </c>
      <c r="BI290" s="227">
        <f>IF(N290="nulová",J290,0)</f>
        <v>0</v>
      </c>
      <c r="BJ290" s="18" t="s">
        <v>214</v>
      </c>
      <c r="BK290" s="227">
        <f>ROUND(I290*H290,2)</f>
        <v>0</v>
      </c>
      <c r="BL290" s="18" t="s">
        <v>362</v>
      </c>
      <c r="BM290" s="226" t="s">
        <v>1685</v>
      </c>
    </row>
    <row r="291" spans="1:47" s="2" customFormat="1" ht="12">
      <c r="A291" s="40"/>
      <c r="B291" s="41"/>
      <c r="C291" s="42"/>
      <c r="D291" s="228" t="s">
        <v>216</v>
      </c>
      <c r="E291" s="42"/>
      <c r="F291" s="229" t="s">
        <v>1686</v>
      </c>
      <c r="G291" s="42"/>
      <c r="H291" s="42"/>
      <c r="I291" s="230"/>
      <c r="J291" s="42"/>
      <c r="K291" s="42"/>
      <c r="L291" s="46"/>
      <c r="M291" s="231"/>
      <c r="N291" s="232"/>
      <c r="O291" s="86"/>
      <c r="P291" s="86"/>
      <c r="Q291" s="86"/>
      <c r="R291" s="86"/>
      <c r="S291" s="86"/>
      <c r="T291" s="87"/>
      <c r="U291" s="40"/>
      <c r="V291" s="40"/>
      <c r="W291" s="40"/>
      <c r="X291" s="40"/>
      <c r="Y291" s="40"/>
      <c r="Z291" s="40"/>
      <c r="AA291" s="40"/>
      <c r="AB291" s="40"/>
      <c r="AC291" s="40"/>
      <c r="AD291" s="40"/>
      <c r="AE291" s="40"/>
      <c r="AT291" s="18" t="s">
        <v>216</v>
      </c>
      <c r="AU291" s="18" t="s">
        <v>87</v>
      </c>
    </row>
    <row r="292" spans="1:47" s="2" customFormat="1" ht="12">
      <c r="A292" s="40"/>
      <c r="B292" s="41"/>
      <c r="C292" s="42"/>
      <c r="D292" s="228" t="s">
        <v>326</v>
      </c>
      <c r="E292" s="42"/>
      <c r="F292" s="275" t="s">
        <v>1687</v>
      </c>
      <c r="G292" s="42"/>
      <c r="H292" s="42"/>
      <c r="I292" s="230"/>
      <c r="J292" s="42"/>
      <c r="K292" s="42"/>
      <c r="L292" s="46"/>
      <c r="M292" s="231"/>
      <c r="N292" s="232"/>
      <c r="O292" s="86"/>
      <c r="P292" s="86"/>
      <c r="Q292" s="86"/>
      <c r="R292" s="86"/>
      <c r="S292" s="86"/>
      <c r="T292" s="87"/>
      <c r="U292" s="40"/>
      <c r="V292" s="40"/>
      <c r="W292" s="40"/>
      <c r="X292" s="40"/>
      <c r="Y292" s="40"/>
      <c r="Z292" s="40"/>
      <c r="AA292" s="40"/>
      <c r="AB292" s="40"/>
      <c r="AC292" s="40"/>
      <c r="AD292" s="40"/>
      <c r="AE292" s="40"/>
      <c r="AT292" s="18" t="s">
        <v>326</v>
      </c>
      <c r="AU292" s="18" t="s">
        <v>87</v>
      </c>
    </row>
    <row r="293" spans="1:51" s="13" customFormat="1" ht="12">
      <c r="A293" s="13"/>
      <c r="B293" s="233"/>
      <c r="C293" s="234"/>
      <c r="D293" s="228" t="s">
        <v>218</v>
      </c>
      <c r="E293" s="235" t="s">
        <v>39</v>
      </c>
      <c r="F293" s="236" t="s">
        <v>1688</v>
      </c>
      <c r="G293" s="234"/>
      <c r="H293" s="237">
        <v>8.55</v>
      </c>
      <c r="I293" s="238"/>
      <c r="J293" s="234"/>
      <c r="K293" s="234"/>
      <c r="L293" s="239"/>
      <c r="M293" s="240"/>
      <c r="N293" s="241"/>
      <c r="O293" s="241"/>
      <c r="P293" s="241"/>
      <c r="Q293" s="241"/>
      <c r="R293" s="241"/>
      <c r="S293" s="241"/>
      <c r="T293" s="242"/>
      <c r="U293" s="13"/>
      <c r="V293" s="13"/>
      <c r="W293" s="13"/>
      <c r="X293" s="13"/>
      <c r="Y293" s="13"/>
      <c r="Z293" s="13"/>
      <c r="AA293" s="13"/>
      <c r="AB293" s="13"/>
      <c r="AC293" s="13"/>
      <c r="AD293" s="13"/>
      <c r="AE293" s="13"/>
      <c r="AT293" s="243" t="s">
        <v>218</v>
      </c>
      <c r="AU293" s="243" t="s">
        <v>87</v>
      </c>
      <c r="AV293" s="13" t="s">
        <v>89</v>
      </c>
      <c r="AW293" s="13" t="s">
        <v>41</v>
      </c>
      <c r="AX293" s="13" t="s">
        <v>80</v>
      </c>
      <c r="AY293" s="243" t="s">
        <v>206</v>
      </c>
    </row>
    <row r="294" spans="1:51" s="13" customFormat="1" ht="12">
      <c r="A294" s="13"/>
      <c r="B294" s="233"/>
      <c r="C294" s="234"/>
      <c r="D294" s="228" t="s">
        <v>218</v>
      </c>
      <c r="E294" s="235" t="s">
        <v>39</v>
      </c>
      <c r="F294" s="236" t="s">
        <v>1689</v>
      </c>
      <c r="G294" s="234"/>
      <c r="H294" s="237">
        <v>0.294</v>
      </c>
      <c r="I294" s="238"/>
      <c r="J294" s="234"/>
      <c r="K294" s="234"/>
      <c r="L294" s="239"/>
      <c r="M294" s="240"/>
      <c r="N294" s="241"/>
      <c r="O294" s="241"/>
      <c r="P294" s="241"/>
      <c r="Q294" s="241"/>
      <c r="R294" s="241"/>
      <c r="S294" s="241"/>
      <c r="T294" s="242"/>
      <c r="U294" s="13"/>
      <c r="V294" s="13"/>
      <c r="W294" s="13"/>
      <c r="X294" s="13"/>
      <c r="Y294" s="13"/>
      <c r="Z294" s="13"/>
      <c r="AA294" s="13"/>
      <c r="AB294" s="13"/>
      <c r="AC294" s="13"/>
      <c r="AD294" s="13"/>
      <c r="AE294" s="13"/>
      <c r="AT294" s="243" t="s">
        <v>218</v>
      </c>
      <c r="AU294" s="243" t="s">
        <v>87</v>
      </c>
      <c r="AV294" s="13" t="s">
        <v>89</v>
      </c>
      <c r="AW294" s="13" t="s">
        <v>41</v>
      </c>
      <c r="AX294" s="13" t="s">
        <v>80</v>
      </c>
      <c r="AY294" s="243" t="s">
        <v>206</v>
      </c>
    </row>
    <row r="295" spans="1:51" s="15" customFormat="1" ht="12">
      <c r="A295" s="15"/>
      <c r="B295" s="255"/>
      <c r="C295" s="256"/>
      <c r="D295" s="228" t="s">
        <v>218</v>
      </c>
      <c r="E295" s="257" t="s">
        <v>39</v>
      </c>
      <c r="F295" s="258" t="s">
        <v>1690</v>
      </c>
      <c r="G295" s="256"/>
      <c r="H295" s="257" t="s">
        <v>39</v>
      </c>
      <c r="I295" s="259"/>
      <c r="J295" s="256"/>
      <c r="K295" s="256"/>
      <c r="L295" s="260"/>
      <c r="M295" s="261"/>
      <c r="N295" s="262"/>
      <c r="O295" s="262"/>
      <c r="P295" s="262"/>
      <c r="Q295" s="262"/>
      <c r="R295" s="262"/>
      <c r="S295" s="262"/>
      <c r="T295" s="263"/>
      <c r="U295" s="15"/>
      <c r="V295" s="15"/>
      <c r="W295" s="15"/>
      <c r="X295" s="15"/>
      <c r="Y295" s="15"/>
      <c r="Z295" s="15"/>
      <c r="AA295" s="15"/>
      <c r="AB295" s="15"/>
      <c r="AC295" s="15"/>
      <c r="AD295" s="15"/>
      <c r="AE295" s="15"/>
      <c r="AT295" s="264" t="s">
        <v>218</v>
      </c>
      <c r="AU295" s="264" t="s">
        <v>87</v>
      </c>
      <c r="AV295" s="15" t="s">
        <v>87</v>
      </c>
      <c r="AW295" s="15" t="s">
        <v>41</v>
      </c>
      <c r="AX295" s="15" t="s">
        <v>80</v>
      </c>
      <c r="AY295" s="264" t="s">
        <v>206</v>
      </c>
    </row>
    <row r="296" spans="1:51" s="14" customFormat="1" ht="12">
      <c r="A296" s="14"/>
      <c r="B296" s="244"/>
      <c r="C296" s="245"/>
      <c r="D296" s="228" t="s">
        <v>218</v>
      </c>
      <c r="E296" s="246" t="s">
        <v>39</v>
      </c>
      <c r="F296" s="247" t="s">
        <v>220</v>
      </c>
      <c r="G296" s="245"/>
      <c r="H296" s="248">
        <v>8.844000000000001</v>
      </c>
      <c r="I296" s="249"/>
      <c r="J296" s="245"/>
      <c r="K296" s="245"/>
      <c r="L296" s="250"/>
      <c r="M296" s="251"/>
      <c r="N296" s="252"/>
      <c r="O296" s="252"/>
      <c r="P296" s="252"/>
      <c r="Q296" s="252"/>
      <c r="R296" s="252"/>
      <c r="S296" s="252"/>
      <c r="T296" s="253"/>
      <c r="U296" s="14"/>
      <c r="V296" s="14"/>
      <c r="W296" s="14"/>
      <c r="X296" s="14"/>
      <c r="Y296" s="14"/>
      <c r="Z296" s="14"/>
      <c r="AA296" s="14"/>
      <c r="AB296" s="14"/>
      <c r="AC296" s="14"/>
      <c r="AD296" s="14"/>
      <c r="AE296" s="14"/>
      <c r="AT296" s="254" t="s">
        <v>218</v>
      </c>
      <c r="AU296" s="254" t="s">
        <v>87</v>
      </c>
      <c r="AV296" s="14" t="s">
        <v>214</v>
      </c>
      <c r="AW296" s="14" t="s">
        <v>41</v>
      </c>
      <c r="AX296" s="14" t="s">
        <v>87</v>
      </c>
      <c r="AY296" s="254" t="s">
        <v>206</v>
      </c>
    </row>
    <row r="297" spans="1:65" s="2" customFormat="1" ht="62.7" customHeight="1">
      <c r="A297" s="40"/>
      <c r="B297" s="41"/>
      <c r="C297" s="215" t="s">
        <v>472</v>
      </c>
      <c r="D297" s="215" t="s">
        <v>209</v>
      </c>
      <c r="E297" s="216" t="s">
        <v>1691</v>
      </c>
      <c r="F297" s="217" t="s">
        <v>1692</v>
      </c>
      <c r="G297" s="218" t="s">
        <v>316</v>
      </c>
      <c r="H297" s="219">
        <v>18.816</v>
      </c>
      <c r="I297" s="220"/>
      <c r="J297" s="221">
        <f>ROUND(I297*H297,2)</f>
        <v>0</v>
      </c>
      <c r="K297" s="217" t="s">
        <v>213</v>
      </c>
      <c r="L297" s="46"/>
      <c r="M297" s="222" t="s">
        <v>39</v>
      </c>
      <c r="N297" s="223" t="s">
        <v>53</v>
      </c>
      <c r="O297" s="86"/>
      <c r="P297" s="224">
        <f>O297*H297</f>
        <v>0</v>
      </c>
      <c r="Q297" s="224">
        <v>0</v>
      </c>
      <c r="R297" s="224">
        <f>Q297*H297</f>
        <v>0</v>
      </c>
      <c r="S297" s="224">
        <v>0</v>
      </c>
      <c r="T297" s="225">
        <f>S297*H297</f>
        <v>0</v>
      </c>
      <c r="U297" s="40"/>
      <c r="V297" s="40"/>
      <c r="W297" s="40"/>
      <c r="X297" s="40"/>
      <c r="Y297" s="40"/>
      <c r="Z297" s="40"/>
      <c r="AA297" s="40"/>
      <c r="AB297" s="40"/>
      <c r="AC297" s="40"/>
      <c r="AD297" s="40"/>
      <c r="AE297" s="40"/>
      <c r="AR297" s="226" t="s">
        <v>362</v>
      </c>
      <c r="AT297" s="226" t="s">
        <v>209</v>
      </c>
      <c r="AU297" s="226" t="s">
        <v>87</v>
      </c>
      <c r="AY297" s="18" t="s">
        <v>206</v>
      </c>
      <c r="BE297" s="227">
        <f>IF(N297="základní",J297,0)</f>
        <v>0</v>
      </c>
      <c r="BF297" s="227">
        <f>IF(N297="snížená",J297,0)</f>
        <v>0</v>
      </c>
      <c r="BG297" s="227">
        <f>IF(N297="zákl. přenesená",J297,0)</f>
        <v>0</v>
      </c>
      <c r="BH297" s="227">
        <f>IF(N297="sníž. přenesená",J297,0)</f>
        <v>0</v>
      </c>
      <c r="BI297" s="227">
        <f>IF(N297="nulová",J297,0)</f>
        <v>0</v>
      </c>
      <c r="BJ297" s="18" t="s">
        <v>214</v>
      </c>
      <c r="BK297" s="227">
        <f>ROUND(I297*H297,2)</f>
        <v>0</v>
      </c>
      <c r="BL297" s="18" t="s">
        <v>362</v>
      </c>
      <c r="BM297" s="226" t="s">
        <v>1693</v>
      </c>
    </row>
    <row r="298" spans="1:47" s="2" customFormat="1" ht="12">
      <c r="A298" s="40"/>
      <c r="B298" s="41"/>
      <c r="C298" s="42"/>
      <c r="D298" s="228" t="s">
        <v>216</v>
      </c>
      <c r="E298" s="42"/>
      <c r="F298" s="229" t="s">
        <v>1694</v>
      </c>
      <c r="G298" s="42"/>
      <c r="H298" s="42"/>
      <c r="I298" s="230"/>
      <c r="J298" s="42"/>
      <c r="K298" s="42"/>
      <c r="L298" s="46"/>
      <c r="M298" s="231"/>
      <c r="N298" s="232"/>
      <c r="O298" s="86"/>
      <c r="P298" s="86"/>
      <c r="Q298" s="86"/>
      <c r="R298" s="86"/>
      <c r="S298" s="86"/>
      <c r="T298" s="87"/>
      <c r="U298" s="40"/>
      <c r="V298" s="40"/>
      <c r="W298" s="40"/>
      <c r="X298" s="40"/>
      <c r="Y298" s="40"/>
      <c r="Z298" s="40"/>
      <c r="AA298" s="40"/>
      <c r="AB298" s="40"/>
      <c r="AC298" s="40"/>
      <c r="AD298" s="40"/>
      <c r="AE298" s="40"/>
      <c r="AT298" s="18" t="s">
        <v>216</v>
      </c>
      <c r="AU298" s="18" t="s">
        <v>87</v>
      </c>
    </row>
    <row r="299" spans="1:47" s="2" customFormat="1" ht="12">
      <c r="A299" s="40"/>
      <c r="B299" s="41"/>
      <c r="C299" s="42"/>
      <c r="D299" s="228" t="s">
        <v>326</v>
      </c>
      <c r="E299" s="42"/>
      <c r="F299" s="275" t="s">
        <v>1695</v>
      </c>
      <c r="G299" s="42"/>
      <c r="H299" s="42"/>
      <c r="I299" s="230"/>
      <c r="J299" s="42"/>
      <c r="K299" s="42"/>
      <c r="L299" s="46"/>
      <c r="M299" s="231"/>
      <c r="N299" s="232"/>
      <c r="O299" s="86"/>
      <c r="P299" s="86"/>
      <c r="Q299" s="86"/>
      <c r="R299" s="86"/>
      <c r="S299" s="86"/>
      <c r="T299" s="87"/>
      <c r="U299" s="40"/>
      <c r="V299" s="40"/>
      <c r="W299" s="40"/>
      <c r="X299" s="40"/>
      <c r="Y299" s="40"/>
      <c r="Z299" s="40"/>
      <c r="AA299" s="40"/>
      <c r="AB299" s="40"/>
      <c r="AC299" s="40"/>
      <c r="AD299" s="40"/>
      <c r="AE299" s="40"/>
      <c r="AT299" s="18" t="s">
        <v>326</v>
      </c>
      <c r="AU299" s="18" t="s">
        <v>87</v>
      </c>
    </row>
    <row r="300" spans="1:51" s="13" customFormat="1" ht="12">
      <c r="A300" s="13"/>
      <c r="B300" s="233"/>
      <c r="C300" s="234"/>
      <c r="D300" s="228" t="s">
        <v>218</v>
      </c>
      <c r="E300" s="235" t="s">
        <v>39</v>
      </c>
      <c r="F300" s="236" t="s">
        <v>1696</v>
      </c>
      <c r="G300" s="234"/>
      <c r="H300" s="237">
        <v>18.816</v>
      </c>
      <c r="I300" s="238"/>
      <c r="J300" s="234"/>
      <c r="K300" s="234"/>
      <c r="L300" s="239"/>
      <c r="M300" s="240"/>
      <c r="N300" s="241"/>
      <c r="O300" s="241"/>
      <c r="P300" s="241"/>
      <c r="Q300" s="241"/>
      <c r="R300" s="241"/>
      <c r="S300" s="241"/>
      <c r="T300" s="242"/>
      <c r="U300" s="13"/>
      <c r="V300" s="13"/>
      <c r="W300" s="13"/>
      <c r="X300" s="13"/>
      <c r="Y300" s="13"/>
      <c r="Z300" s="13"/>
      <c r="AA300" s="13"/>
      <c r="AB300" s="13"/>
      <c r="AC300" s="13"/>
      <c r="AD300" s="13"/>
      <c r="AE300" s="13"/>
      <c r="AT300" s="243" t="s">
        <v>218</v>
      </c>
      <c r="AU300" s="243" t="s">
        <v>87</v>
      </c>
      <c r="AV300" s="13" t="s">
        <v>89</v>
      </c>
      <c r="AW300" s="13" t="s">
        <v>41</v>
      </c>
      <c r="AX300" s="13" t="s">
        <v>80</v>
      </c>
      <c r="AY300" s="243" t="s">
        <v>206</v>
      </c>
    </row>
    <row r="301" spans="1:51" s="14" customFormat="1" ht="12">
      <c r="A301" s="14"/>
      <c r="B301" s="244"/>
      <c r="C301" s="245"/>
      <c r="D301" s="228" t="s">
        <v>218</v>
      </c>
      <c r="E301" s="246" t="s">
        <v>39</v>
      </c>
      <c r="F301" s="247" t="s">
        <v>220</v>
      </c>
      <c r="G301" s="245"/>
      <c r="H301" s="248">
        <v>18.816</v>
      </c>
      <c r="I301" s="249"/>
      <c r="J301" s="245"/>
      <c r="K301" s="245"/>
      <c r="L301" s="250"/>
      <c r="M301" s="251"/>
      <c r="N301" s="252"/>
      <c r="O301" s="252"/>
      <c r="P301" s="252"/>
      <c r="Q301" s="252"/>
      <c r="R301" s="252"/>
      <c r="S301" s="252"/>
      <c r="T301" s="253"/>
      <c r="U301" s="14"/>
      <c r="V301" s="14"/>
      <c r="W301" s="14"/>
      <c r="X301" s="14"/>
      <c r="Y301" s="14"/>
      <c r="Z301" s="14"/>
      <c r="AA301" s="14"/>
      <c r="AB301" s="14"/>
      <c r="AC301" s="14"/>
      <c r="AD301" s="14"/>
      <c r="AE301" s="14"/>
      <c r="AT301" s="254" t="s">
        <v>218</v>
      </c>
      <c r="AU301" s="254" t="s">
        <v>87</v>
      </c>
      <c r="AV301" s="14" t="s">
        <v>214</v>
      </c>
      <c r="AW301" s="14" t="s">
        <v>41</v>
      </c>
      <c r="AX301" s="14" t="s">
        <v>87</v>
      </c>
      <c r="AY301" s="254" t="s">
        <v>206</v>
      </c>
    </row>
    <row r="302" spans="1:65" s="2" customFormat="1" ht="24.15" customHeight="1">
      <c r="A302" s="40"/>
      <c r="B302" s="41"/>
      <c r="C302" s="215" t="s">
        <v>1697</v>
      </c>
      <c r="D302" s="215" t="s">
        <v>209</v>
      </c>
      <c r="E302" s="216" t="s">
        <v>545</v>
      </c>
      <c r="F302" s="217" t="s">
        <v>546</v>
      </c>
      <c r="G302" s="218" t="s">
        <v>316</v>
      </c>
      <c r="H302" s="219">
        <v>27.66</v>
      </c>
      <c r="I302" s="220"/>
      <c r="J302" s="221">
        <f>ROUND(I302*H302,2)</f>
        <v>0</v>
      </c>
      <c r="K302" s="217" t="s">
        <v>213</v>
      </c>
      <c r="L302" s="46"/>
      <c r="M302" s="222" t="s">
        <v>39</v>
      </c>
      <c r="N302" s="223" t="s">
        <v>53</v>
      </c>
      <c r="O302" s="86"/>
      <c r="P302" s="224">
        <f>O302*H302</f>
        <v>0</v>
      </c>
      <c r="Q302" s="224">
        <v>0</v>
      </c>
      <c r="R302" s="224">
        <f>Q302*H302</f>
        <v>0</v>
      </c>
      <c r="S302" s="224">
        <v>0</v>
      </c>
      <c r="T302" s="225">
        <f>S302*H302</f>
        <v>0</v>
      </c>
      <c r="U302" s="40"/>
      <c r="V302" s="40"/>
      <c r="W302" s="40"/>
      <c r="X302" s="40"/>
      <c r="Y302" s="40"/>
      <c r="Z302" s="40"/>
      <c r="AA302" s="40"/>
      <c r="AB302" s="40"/>
      <c r="AC302" s="40"/>
      <c r="AD302" s="40"/>
      <c r="AE302" s="40"/>
      <c r="AR302" s="226" t="s">
        <v>362</v>
      </c>
      <c r="AT302" s="226" t="s">
        <v>209</v>
      </c>
      <c r="AU302" s="226" t="s">
        <v>87</v>
      </c>
      <c r="AY302" s="18" t="s">
        <v>206</v>
      </c>
      <c r="BE302" s="227">
        <f>IF(N302="základní",J302,0)</f>
        <v>0</v>
      </c>
      <c r="BF302" s="227">
        <f>IF(N302="snížená",J302,0)</f>
        <v>0</v>
      </c>
      <c r="BG302" s="227">
        <f>IF(N302="zákl. přenesená",J302,0)</f>
        <v>0</v>
      </c>
      <c r="BH302" s="227">
        <f>IF(N302="sníž. přenesená",J302,0)</f>
        <v>0</v>
      </c>
      <c r="BI302" s="227">
        <f>IF(N302="nulová",J302,0)</f>
        <v>0</v>
      </c>
      <c r="BJ302" s="18" t="s">
        <v>214</v>
      </c>
      <c r="BK302" s="227">
        <f>ROUND(I302*H302,2)</f>
        <v>0</v>
      </c>
      <c r="BL302" s="18" t="s">
        <v>362</v>
      </c>
      <c r="BM302" s="226" t="s">
        <v>1698</v>
      </c>
    </row>
    <row r="303" spans="1:47" s="2" customFormat="1" ht="12">
      <c r="A303" s="40"/>
      <c r="B303" s="41"/>
      <c r="C303" s="42"/>
      <c r="D303" s="228" t="s">
        <v>216</v>
      </c>
      <c r="E303" s="42"/>
      <c r="F303" s="229" t="s">
        <v>548</v>
      </c>
      <c r="G303" s="42"/>
      <c r="H303" s="42"/>
      <c r="I303" s="230"/>
      <c r="J303" s="42"/>
      <c r="K303" s="42"/>
      <c r="L303" s="46"/>
      <c r="M303" s="231"/>
      <c r="N303" s="232"/>
      <c r="O303" s="86"/>
      <c r="P303" s="86"/>
      <c r="Q303" s="86"/>
      <c r="R303" s="86"/>
      <c r="S303" s="86"/>
      <c r="T303" s="87"/>
      <c r="U303" s="40"/>
      <c r="V303" s="40"/>
      <c r="W303" s="40"/>
      <c r="X303" s="40"/>
      <c r="Y303" s="40"/>
      <c r="Z303" s="40"/>
      <c r="AA303" s="40"/>
      <c r="AB303" s="40"/>
      <c r="AC303" s="40"/>
      <c r="AD303" s="40"/>
      <c r="AE303" s="40"/>
      <c r="AT303" s="18" t="s">
        <v>216</v>
      </c>
      <c r="AU303" s="18" t="s">
        <v>87</v>
      </c>
    </row>
    <row r="304" spans="1:47" s="2" customFormat="1" ht="12">
      <c r="A304" s="40"/>
      <c r="B304" s="41"/>
      <c r="C304" s="42"/>
      <c r="D304" s="228" t="s">
        <v>326</v>
      </c>
      <c r="E304" s="42"/>
      <c r="F304" s="275" t="s">
        <v>1699</v>
      </c>
      <c r="G304" s="42"/>
      <c r="H304" s="42"/>
      <c r="I304" s="230"/>
      <c r="J304" s="42"/>
      <c r="K304" s="42"/>
      <c r="L304" s="46"/>
      <c r="M304" s="231"/>
      <c r="N304" s="232"/>
      <c r="O304" s="86"/>
      <c r="P304" s="86"/>
      <c r="Q304" s="86"/>
      <c r="R304" s="86"/>
      <c r="S304" s="86"/>
      <c r="T304" s="87"/>
      <c r="U304" s="40"/>
      <c r="V304" s="40"/>
      <c r="W304" s="40"/>
      <c r="X304" s="40"/>
      <c r="Y304" s="40"/>
      <c r="Z304" s="40"/>
      <c r="AA304" s="40"/>
      <c r="AB304" s="40"/>
      <c r="AC304" s="40"/>
      <c r="AD304" s="40"/>
      <c r="AE304" s="40"/>
      <c r="AT304" s="18" t="s">
        <v>326</v>
      </c>
      <c r="AU304" s="18" t="s">
        <v>87</v>
      </c>
    </row>
    <row r="305" spans="1:51" s="13" customFormat="1" ht="12">
      <c r="A305" s="13"/>
      <c r="B305" s="233"/>
      <c r="C305" s="234"/>
      <c r="D305" s="228" t="s">
        <v>218</v>
      </c>
      <c r="E305" s="235" t="s">
        <v>39</v>
      </c>
      <c r="F305" s="236" t="s">
        <v>1696</v>
      </c>
      <c r="G305" s="234"/>
      <c r="H305" s="237">
        <v>18.816</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218</v>
      </c>
      <c r="AU305" s="243" t="s">
        <v>87</v>
      </c>
      <c r="AV305" s="13" t="s">
        <v>89</v>
      </c>
      <c r="AW305" s="13" t="s">
        <v>41</v>
      </c>
      <c r="AX305" s="13" t="s">
        <v>80</v>
      </c>
      <c r="AY305" s="243" t="s">
        <v>206</v>
      </c>
    </row>
    <row r="306" spans="1:51" s="13" customFormat="1" ht="12">
      <c r="A306" s="13"/>
      <c r="B306" s="233"/>
      <c r="C306" s="234"/>
      <c r="D306" s="228" t="s">
        <v>218</v>
      </c>
      <c r="E306" s="235" t="s">
        <v>39</v>
      </c>
      <c r="F306" s="236" t="s">
        <v>1688</v>
      </c>
      <c r="G306" s="234"/>
      <c r="H306" s="237">
        <v>8.55</v>
      </c>
      <c r="I306" s="238"/>
      <c r="J306" s="234"/>
      <c r="K306" s="234"/>
      <c r="L306" s="239"/>
      <c r="M306" s="240"/>
      <c r="N306" s="241"/>
      <c r="O306" s="241"/>
      <c r="P306" s="241"/>
      <c r="Q306" s="241"/>
      <c r="R306" s="241"/>
      <c r="S306" s="241"/>
      <c r="T306" s="242"/>
      <c r="U306" s="13"/>
      <c r="V306" s="13"/>
      <c r="W306" s="13"/>
      <c r="X306" s="13"/>
      <c r="Y306" s="13"/>
      <c r="Z306" s="13"/>
      <c r="AA306" s="13"/>
      <c r="AB306" s="13"/>
      <c r="AC306" s="13"/>
      <c r="AD306" s="13"/>
      <c r="AE306" s="13"/>
      <c r="AT306" s="243" t="s">
        <v>218</v>
      </c>
      <c r="AU306" s="243" t="s">
        <v>87</v>
      </c>
      <c r="AV306" s="13" t="s">
        <v>89</v>
      </c>
      <c r="AW306" s="13" t="s">
        <v>41</v>
      </c>
      <c r="AX306" s="13" t="s">
        <v>80</v>
      </c>
      <c r="AY306" s="243" t="s">
        <v>206</v>
      </c>
    </row>
    <row r="307" spans="1:51" s="13" customFormat="1" ht="12">
      <c r="A307" s="13"/>
      <c r="B307" s="233"/>
      <c r="C307" s="234"/>
      <c r="D307" s="228" t="s">
        <v>218</v>
      </c>
      <c r="E307" s="235" t="s">
        <v>39</v>
      </c>
      <c r="F307" s="236" t="s">
        <v>1689</v>
      </c>
      <c r="G307" s="234"/>
      <c r="H307" s="237">
        <v>0.294</v>
      </c>
      <c r="I307" s="238"/>
      <c r="J307" s="234"/>
      <c r="K307" s="234"/>
      <c r="L307" s="239"/>
      <c r="M307" s="240"/>
      <c r="N307" s="241"/>
      <c r="O307" s="241"/>
      <c r="P307" s="241"/>
      <c r="Q307" s="241"/>
      <c r="R307" s="241"/>
      <c r="S307" s="241"/>
      <c r="T307" s="242"/>
      <c r="U307" s="13"/>
      <c r="V307" s="13"/>
      <c r="W307" s="13"/>
      <c r="X307" s="13"/>
      <c r="Y307" s="13"/>
      <c r="Z307" s="13"/>
      <c r="AA307" s="13"/>
      <c r="AB307" s="13"/>
      <c r="AC307" s="13"/>
      <c r="AD307" s="13"/>
      <c r="AE307" s="13"/>
      <c r="AT307" s="243" t="s">
        <v>218</v>
      </c>
      <c r="AU307" s="243" t="s">
        <v>87</v>
      </c>
      <c r="AV307" s="13" t="s">
        <v>89</v>
      </c>
      <c r="AW307" s="13" t="s">
        <v>41</v>
      </c>
      <c r="AX307" s="13" t="s">
        <v>80</v>
      </c>
      <c r="AY307" s="243" t="s">
        <v>206</v>
      </c>
    </row>
    <row r="308" spans="1:51" s="14" customFormat="1" ht="12">
      <c r="A308" s="14"/>
      <c r="B308" s="244"/>
      <c r="C308" s="245"/>
      <c r="D308" s="228" t="s">
        <v>218</v>
      </c>
      <c r="E308" s="246" t="s">
        <v>39</v>
      </c>
      <c r="F308" s="247" t="s">
        <v>220</v>
      </c>
      <c r="G308" s="245"/>
      <c r="H308" s="248">
        <v>27.66</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218</v>
      </c>
      <c r="AU308" s="254" t="s">
        <v>87</v>
      </c>
      <c r="AV308" s="14" t="s">
        <v>214</v>
      </c>
      <c r="AW308" s="14" t="s">
        <v>41</v>
      </c>
      <c r="AX308" s="14" t="s">
        <v>87</v>
      </c>
      <c r="AY308" s="254" t="s">
        <v>206</v>
      </c>
    </row>
    <row r="309" spans="1:65" s="2" customFormat="1" ht="16.5" customHeight="1">
      <c r="A309" s="40"/>
      <c r="B309" s="41"/>
      <c r="C309" s="215" t="s">
        <v>1700</v>
      </c>
      <c r="D309" s="215" t="s">
        <v>209</v>
      </c>
      <c r="E309" s="216" t="s">
        <v>392</v>
      </c>
      <c r="F309" s="217" t="s">
        <v>393</v>
      </c>
      <c r="G309" s="218" t="s">
        <v>316</v>
      </c>
      <c r="H309" s="219">
        <v>0.344</v>
      </c>
      <c r="I309" s="220"/>
      <c r="J309" s="221">
        <f>ROUND(I309*H309,2)</f>
        <v>0</v>
      </c>
      <c r="K309" s="217" t="s">
        <v>213</v>
      </c>
      <c r="L309" s="46"/>
      <c r="M309" s="222" t="s">
        <v>39</v>
      </c>
      <c r="N309" s="223" t="s">
        <v>53</v>
      </c>
      <c r="O309" s="86"/>
      <c r="P309" s="224">
        <f>O309*H309</f>
        <v>0</v>
      </c>
      <c r="Q309" s="224">
        <v>0</v>
      </c>
      <c r="R309" s="224">
        <f>Q309*H309</f>
        <v>0</v>
      </c>
      <c r="S309" s="224">
        <v>0</v>
      </c>
      <c r="T309" s="225">
        <f>S309*H309</f>
        <v>0</v>
      </c>
      <c r="U309" s="40"/>
      <c r="V309" s="40"/>
      <c r="W309" s="40"/>
      <c r="X309" s="40"/>
      <c r="Y309" s="40"/>
      <c r="Z309" s="40"/>
      <c r="AA309" s="40"/>
      <c r="AB309" s="40"/>
      <c r="AC309" s="40"/>
      <c r="AD309" s="40"/>
      <c r="AE309" s="40"/>
      <c r="AR309" s="226" t="s">
        <v>362</v>
      </c>
      <c r="AT309" s="226" t="s">
        <v>209</v>
      </c>
      <c r="AU309" s="226" t="s">
        <v>87</v>
      </c>
      <c r="AY309" s="18" t="s">
        <v>206</v>
      </c>
      <c r="BE309" s="227">
        <f>IF(N309="základní",J309,0)</f>
        <v>0</v>
      </c>
      <c r="BF309" s="227">
        <f>IF(N309="snížená",J309,0)</f>
        <v>0</v>
      </c>
      <c r="BG309" s="227">
        <f>IF(N309="zákl. přenesená",J309,0)</f>
        <v>0</v>
      </c>
      <c r="BH309" s="227">
        <f>IF(N309="sníž. přenesená",J309,0)</f>
        <v>0</v>
      </c>
      <c r="BI309" s="227">
        <f>IF(N309="nulová",J309,0)</f>
        <v>0</v>
      </c>
      <c r="BJ309" s="18" t="s">
        <v>214</v>
      </c>
      <c r="BK309" s="227">
        <f>ROUND(I309*H309,2)</f>
        <v>0</v>
      </c>
      <c r="BL309" s="18" t="s">
        <v>362</v>
      </c>
      <c r="BM309" s="226" t="s">
        <v>1701</v>
      </c>
    </row>
    <row r="310" spans="1:47" s="2" customFormat="1" ht="12">
      <c r="A310" s="40"/>
      <c r="B310" s="41"/>
      <c r="C310" s="42"/>
      <c r="D310" s="228" t="s">
        <v>216</v>
      </c>
      <c r="E310" s="42"/>
      <c r="F310" s="229" t="s">
        <v>395</v>
      </c>
      <c r="G310" s="42"/>
      <c r="H310" s="42"/>
      <c r="I310" s="230"/>
      <c r="J310" s="42"/>
      <c r="K310" s="42"/>
      <c r="L310" s="46"/>
      <c r="M310" s="231"/>
      <c r="N310" s="232"/>
      <c r="O310" s="86"/>
      <c r="P310" s="86"/>
      <c r="Q310" s="86"/>
      <c r="R310" s="86"/>
      <c r="S310" s="86"/>
      <c r="T310" s="87"/>
      <c r="U310" s="40"/>
      <c r="V310" s="40"/>
      <c r="W310" s="40"/>
      <c r="X310" s="40"/>
      <c r="Y310" s="40"/>
      <c r="Z310" s="40"/>
      <c r="AA310" s="40"/>
      <c r="AB310" s="40"/>
      <c r="AC310" s="40"/>
      <c r="AD310" s="40"/>
      <c r="AE310" s="40"/>
      <c r="AT310" s="18" t="s">
        <v>216</v>
      </c>
      <c r="AU310" s="18" t="s">
        <v>87</v>
      </c>
    </row>
    <row r="311" spans="1:47" s="2" customFormat="1" ht="12">
      <c r="A311" s="40"/>
      <c r="B311" s="41"/>
      <c r="C311" s="42"/>
      <c r="D311" s="228" t="s">
        <v>326</v>
      </c>
      <c r="E311" s="42"/>
      <c r="F311" s="275" t="s">
        <v>1702</v>
      </c>
      <c r="G311" s="42"/>
      <c r="H311" s="42"/>
      <c r="I311" s="230"/>
      <c r="J311" s="42"/>
      <c r="K311" s="42"/>
      <c r="L311" s="46"/>
      <c r="M311" s="231"/>
      <c r="N311" s="232"/>
      <c r="O311" s="86"/>
      <c r="P311" s="86"/>
      <c r="Q311" s="86"/>
      <c r="R311" s="86"/>
      <c r="S311" s="86"/>
      <c r="T311" s="87"/>
      <c r="U311" s="40"/>
      <c r="V311" s="40"/>
      <c r="W311" s="40"/>
      <c r="X311" s="40"/>
      <c r="Y311" s="40"/>
      <c r="Z311" s="40"/>
      <c r="AA311" s="40"/>
      <c r="AB311" s="40"/>
      <c r="AC311" s="40"/>
      <c r="AD311" s="40"/>
      <c r="AE311" s="40"/>
      <c r="AT311" s="18" t="s">
        <v>326</v>
      </c>
      <c r="AU311" s="18" t="s">
        <v>87</v>
      </c>
    </row>
    <row r="312" spans="1:51" s="13" customFormat="1" ht="12">
      <c r="A312" s="13"/>
      <c r="B312" s="233"/>
      <c r="C312" s="234"/>
      <c r="D312" s="228" t="s">
        <v>218</v>
      </c>
      <c r="E312" s="235" t="s">
        <v>39</v>
      </c>
      <c r="F312" s="236" t="s">
        <v>1703</v>
      </c>
      <c r="G312" s="234"/>
      <c r="H312" s="237">
        <v>0.029</v>
      </c>
      <c r="I312" s="238"/>
      <c r="J312" s="234"/>
      <c r="K312" s="234"/>
      <c r="L312" s="239"/>
      <c r="M312" s="240"/>
      <c r="N312" s="241"/>
      <c r="O312" s="241"/>
      <c r="P312" s="241"/>
      <c r="Q312" s="241"/>
      <c r="R312" s="241"/>
      <c r="S312" s="241"/>
      <c r="T312" s="242"/>
      <c r="U312" s="13"/>
      <c r="V312" s="13"/>
      <c r="W312" s="13"/>
      <c r="X312" s="13"/>
      <c r="Y312" s="13"/>
      <c r="Z312" s="13"/>
      <c r="AA312" s="13"/>
      <c r="AB312" s="13"/>
      <c r="AC312" s="13"/>
      <c r="AD312" s="13"/>
      <c r="AE312" s="13"/>
      <c r="AT312" s="243" t="s">
        <v>218</v>
      </c>
      <c r="AU312" s="243" t="s">
        <v>87</v>
      </c>
      <c r="AV312" s="13" t="s">
        <v>89</v>
      </c>
      <c r="AW312" s="13" t="s">
        <v>41</v>
      </c>
      <c r="AX312" s="13" t="s">
        <v>80</v>
      </c>
      <c r="AY312" s="243" t="s">
        <v>206</v>
      </c>
    </row>
    <row r="313" spans="1:51" s="13" customFormat="1" ht="12">
      <c r="A313" s="13"/>
      <c r="B313" s="233"/>
      <c r="C313" s="234"/>
      <c r="D313" s="228" t="s">
        <v>218</v>
      </c>
      <c r="E313" s="235" t="s">
        <v>39</v>
      </c>
      <c r="F313" s="236" t="s">
        <v>1704</v>
      </c>
      <c r="G313" s="234"/>
      <c r="H313" s="237">
        <v>0.297</v>
      </c>
      <c r="I313" s="238"/>
      <c r="J313" s="234"/>
      <c r="K313" s="234"/>
      <c r="L313" s="239"/>
      <c r="M313" s="240"/>
      <c r="N313" s="241"/>
      <c r="O313" s="241"/>
      <c r="P313" s="241"/>
      <c r="Q313" s="241"/>
      <c r="R313" s="241"/>
      <c r="S313" s="241"/>
      <c r="T313" s="242"/>
      <c r="U313" s="13"/>
      <c r="V313" s="13"/>
      <c r="W313" s="13"/>
      <c r="X313" s="13"/>
      <c r="Y313" s="13"/>
      <c r="Z313" s="13"/>
      <c r="AA313" s="13"/>
      <c r="AB313" s="13"/>
      <c r="AC313" s="13"/>
      <c r="AD313" s="13"/>
      <c r="AE313" s="13"/>
      <c r="AT313" s="243" t="s">
        <v>218</v>
      </c>
      <c r="AU313" s="243" t="s">
        <v>87</v>
      </c>
      <c r="AV313" s="13" t="s">
        <v>89</v>
      </c>
      <c r="AW313" s="13" t="s">
        <v>41</v>
      </c>
      <c r="AX313" s="13" t="s">
        <v>80</v>
      </c>
      <c r="AY313" s="243" t="s">
        <v>206</v>
      </c>
    </row>
    <row r="314" spans="1:51" s="13" customFormat="1" ht="12">
      <c r="A314" s="13"/>
      <c r="B314" s="233"/>
      <c r="C314" s="234"/>
      <c r="D314" s="228" t="s">
        <v>218</v>
      </c>
      <c r="E314" s="235" t="s">
        <v>39</v>
      </c>
      <c r="F314" s="236" t="s">
        <v>1705</v>
      </c>
      <c r="G314" s="234"/>
      <c r="H314" s="237">
        <v>0.018</v>
      </c>
      <c r="I314" s="238"/>
      <c r="J314" s="234"/>
      <c r="K314" s="234"/>
      <c r="L314" s="239"/>
      <c r="M314" s="240"/>
      <c r="N314" s="241"/>
      <c r="O314" s="241"/>
      <c r="P314" s="241"/>
      <c r="Q314" s="241"/>
      <c r="R314" s="241"/>
      <c r="S314" s="241"/>
      <c r="T314" s="242"/>
      <c r="U314" s="13"/>
      <c r="V314" s="13"/>
      <c r="W314" s="13"/>
      <c r="X314" s="13"/>
      <c r="Y314" s="13"/>
      <c r="Z314" s="13"/>
      <c r="AA314" s="13"/>
      <c r="AB314" s="13"/>
      <c r="AC314" s="13"/>
      <c r="AD314" s="13"/>
      <c r="AE314" s="13"/>
      <c r="AT314" s="243" t="s">
        <v>218</v>
      </c>
      <c r="AU314" s="243" t="s">
        <v>87</v>
      </c>
      <c r="AV314" s="13" t="s">
        <v>89</v>
      </c>
      <c r="AW314" s="13" t="s">
        <v>41</v>
      </c>
      <c r="AX314" s="13" t="s">
        <v>80</v>
      </c>
      <c r="AY314" s="243" t="s">
        <v>206</v>
      </c>
    </row>
    <row r="315" spans="1:51" s="14" customFormat="1" ht="12">
      <c r="A315" s="14"/>
      <c r="B315" s="244"/>
      <c r="C315" s="245"/>
      <c r="D315" s="228" t="s">
        <v>218</v>
      </c>
      <c r="E315" s="246" t="s">
        <v>39</v>
      </c>
      <c r="F315" s="247" t="s">
        <v>220</v>
      </c>
      <c r="G315" s="245"/>
      <c r="H315" s="248">
        <v>0.34400000000000003</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218</v>
      </c>
      <c r="AU315" s="254" t="s">
        <v>87</v>
      </c>
      <c r="AV315" s="14" t="s">
        <v>214</v>
      </c>
      <c r="AW315" s="14" t="s">
        <v>41</v>
      </c>
      <c r="AX315" s="14" t="s">
        <v>87</v>
      </c>
      <c r="AY315" s="254" t="s">
        <v>206</v>
      </c>
    </row>
    <row r="316" spans="1:63" s="12" customFormat="1" ht="25.9" customHeight="1">
      <c r="A316" s="12"/>
      <c r="B316" s="199"/>
      <c r="C316" s="200"/>
      <c r="D316" s="201" t="s">
        <v>79</v>
      </c>
      <c r="E316" s="202" t="s">
        <v>166</v>
      </c>
      <c r="F316" s="202" t="s">
        <v>162</v>
      </c>
      <c r="G316" s="200"/>
      <c r="H316" s="200"/>
      <c r="I316" s="203"/>
      <c r="J316" s="204">
        <f>BK316</f>
        <v>0</v>
      </c>
      <c r="K316" s="200"/>
      <c r="L316" s="205"/>
      <c r="M316" s="290"/>
      <c r="N316" s="291"/>
      <c r="O316" s="291"/>
      <c r="P316" s="292">
        <v>0</v>
      </c>
      <c r="Q316" s="291"/>
      <c r="R316" s="292">
        <v>0</v>
      </c>
      <c r="S316" s="291"/>
      <c r="T316" s="293">
        <v>0</v>
      </c>
      <c r="U316" s="12"/>
      <c r="V316" s="12"/>
      <c r="W316" s="12"/>
      <c r="X316" s="12"/>
      <c r="Y316" s="12"/>
      <c r="Z316" s="12"/>
      <c r="AA316" s="12"/>
      <c r="AB316" s="12"/>
      <c r="AC316" s="12"/>
      <c r="AD316" s="12"/>
      <c r="AE316" s="12"/>
      <c r="AR316" s="210" t="s">
        <v>207</v>
      </c>
      <c r="AT316" s="211" t="s">
        <v>79</v>
      </c>
      <c r="AU316" s="211" t="s">
        <v>80</v>
      </c>
      <c r="AY316" s="210" t="s">
        <v>206</v>
      </c>
      <c r="BK316" s="212">
        <v>0</v>
      </c>
    </row>
    <row r="317" spans="1:31" s="2" customFormat="1" ht="6.95" customHeight="1">
      <c r="A317" s="40"/>
      <c r="B317" s="61"/>
      <c r="C317" s="62"/>
      <c r="D317" s="62"/>
      <c r="E317" s="62"/>
      <c r="F317" s="62"/>
      <c r="G317" s="62"/>
      <c r="H317" s="62"/>
      <c r="I317" s="62"/>
      <c r="J317" s="62"/>
      <c r="K317" s="62"/>
      <c r="L317" s="46"/>
      <c r="M317" s="40"/>
      <c r="O317" s="40"/>
      <c r="P317" s="40"/>
      <c r="Q317" s="40"/>
      <c r="R317" s="40"/>
      <c r="S317" s="40"/>
      <c r="T317" s="40"/>
      <c r="U317" s="40"/>
      <c r="V317" s="40"/>
      <c r="W317" s="40"/>
      <c r="X317" s="40"/>
      <c r="Y317" s="40"/>
      <c r="Z317" s="40"/>
      <c r="AA317" s="40"/>
      <c r="AB317" s="40"/>
      <c r="AC317" s="40"/>
      <c r="AD317" s="40"/>
      <c r="AE317" s="40"/>
    </row>
  </sheetData>
  <sheetProtection password="CDD6" sheet="1" objects="1" scenarios="1" formatColumns="0" formatRows="0" autoFilter="0"/>
  <autoFilter ref="C88:K316"/>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139</v>
      </c>
      <c r="AZ2" s="140" t="s">
        <v>1706</v>
      </c>
      <c r="BA2" s="140" t="s">
        <v>1707</v>
      </c>
      <c r="BB2" s="140" t="s">
        <v>175</v>
      </c>
      <c r="BC2" s="140" t="s">
        <v>1708</v>
      </c>
      <c r="BD2" s="140" t="s">
        <v>89</v>
      </c>
    </row>
    <row r="3" spans="2:56" s="1" customFormat="1" ht="6.95" customHeight="1" hidden="1">
      <c r="B3" s="141"/>
      <c r="C3" s="142"/>
      <c r="D3" s="142"/>
      <c r="E3" s="142"/>
      <c r="F3" s="142"/>
      <c r="G3" s="142"/>
      <c r="H3" s="142"/>
      <c r="I3" s="142"/>
      <c r="J3" s="142"/>
      <c r="K3" s="142"/>
      <c r="L3" s="21"/>
      <c r="AT3" s="18" t="s">
        <v>89</v>
      </c>
      <c r="AZ3" s="140" t="s">
        <v>1709</v>
      </c>
      <c r="BA3" s="140" t="s">
        <v>1710</v>
      </c>
      <c r="BB3" s="140" t="s">
        <v>316</v>
      </c>
      <c r="BC3" s="140" t="s">
        <v>1711</v>
      </c>
      <c r="BD3" s="140" t="s">
        <v>89</v>
      </c>
    </row>
    <row r="4" spans="2:56" s="1" customFormat="1" ht="24.95" customHeight="1" hidden="1">
      <c r="B4" s="21"/>
      <c r="D4" s="143" t="s">
        <v>177</v>
      </c>
      <c r="L4" s="21"/>
      <c r="M4" s="144" t="s">
        <v>10</v>
      </c>
      <c r="AT4" s="18" t="s">
        <v>41</v>
      </c>
      <c r="AZ4" s="140" t="s">
        <v>1712</v>
      </c>
      <c r="BA4" s="140" t="s">
        <v>1713</v>
      </c>
      <c r="BB4" s="140" t="s">
        <v>223</v>
      </c>
      <c r="BC4" s="140" t="s">
        <v>1714</v>
      </c>
      <c r="BD4" s="140" t="s">
        <v>89</v>
      </c>
    </row>
    <row r="5" spans="2:56" s="1" customFormat="1" ht="6.95" customHeight="1" hidden="1">
      <c r="B5" s="21"/>
      <c r="L5" s="21"/>
      <c r="AZ5" s="140" t="s">
        <v>1715</v>
      </c>
      <c r="BA5" s="140" t="s">
        <v>1715</v>
      </c>
      <c r="BB5" s="140" t="s">
        <v>39</v>
      </c>
      <c r="BC5" s="140" t="s">
        <v>1716</v>
      </c>
      <c r="BD5" s="140" t="s">
        <v>89</v>
      </c>
    </row>
    <row r="6" spans="2:56" s="1" customFormat="1" ht="12" customHeight="1" hidden="1">
      <c r="B6" s="21"/>
      <c r="D6" s="145" t="s">
        <v>16</v>
      </c>
      <c r="L6" s="21"/>
      <c r="AZ6" s="140" t="s">
        <v>1717</v>
      </c>
      <c r="BA6" s="140" t="s">
        <v>1718</v>
      </c>
      <c r="BB6" s="140" t="s">
        <v>175</v>
      </c>
      <c r="BC6" s="140" t="s">
        <v>7</v>
      </c>
      <c r="BD6" s="140" t="s">
        <v>89</v>
      </c>
    </row>
    <row r="7" spans="2:56" s="1" customFormat="1" ht="16.5" customHeight="1" hidden="1">
      <c r="B7" s="21"/>
      <c r="E7" s="146" t="str">
        <f>'Rekapitulace zakázky'!K6</f>
        <v>Souvislá výměna kolejnic v obvodu Správy tratí Most pro r. 2022</v>
      </c>
      <c r="F7" s="145"/>
      <c r="G7" s="145"/>
      <c r="H7" s="145"/>
      <c r="L7" s="21"/>
      <c r="AZ7" s="140" t="s">
        <v>1719</v>
      </c>
      <c r="BA7" s="140" t="s">
        <v>1720</v>
      </c>
      <c r="BB7" s="140" t="s">
        <v>500</v>
      </c>
      <c r="BC7" s="140" t="s">
        <v>1721</v>
      </c>
      <c r="BD7" s="140" t="s">
        <v>89</v>
      </c>
    </row>
    <row r="8" spans="2:12" s="1" customFormat="1" ht="12" customHeight="1" hidden="1">
      <c r="B8" s="21"/>
      <c r="D8" s="145" t="s">
        <v>178</v>
      </c>
      <c r="L8" s="21"/>
    </row>
    <row r="9" spans="1:31" s="2" customFormat="1" ht="16.5" customHeight="1" hidden="1">
      <c r="A9" s="40"/>
      <c r="B9" s="46"/>
      <c r="C9" s="40"/>
      <c r="D9" s="40"/>
      <c r="E9" s="146" t="s">
        <v>1722</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1723</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ROUND((SUM(BE88:BE197)),2)</f>
        <v>0</v>
      </c>
      <c r="G35" s="40"/>
      <c r="H35" s="40"/>
      <c r="I35" s="160">
        <v>0.21</v>
      </c>
      <c r="J35" s="159">
        <f>ROUND(((SUM(BE88:BE197))*I35),2)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ROUND((SUM(BF88:BF197)),2)</f>
        <v>0</v>
      </c>
      <c r="G36" s="40"/>
      <c r="H36" s="40"/>
      <c r="I36" s="160">
        <v>0.15</v>
      </c>
      <c r="J36" s="159">
        <f>ROUND(((SUM(BF88:BF197))*I36),2)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ROUND((SUM(BG88:BG197)),2)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ROUND((SUM(BH88:BH197)),2)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ROUND((SUM(BI88:BI197)),2)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1722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Č41 - 2.SK Obrnice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J172</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1722</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Č41 - 2.SK Obrnice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40.05" customHeight="1">
      <c r="A85" s="40"/>
      <c r="B85" s="41"/>
      <c r="C85" s="33" t="s">
        <v>36</v>
      </c>
      <c r="D85" s="42"/>
      <c r="E85" s="42"/>
      <c r="F85" s="28" t="str">
        <f>IF(E20="","",E20)</f>
        <v>Vyplň údaj</v>
      </c>
      <c r="G85" s="42"/>
      <c r="H85" s="42"/>
      <c r="I85" s="33" t="s">
        <v>42</v>
      </c>
      <c r="J85" s="38" t="str">
        <f>E26</f>
        <v>Ing. Horák Jiří, horak@szdc.cz, +420 602155923</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P89+P172</f>
        <v>0</v>
      </c>
      <c r="Q88" s="98"/>
      <c r="R88" s="196">
        <f>R89+R172</f>
        <v>15.7051888</v>
      </c>
      <c r="S88" s="98"/>
      <c r="T88" s="197">
        <f>T89+T172</f>
        <v>0</v>
      </c>
      <c r="U88" s="40"/>
      <c r="V88" s="40"/>
      <c r="W88" s="40"/>
      <c r="X88" s="40"/>
      <c r="Y88" s="40"/>
      <c r="Z88" s="40"/>
      <c r="AA88" s="40"/>
      <c r="AB88" s="40"/>
      <c r="AC88" s="40"/>
      <c r="AD88" s="40"/>
      <c r="AE88" s="40"/>
      <c r="AT88" s="18" t="s">
        <v>79</v>
      </c>
      <c r="AU88" s="18" t="s">
        <v>187</v>
      </c>
      <c r="BK88" s="198">
        <f>BK89+BK172</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15.7051888</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SUM(P91:P171)</f>
        <v>0</v>
      </c>
      <c r="Q90" s="207"/>
      <c r="R90" s="208">
        <f>SUM(R91:R171)</f>
        <v>15.7051888</v>
      </c>
      <c r="S90" s="207"/>
      <c r="T90" s="209">
        <f>SUM(T91:T171)</f>
        <v>0</v>
      </c>
      <c r="U90" s="12"/>
      <c r="V90" s="12"/>
      <c r="W90" s="12"/>
      <c r="X90" s="12"/>
      <c r="Y90" s="12"/>
      <c r="Z90" s="12"/>
      <c r="AA90" s="12"/>
      <c r="AB90" s="12"/>
      <c r="AC90" s="12"/>
      <c r="AD90" s="12"/>
      <c r="AE90" s="12"/>
      <c r="AR90" s="210" t="s">
        <v>87</v>
      </c>
      <c r="AT90" s="211" t="s">
        <v>79</v>
      </c>
      <c r="AU90" s="211" t="s">
        <v>87</v>
      </c>
      <c r="AY90" s="210" t="s">
        <v>206</v>
      </c>
      <c r="BK90" s="212">
        <f>SUM(BK91:BK171)</f>
        <v>0</v>
      </c>
    </row>
    <row r="91" spans="1:65" s="2" customFormat="1" ht="24.15" customHeight="1">
      <c r="A91" s="40"/>
      <c r="B91" s="41"/>
      <c r="C91" s="215" t="s">
        <v>87</v>
      </c>
      <c r="D91" s="215" t="s">
        <v>209</v>
      </c>
      <c r="E91" s="216" t="s">
        <v>1242</v>
      </c>
      <c r="F91" s="217" t="s">
        <v>1243</v>
      </c>
      <c r="G91" s="218" t="s">
        <v>175</v>
      </c>
      <c r="H91" s="219">
        <v>21</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1724</v>
      </c>
    </row>
    <row r="92" spans="1:47" s="2" customFormat="1" ht="12">
      <c r="A92" s="40"/>
      <c r="B92" s="41"/>
      <c r="C92" s="42"/>
      <c r="D92" s="228" t="s">
        <v>216</v>
      </c>
      <c r="E92" s="42"/>
      <c r="F92" s="229" t="s">
        <v>1725</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3" customFormat="1" ht="12">
      <c r="A93" s="13"/>
      <c r="B93" s="233"/>
      <c r="C93" s="234"/>
      <c r="D93" s="228" t="s">
        <v>218</v>
      </c>
      <c r="E93" s="235" t="s">
        <v>39</v>
      </c>
      <c r="F93" s="236" t="s">
        <v>1726</v>
      </c>
      <c r="G93" s="234"/>
      <c r="H93" s="237">
        <v>9</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218</v>
      </c>
      <c r="AU93" s="243" t="s">
        <v>89</v>
      </c>
      <c r="AV93" s="13" t="s">
        <v>89</v>
      </c>
      <c r="AW93" s="13" t="s">
        <v>41</v>
      </c>
      <c r="AX93" s="13" t="s">
        <v>80</v>
      </c>
      <c r="AY93" s="243" t="s">
        <v>206</v>
      </c>
    </row>
    <row r="94" spans="1:51" s="13" customFormat="1" ht="12">
      <c r="A94" s="13"/>
      <c r="B94" s="233"/>
      <c r="C94" s="234"/>
      <c r="D94" s="228" t="s">
        <v>218</v>
      </c>
      <c r="E94" s="235" t="s">
        <v>39</v>
      </c>
      <c r="F94" s="236" t="s">
        <v>1727</v>
      </c>
      <c r="G94" s="234"/>
      <c r="H94" s="237">
        <v>12</v>
      </c>
      <c r="I94" s="238"/>
      <c r="J94" s="234"/>
      <c r="K94" s="234"/>
      <c r="L94" s="239"/>
      <c r="M94" s="240"/>
      <c r="N94" s="241"/>
      <c r="O94" s="241"/>
      <c r="P94" s="241"/>
      <c r="Q94" s="241"/>
      <c r="R94" s="241"/>
      <c r="S94" s="241"/>
      <c r="T94" s="242"/>
      <c r="U94" s="13"/>
      <c r="V94" s="13"/>
      <c r="W94" s="13"/>
      <c r="X94" s="13"/>
      <c r="Y94" s="13"/>
      <c r="Z94" s="13"/>
      <c r="AA94" s="13"/>
      <c r="AB94" s="13"/>
      <c r="AC94" s="13"/>
      <c r="AD94" s="13"/>
      <c r="AE94" s="13"/>
      <c r="AT94" s="243" t="s">
        <v>218</v>
      </c>
      <c r="AU94" s="243" t="s">
        <v>89</v>
      </c>
      <c r="AV94" s="13" t="s">
        <v>89</v>
      </c>
      <c r="AW94" s="13" t="s">
        <v>41</v>
      </c>
      <c r="AX94" s="13" t="s">
        <v>80</v>
      </c>
      <c r="AY94" s="243" t="s">
        <v>206</v>
      </c>
    </row>
    <row r="95" spans="1:51" s="15" customFormat="1" ht="12">
      <c r="A95" s="15"/>
      <c r="B95" s="255"/>
      <c r="C95" s="256"/>
      <c r="D95" s="228" t="s">
        <v>218</v>
      </c>
      <c r="E95" s="257" t="s">
        <v>39</v>
      </c>
      <c r="F95" s="258" t="s">
        <v>1728</v>
      </c>
      <c r="G95" s="256"/>
      <c r="H95" s="257" t="s">
        <v>39</v>
      </c>
      <c r="I95" s="259"/>
      <c r="J95" s="256"/>
      <c r="K95" s="256"/>
      <c r="L95" s="260"/>
      <c r="M95" s="261"/>
      <c r="N95" s="262"/>
      <c r="O95" s="262"/>
      <c r="P95" s="262"/>
      <c r="Q95" s="262"/>
      <c r="R95" s="262"/>
      <c r="S95" s="262"/>
      <c r="T95" s="263"/>
      <c r="U95" s="15"/>
      <c r="V95" s="15"/>
      <c r="W95" s="15"/>
      <c r="X95" s="15"/>
      <c r="Y95" s="15"/>
      <c r="Z95" s="15"/>
      <c r="AA95" s="15"/>
      <c r="AB95" s="15"/>
      <c r="AC95" s="15"/>
      <c r="AD95" s="15"/>
      <c r="AE95" s="15"/>
      <c r="AT95" s="264" t="s">
        <v>218</v>
      </c>
      <c r="AU95" s="264" t="s">
        <v>89</v>
      </c>
      <c r="AV95" s="15" t="s">
        <v>87</v>
      </c>
      <c r="AW95" s="15" t="s">
        <v>41</v>
      </c>
      <c r="AX95" s="15" t="s">
        <v>80</v>
      </c>
      <c r="AY95" s="264" t="s">
        <v>206</v>
      </c>
    </row>
    <row r="96" spans="1:51" s="14" customFormat="1" ht="12">
      <c r="A96" s="14"/>
      <c r="B96" s="244"/>
      <c r="C96" s="245"/>
      <c r="D96" s="228" t="s">
        <v>218</v>
      </c>
      <c r="E96" s="246" t="s">
        <v>1717</v>
      </c>
      <c r="F96" s="247" t="s">
        <v>220</v>
      </c>
      <c r="G96" s="245"/>
      <c r="H96" s="248">
        <v>21</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218</v>
      </c>
      <c r="AU96" s="254" t="s">
        <v>89</v>
      </c>
      <c r="AV96" s="14" t="s">
        <v>214</v>
      </c>
      <c r="AW96" s="14" t="s">
        <v>41</v>
      </c>
      <c r="AX96" s="14" t="s">
        <v>87</v>
      </c>
      <c r="AY96" s="254" t="s">
        <v>206</v>
      </c>
    </row>
    <row r="97" spans="1:65" s="2" customFormat="1" ht="33" customHeight="1">
      <c r="A97" s="40"/>
      <c r="B97" s="41"/>
      <c r="C97" s="215" t="s">
        <v>89</v>
      </c>
      <c r="D97" s="215" t="s">
        <v>209</v>
      </c>
      <c r="E97" s="216" t="s">
        <v>1729</v>
      </c>
      <c r="F97" s="217" t="s">
        <v>1730</v>
      </c>
      <c r="G97" s="218" t="s">
        <v>175</v>
      </c>
      <c r="H97" s="219">
        <v>253</v>
      </c>
      <c r="I97" s="220"/>
      <c r="J97" s="221">
        <f>ROUND(I97*H97,2)</f>
        <v>0</v>
      </c>
      <c r="K97" s="217" t="s">
        <v>213</v>
      </c>
      <c r="L97" s="46"/>
      <c r="M97" s="222" t="s">
        <v>39</v>
      </c>
      <c r="N97" s="223" t="s">
        <v>53</v>
      </c>
      <c r="O97" s="86"/>
      <c r="P97" s="224">
        <f>O97*H97</f>
        <v>0</v>
      </c>
      <c r="Q97" s="224">
        <v>0</v>
      </c>
      <c r="R97" s="224">
        <f>Q97*H97</f>
        <v>0</v>
      </c>
      <c r="S97" s="224">
        <v>0</v>
      </c>
      <c r="T97" s="225">
        <f>S97*H97</f>
        <v>0</v>
      </c>
      <c r="U97" s="40"/>
      <c r="V97" s="40"/>
      <c r="W97" s="40"/>
      <c r="X97" s="40"/>
      <c r="Y97" s="40"/>
      <c r="Z97" s="40"/>
      <c r="AA97" s="40"/>
      <c r="AB97" s="40"/>
      <c r="AC97" s="40"/>
      <c r="AD97" s="40"/>
      <c r="AE97" s="40"/>
      <c r="AR97" s="226" t="s">
        <v>214</v>
      </c>
      <c r="AT97" s="226" t="s">
        <v>209</v>
      </c>
      <c r="AU97" s="226" t="s">
        <v>89</v>
      </c>
      <c r="AY97" s="18" t="s">
        <v>206</v>
      </c>
      <c r="BE97" s="227">
        <f>IF(N97="základní",J97,0)</f>
        <v>0</v>
      </c>
      <c r="BF97" s="227">
        <f>IF(N97="snížená",J97,0)</f>
        <v>0</v>
      </c>
      <c r="BG97" s="227">
        <f>IF(N97="zákl. přenesená",J97,0)</f>
        <v>0</v>
      </c>
      <c r="BH97" s="227">
        <f>IF(N97="sníž. přenesená",J97,0)</f>
        <v>0</v>
      </c>
      <c r="BI97" s="227">
        <f>IF(N97="nulová",J97,0)</f>
        <v>0</v>
      </c>
      <c r="BJ97" s="18" t="s">
        <v>214</v>
      </c>
      <c r="BK97" s="227">
        <f>ROUND(I97*H97,2)</f>
        <v>0</v>
      </c>
      <c r="BL97" s="18" t="s">
        <v>214</v>
      </c>
      <c r="BM97" s="226" t="s">
        <v>1731</v>
      </c>
    </row>
    <row r="98" spans="1:47" s="2" customFormat="1" ht="12">
      <c r="A98" s="40"/>
      <c r="B98" s="41"/>
      <c r="C98" s="42"/>
      <c r="D98" s="228" t="s">
        <v>216</v>
      </c>
      <c r="E98" s="42"/>
      <c r="F98" s="229" t="s">
        <v>1732</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216</v>
      </c>
      <c r="AU98" s="18" t="s">
        <v>89</v>
      </c>
    </row>
    <row r="99" spans="1:51" s="13" customFormat="1" ht="12">
      <c r="A99" s="13"/>
      <c r="B99" s="233"/>
      <c r="C99" s="234"/>
      <c r="D99" s="228" t="s">
        <v>218</v>
      </c>
      <c r="E99" s="235" t="s">
        <v>39</v>
      </c>
      <c r="F99" s="236" t="s">
        <v>1733</v>
      </c>
      <c r="G99" s="234"/>
      <c r="H99" s="237">
        <v>253</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218</v>
      </c>
      <c r="AU99" s="243" t="s">
        <v>89</v>
      </c>
      <c r="AV99" s="13" t="s">
        <v>89</v>
      </c>
      <c r="AW99" s="13" t="s">
        <v>41</v>
      </c>
      <c r="AX99" s="13" t="s">
        <v>80</v>
      </c>
      <c r="AY99" s="243" t="s">
        <v>206</v>
      </c>
    </row>
    <row r="100" spans="1:51" s="14" customFormat="1" ht="12">
      <c r="A100" s="14"/>
      <c r="B100" s="244"/>
      <c r="C100" s="245"/>
      <c r="D100" s="228" t="s">
        <v>218</v>
      </c>
      <c r="E100" s="246" t="s">
        <v>1706</v>
      </c>
      <c r="F100" s="247" t="s">
        <v>220</v>
      </c>
      <c r="G100" s="245"/>
      <c r="H100" s="248">
        <v>253</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218</v>
      </c>
      <c r="AU100" s="254" t="s">
        <v>89</v>
      </c>
      <c r="AV100" s="14" t="s">
        <v>214</v>
      </c>
      <c r="AW100" s="14" t="s">
        <v>41</v>
      </c>
      <c r="AX100" s="14" t="s">
        <v>87</v>
      </c>
      <c r="AY100" s="254" t="s">
        <v>206</v>
      </c>
    </row>
    <row r="101" spans="1:65" s="2" customFormat="1" ht="16.5" customHeight="1">
      <c r="A101" s="40"/>
      <c r="B101" s="41"/>
      <c r="C101" s="215" t="s">
        <v>228</v>
      </c>
      <c r="D101" s="215" t="s">
        <v>209</v>
      </c>
      <c r="E101" s="216" t="s">
        <v>245</v>
      </c>
      <c r="F101" s="217" t="s">
        <v>246</v>
      </c>
      <c r="G101" s="218" t="s">
        <v>223</v>
      </c>
      <c r="H101" s="219">
        <v>48</v>
      </c>
      <c r="I101" s="220"/>
      <c r="J101" s="221">
        <f>ROUND(I101*H101,2)</f>
        <v>0</v>
      </c>
      <c r="K101" s="217" t="s">
        <v>213</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1734</v>
      </c>
    </row>
    <row r="102" spans="1:47" s="2" customFormat="1" ht="12">
      <c r="A102" s="40"/>
      <c r="B102" s="41"/>
      <c r="C102" s="42"/>
      <c r="D102" s="228" t="s">
        <v>216</v>
      </c>
      <c r="E102" s="42"/>
      <c r="F102" s="229" t="s">
        <v>248</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51" s="13" customFormat="1" ht="12">
      <c r="A103" s="13"/>
      <c r="B103" s="233"/>
      <c r="C103" s="234"/>
      <c r="D103" s="228" t="s">
        <v>218</v>
      </c>
      <c r="E103" s="235" t="s">
        <v>39</v>
      </c>
      <c r="F103" s="236" t="s">
        <v>1735</v>
      </c>
      <c r="G103" s="234"/>
      <c r="H103" s="237">
        <v>48</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4" customFormat="1" ht="12">
      <c r="A104" s="14"/>
      <c r="B104" s="244"/>
      <c r="C104" s="245"/>
      <c r="D104" s="228" t="s">
        <v>218</v>
      </c>
      <c r="E104" s="246" t="s">
        <v>39</v>
      </c>
      <c r="F104" s="247" t="s">
        <v>220</v>
      </c>
      <c r="G104" s="245"/>
      <c r="H104" s="248">
        <v>48</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218</v>
      </c>
      <c r="AU104" s="254" t="s">
        <v>89</v>
      </c>
      <c r="AV104" s="14" t="s">
        <v>214</v>
      </c>
      <c r="AW104" s="14" t="s">
        <v>41</v>
      </c>
      <c r="AX104" s="14" t="s">
        <v>87</v>
      </c>
      <c r="AY104" s="254" t="s">
        <v>206</v>
      </c>
    </row>
    <row r="105" spans="1:65" s="2" customFormat="1" ht="16.5" customHeight="1">
      <c r="A105" s="40"/>
      <c r="B105" s="41"/>
      <c r="C105" s="215" t="s">
        <v>214</v>
      </c>
      <c r="D105" s="215" t="s">
        <v>209</v>
      </c>
      <c r="E105" s="216" t="s">
        <v>1736</v>
      </c>
      <c r="F105" s="217" t="s">
        <v>1737</v>
      </c>
      <c r="G105" s="218" t="s">
        <v>223</v>
      </c>
      <c r="H105" s="219">
        <v>500</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1738</v>
      </c>
    </row>
    <row r="106" spans="1:47" s="2" customFormat="1" ht="12">
      <c r="A106" s="40"/>
      <c r="B106" s="41"/>
      <c r="C106" s="42"/>
      <c r="D106" s="228" t="s">
        <v>216</v>
      </c>
      <c r="E106" s="42"/>
      <c r="F106" s="229" t="s">
        <v>1739</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51" s="13" customFormat="1" ht="12">
      <c r="A107" s="13"/>
      <c r="B107" s="233"/>
      <c r="C107" s="234"/>
      <c r="D107" s="228" t="s">
        <v>218</v>
      </c>
      <c r="E107" s="235" t="s">
        <v>39</v>
      </c>
      <c r="F107" s="236" t="s">
        <v>1740</v>
      </c>
      <c r="G107" s="234"/>
      <c r="H107" s="237">
        <v>500</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218</v>
      </c>
      <c r="AU107" s="243" t="s">
        <v>89</v>
      </c>
      <c r="AV107" s="13" t="s">
        <v>89</v>
      </c>
      <c r="AW107" s="13" t="s">
        <v>41</v>
      </c>
      <c r="AX107" s="13" t="s">
        <v>80</v>
      </c>
      <c r="AY107" s="243" t="s">
        <v>206</v>
      </c>
    </row>
    <row r="108" spans="1:51" s="14" customFormat="1" ht="12">
      <c r="A108" s="14"/>
      <c r="B108" s="244"/>
      <c r="C108" s="245"/>
      <c r="D108" s="228" t="s">
        <v>218</v>
      </c>
      <c r="E108" s="246" t="s">
        <v>39</v>
      </c>
      <c r="F108" s="247" t="s">
        <v>220</v>
      </c>
      <c r="G108" s="245"/>
      <c r="H108" s="248">
        <v>500</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218</v>
      </c>
      <c r="AU108" s="254" t="s">
        <v>89</v>
      </c>
      <c r="AV108" s="14" t="s">
        <v>214</v>
      </c>
      <c r="AW108" s="14" t="s">
        <v>41</v>
      </c>
      <c r="AX108" s="14" t="s">
        <v>87</v>
      </c>
      <c r="AY108" s="254" t="s">
        <v>206</v>
      </c>
    </row>
    <row r="109" spans="1:65" s="2" customFormat="1" ht="16.5" customHeight="1">
      <c r="A109" s="40"/>
      <c r="B109" s="41"/>
      <c r="C109" s="215" t="s">
        <v>207</v>
      </c>
      <c r="D109" s="215" t="s">
        <v>209</v>
      </c>
      <c r="E109" s="216" t="s">
        <v>1741</v>
      </c>
      <c r="F109" s="217" t="s">
        <v>1742</v>
      </c>
      <c r="G109" s="218" t="s">
        <v>223</v>
      </c>
      <c r="H109" s="219">
        <v>1000</v>
      </c>
      <c r="I109" s="220"/>
      <c r="J109" s="221">
        <f>ROUND(I109*H109,2)</f>
        <v>0</v>
      </c>
      <c r="K109" s="217" t="s">
        <v>213</v>
      </c>
      <c r="L109" s="46"/>
      <c r="M109" s="222" t="s">
        <v>39</v>
      </c>
      <c r="N109" s="223" t="s">
        <v>53</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214</v>
      </c>
      <c r="AT109" s="226" t="s">
        <v>209</v>
      </c>
      <c r="AU109" s="226" t="s">
        <v>89</v>
      </c>
      <c r="AY109" s="18" t="s">
        <v>206</v>
      </c>
      <c r="BE109" s="227">
        <f>IF(N109="základní",J109,0)</f>
        <v>0</v>
      </c>
      <c r="BF109" s="227">
        <f>IF(N109="snížená",J109,0)</f>
        <v>0</v>
      </c>
      <c r="BG109" s="227">
        <f>IF(N109="zákl. přenesená",J109,0)</f>
        <v>0</v>
      </c>
      <c r="BH109" s="227">
        <f>IF(N109="sníž. přenesená",J109,0)</f>
        <v>0</v>
      </c>
      <c r="BI109" s="227">
        <f>IF(N109="nulová",J109,0)</f>
        <v>0</v>
      </c>
      <c r="BJ109" s="18" t="s">
        <v>214</v>
      </c>
      <c r="BK109" s="227">
        <f>ROUND(I109*H109,2)</f>
        <v>0</v>
      </c>
      <c r="BL109" s="18" t="s">
        <v>214</v>
      </c>
      <c r="BM109" s="226" t="s">
        <v>1743</v>
      </c>
    </row>
    <row r="110" spans="1:47" s="2" customFormat="1" ht="12">
      <c r="A110" s="40"/>
      <c r="B110" s="41"/>
      <c r="C110" s="42"/>
      <c r="D110" s="228" t="s">
        <v>216</v>
      </c>
      <c r="E110" s="42"/>
      <c r="F110" s="229" t="s">
        <v>1744</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8" t="s">
        <v>216</v>
      </c>
      <c r="AU110" s="18" t="s">
        <v>89</v>
      </c>
    </row>
    <row r="111" spans="1:51" s="13" customFormat="1" ht="12">
      <c r="A111" s="13"/>
      <c r="B111" s="233"/>
      <c r="C111" s="234"/>
      <c r="D111" s="228" t="s">
        <v>218</v>
      </c>
      <c r="E111" s="235" t="s">
        <v>39</v>
      </c>
      <c r="F111" s="236" t="s">
        <v>1745</v>
      </c>
      <c r="G111" s="234"/>
      <c r="H111" s="237">
        <v>1000</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89</v>
      </c>
      <c r="AV111" s="13" t="s">
        <v>89</v>
      </c>
      <c r="AW111" s="13" t="s">
        <v>41</v>
      </c>
      <c r="AX111" s="13" t="s">
        <v>80</v>
      </c>
      <c r="AY111" s="243" t="s">
        <v>206</v>
      </c>
    </row>
    <row r="112" spans="1:51" s="14" customFormat="1" ht="12">
      <c r="A112" s="14"/>
      <c r="B112" s="244"/>
      <c r="C112" s="245"/>
      <c r="D112" s="228" t="s">
        <v>218</v>
      </c>
      <c r="E112" s="246" t="s">
        <v>39</v>
      </c>
      <c r="F112" s="247" t="s">
        <v>220</v>
      </c>
      <c r="G112" s="245"/>
      <c r="H112" s="248">
        <v>1000</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218</v>
      </c>
      <c r="AU112" s="254" t="s">
        <v>89</v>
      </c>
      <c r="AV112" s="14" t="s">
        <v>214</v>
      </c>
      <c r="AW112" s="14" t="s">
        <v>41</v>
      </c>
      <c r="AX112" s="14" t="s">
        <v>87</v>
      </c>
      <c r="AY112" s="254" t="s">
        <v>206</v>
      </c>
    </row>
    <row r="113" spans="1:65" s="2" customFormat="1" ht="24.15" customHeight="1">
      <c r="A113" s="40"/>
      <c r="B113" s="41"/>
      <c r="C113" s="215" t="s">
        <v>244</v>
      </c>
      <c r="D113" s="215" t="s">
        <v>209</v>
      </c>
      <c r="E113" s="216" t="s">
        <v>939</v>
      </c>
      <c r="F113" s="217" t="s">
        <v>940</v>
      </c>
      <c r="G113" s="218" t="s">
        <v>268</v>
      </c>
      <c r="H113" s="219">
        <v>0.303</v>
      </c>
      <c r="I113" s="220"/>
      <c r="J113" s="221">
        <f>ROUND(I113*H113,2)</f>
        <v>0</v>
      </c>
      <c r="K113" s="217" t="s">
        <v>213</v>
      </c>
      <c r="L113" s="46"/>
      <c r="M113" s="222" t="s">
        <v>39</v>
      </c>
      <c r="N113" s="223" t="s">
        <v>53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214</v>
      </c>
      <c r="AT113" s="226" t="s">
        <v>209</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1746</v>
      </c>
    </row>
    <row r="114" spans="1:47" s="2" customFormat="1" ht="12">
      <c r="A114" s="40"/>
      <c r="B114" s="41"/>
      <c r="C114" s="42"/>
      <c r="D114" s="228" t="s">
        <v>216</v>
      </c>
      <c r="E114" s="42"/>
      <c r="F114" s="229" t="s">
        <v>942</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51" s="13" customFormat="1" ht="12">
      <c r="A115" s="13"/>
      <c r="B115" s="233"/>
      <c r="C115" s="234"/>
      <c r="D115" s="228" t="s">
        <v>218</v>
      </c>
      <c r="E115" s="235" t="s">
        <v>39</v>
      </c>
      <c r="F115" s="236" t="s">
        <v>1747</v>
      </c>
      <c r="G115" s="234"/>
      <c r="H115" s="237">
        <v>0.303</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4" customFormat="1" ht="12">
      <c r="A116" s="14"/>
      <c r="B116" s="244"/>
      <c r="C116" s="245"/>
      <c r="D116" s="228" t="s">
        <v>218</v>
      </c>
      <c r="E116" s="246" t="s">
        <v>39</v>
      </c>
      <c r="F116" s="247" t="s">
        <v>220</v>
      </c>
      <c r="G116" s="245"/>
      <c r="H116" s="248">
        <v>0.303</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218</v>
      </c>
      <c r="AU116" s="254" t="s">
        <v>89</v>
      </c>
      <c r="AV116" s="14" t="s">
        <v>214</v>
      </c>
      <c r="AW116" s="14" t="s">
        <v>41</v>
      </c>
      <c r="AX116" s="14" t="s">
        <v>87</v>
      </c>
      <c r="AY116" s="254" t="s">
        <v>206</v>
      </c>
    </row>
    <row r="117" spans="1:65" s="2" customFormat="1" ht="33" customHeight="1">
      <c r="A117" s="40"/>
      <c r="B117" s="41"/>
      <c r="C117" s="215" t="s">
        <v>250</v>
      </c>
      <c r="D117" s="215" t="s">
        <v>209</v>
      </c>
      <c r="E117" s="216" t="s">
        <v>951</v>
      </c>
      <c r="F117" s="217" t="s">
        <v>952</v>
      </c>
      <c r="G117" s="218" t="s">
        <v>175</v>
      </c>
      <c r="H117" s="219">
        <v>253</v>
      </c>
      <c r="I117" s="220"/>
      <c r="J117" s="221">
        <f>ROUND(I117*H117,2)</f>
        <v>0</v>
      </c>
      <c r="K117" s="217" t="s">
        <v>213</v>
      </c>
      <c r="L117" s="46"/>
      <c r="M117" s="222" t="s">
        <v>39</v>
      </c>
      <c r="N117" s="223" t="s">
        <v>53</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214</v>
      </c>
      <c r="AT117" s="226" t="s">
        <v>209</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1748</v>
      </c>
    </row>
    <row r="118" spans="1:47" s="2" customFormat="1" ht="12">
      <c r="A118" s="40"/>
      <c r="B118" s="41"/>
      <c r="C118" s="42"/>
      <c r="D118" s="228" t="s">
        <v>216</v>
      </c>
      <c r="E118" s="42"/>
      <c r="F118" s="229" t="s">
        <v>954</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3" customFormat="1" ht="12">
      <c r="A119" s="13"/>
      <c r="B119" s="233"/>
      <c r="C119" s="234"/>
      <c r="D119" s="228" t="s">
        <v>218</v>
      </c>
      <c r="E119" s="235" t="s">
        <v>39</v>
      </c>
      <c r="F119" s="236" t="s">
        <v>1706</v>
      </c>
      <c r="G119" s="234"/>
      <c r="H119" s="237">
        <v>253</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4" customFormat="1" ht="12">
      <c r="A120" s="14"/>
      <c r="B120" s="244"/>
      <c r="C120" s="245"/>
      <c r="D120" s="228" t="s">
        <v>218</v>
      </c>
      <c r="E120" s="246" t="s">
        <v>39</v>
      </c>
      <c r="F120" s="247" t="s">
        <v>220</v>
      </c>
      <c r="G120" s="245"/>
      <c r="H120" s="248">
        <v>253</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89</v>
      </c>
      <c r="AV120" s="14" t="s">
        <v>214</v>
      </c>
      <c r="AW120" s="14" t="s">
        <v>41</v>
      </c>
      <c r="AX120" s="14" t="s">
        <v>87</v>
      </c>
      <c r="AY120" s="254" t="s">
        <v>206</v>
      </c>
    </row>
    <row r="121" spans="1:65" s="2" customFormat="1" ht="24.15" customHeight="1">
      <c r="A121" s="40"/>
      <c r="B121" s="41"/>
      <c r="C121" s="215" t="s">
        <v>257</v>
      </c>
      <c r="D121" s="215" t="s">
        <v>209</v>
      </c>
      <c r="E121" s="216" t="s">
        <v>960</v>
      </c>
      <c r="F121" s="217" t="s">
        <v>961</v>
      </c>
      <c r="G121" s="218" t="s">
        <v>281</v>
      </c>
      <c r="H121" s="219">
        <v>6</v>
      </c>
      <c r="I121" s="220"/>
      <c r="J121" s="221">
        <f>ROUND(I121*H121,2)</f>
        <v>0</v>
      </c>
      <c r="K121" s="217" t="s">
        <v>213</v>
      </c>
      <c r="L121" s="46"/>
      <c r="M121" s="222" t="s">
        <v>39</v>
      </c>
      <c r="N121" s="223"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214</v>
      </c>
      <c r="AT121" s="226" t="s">
        <v>209</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1749</v>
      </c>
    </row>
    <row r="122" spans="1:47" s="2" customFormat="1" ht="12">
      <c r="A122" s="40"/>
      <c r="B122" s="41"/>
      <c r="C122" s="42"/>
      <c r="D122" s="228" t="s">
        <v>216</v>
      </c>
      <c r="E122" s="42"/>
      <c r="F122" s="229" t="s">
        <v>963</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51" s="13" customFormat="1" ht="12">
      <c r="A123" s="13"/>
      <c r="B123" s="233"/>
      <c r="C123" s="234"/>
      <c r="D123" s="228" t="s">
        <v>218</v>
      </c>
      <c r="E123" s="235" t="s">
        <v>39</v>
      </c>
      <c r="F123" s="236" t="s">
        <v>1750</v>
      </c>
      <c r="G123" s="234"/>
      <c r="H123" s="237">
        <v>3</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89</v>
      </c>
      <c r="AV123" s="13" t="s">
        <v>89</v>
      </c>
      <c r="AW123" s="13" t="s">
        <v>41</v>
      </c>
      <c r="AX123" s="13" t="s">
        <v>80</v>
      </c>
      <c r="AY123" s="243" t="s">
        <v>206</v>
      </c>
    </row>
    <row r="124" spans="1:51" s="13" customFormat="1" ht="12">
      <c r="A124" s="13"/>
      <c r="B124" s="233"/>
      <c r="C124" s="234"/>
      <c r="D124" s="228" t="s">
        <v>218</v>
      </c>
      <c r="E124" s="235" t="s">
        <v>39</v>
      </c>
      <c r="F124" s="236" t="s">
        <v>1751</v>
      </c>
      <c r="G124" s="234"/>
      <c r="H124" s="237">
        <v>3</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39</v>
      </c>
      <c r="F125" s="247" t="s">
        <v>220</v>
      </c>
      <c r="G125" s="245"/>
      <c r="H125" s="248">
        <v>6</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41</v>
      </c>
      <c r="AX125" s="14" t="s">
        <v>87</v>
      </c>
      <c r="AY125" s="254" t="s">
        <v>206</v>
      </c>
    </row>
    <row r="126" spans="1:65" s="2" customFormat="1" ht="24.15" customHeight="1">
      <c r="A126" s="40"/>
      <c r="B126" s="41"/>
      <c r="C126" s="215" t="s">
        <v>265</v>
      </c>
      <c r="D126" s="215" t="s">
        <v>209</v>
      </c>
      <c r="E126" s="216" t="s">
        <v>292</v>
      </c>
      <c r="F126" s="217" t="s">
        <v>293</v>
      </c>
      <c r="G126" s="218" t="s">
        <v>281</v>
      </c>
      <c r="H126" s="219">
        <v>4</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214</v>
      </c>
      <c r="AT126" s="226" t="s">
        <v>209</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214</v>
      </c>
      <c r="BM126" s="226" t="s">
        <v>1752</v>
      </c>
    </row>
    <row r="127" spans="1:47" s="2" customFormat="1" ht="12">
      <c r="A127" s="40"/>
      <c r="B127" s="41"/>
      <c r="C127" s="42"/>
      <c r="D127" s="228" t="s">
        <v>216</v>
      </c>
      <c r="E127" s="42"/>
      <c r="F127" s="229" t="s">
        <v>295</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3" customFormat="1" ht="12">
      <c r="A128" s="13"/>
      <c r="B128" s="233"/>
      <c r="C128" s="234"/>
      <c r="D128" s="228" t="s">
        <v>218</v>
      </c>
      <c r="E128" s="235" t="s">
        <v>39</v>
      </c>
      <c r="F128" s="236" t="s">
        <v>1753</v>
      </c>
      <c r="G128" s="234"/>
      <c r="H128" s="237">
        <v>4</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4</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5" s="2" customFormat="1" ht="44.25" customHeight="1">
      <c r="A130" s="40"/>
      <c r="B130" s="41"/>
      <c r="C130" s="215" t="s">
        <v>227</v>
      </c>
      <c r="D130" s="215" t="s">
        <v>209</v>
      </c>
      <c r="E130" s="216" t="s">
        <v>967</v>
      </c>
      <c r="F130" s="217" t="s">
        <v>968</v>
      </c>
      <c r="G130" s="218" t="s">
        <v>175</v>
      </c>
      <c r="H130" s="219">
        <v>606</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1754</v>
      </c>
    </row>
    <row r="131" spans="1:47" s="2" customFormat="1" ht="12">
      <c r="A131" s="40"/>
      <c r="B131" s="41"/>
      <c r="C131" s="42"/>
      <c r="D131" s="228" t="s">
        <v>216</v>
      </c>
      <c r="E131" s="42"/>
      <c r="F131" s="229" t="s">
        <v>970</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51" s="13" customFormat="1" ht="12">
      <c r="A132" s="13"/>
      <c r="B132" s="233"/>
      <c r="C132" s="234"/>
      <c r="D132" s="228" t="s">
        <v>218</v>
      </c>
      <c r="E132" s="235" t="s">
        <v>39</v>
      </c>
      <c r="F132" s="236" t="s">
        <v>1755</v>
      </c>
      <c r="G132" s="234"/>
      <c r="H132" s="237">
        <v>606</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218</v>
      </c>
      <c r="AU132" s="243" t="s">
        <v>89</v>
      </c>
      <c r="AV132" s="13" t="s">
        <v>89</v>
      </c>
      <c r="AW132" s="13" t="s">
        <v>41</v>
      </c>
      <c r="AX132" s="13" t="s">
        <v>80</v>
      </c>
      <c r="AY132" s="243" t="s">
        <v>206</v>
      </c>
    </row>
    <row r="133" spans="1:51" s="14" customFormat="1" ht="12">
      <c r="A133" s="14"/>
      <c r="B133" s="244"/>
      <c r="C133" s="245"/>
      <c r="D133" s="228" t="s">
        <v>218</v>
      </c>
      <c r="E133" s="246" t="s">
        <v>1715</v>
      </c>
      <c r="F133" s="247" t="s">
        <v>220</v>
      </c>
      <c r="G133" s="245"/>
      <c r="H133" s="248">
        <v>606</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218</v>
      </c>
      <c r="AU133" s="254" t="s">
        <v>89</v>
      </c>
      <c r="AV133" s="14" t="s">
        <v>214</v>
      </c>
      <c r="AW133" s="14" t="s">
        <v>41</v>
      </c>
      <c r="AX133" s="14" t="s">
        <v>87</v>
      </c>
      <c r="AY133" s="254" t="s">
        <v>206</v>
      </c>
    </row>
    <row r="134" spans="1:65" s="2" customFormat="1" ht="21.75" customHeight="1">
      <c r="A134" s="40"/>
      <c r="B134" s="41"/>
      <c r="C134" s="215" t="s">
        <v>278</v>
      </c>
      <c r="D134" s="215" t="s">
        <v>209</v>
      </c>
      <c r="E134" s="216" t="s">
        <v>1756</v>
      </c>
      <c r="F134" s="217" t="s">
        <v>1757</v>
      </c>
      <c r="G134" s="218" t="s">
        <v>500</v>
      </c>
      <c r="H134" s="219">
        <v>4.5</v>
      </c>
      <c r="I134" s="220"/>
      <c r="J134" s="221">
        <f>ROUND(I134*H134,2)</f>
        <v>0</v>
      </c>
      <c r="K134" s="217" t="s">
        <v>213</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214</v>
      </c>
      <c r="AT134" s="226" t="s">
        <v>209</v>
      </c>
      <c r="AU134" s="226" t="s">
        <v>89</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214</v>
      </c>
      <c r="BM134" s="226" t="s">
        <v>1758</v>
      </c>
    </row>
    <row r="135" spans="1:47" s="2" customFormat="1" ht="12">
      <c r="A135" s="40"/>
      <c r="B135" s="41"/>
      <c r="C135" s="42"/>
      <c r="D135" s="228" t="s">
        <v>216</v>
      </c>
      <c r="E135" s="42"/>
      <c r="F135" s="229" t="s">
        <v>1759</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89</v>
      </c>
    </row>
    <row r="136" spans="1:51" s="13" customFormat="1" ht="12">
      <c r="A136" s="13"/>
      <c r="B136" s="233"/>
      <c r="C136" s="234"/>
      <c r="D136" s="228" t="s">
        <v>218</v>
      </c>
      <c r="E136" s="235" t="s">
        <v>39</v>
      </c>
      <c r="F136" s="236" t="s">
        <v>1760</v>
      </c>
      <c r="G136" s="234"/>
      <c r="H136" s="237">
        <v>4.5</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89</v>
      </c>
      <c r="AV136" s="13" t="s">
        <v>89</v>
      </c>
      <c r="AW136" s="13" t="s">
        <v>41</v>
      </c>
      <c r="AX136" s="13" t="s">
        <v>80</v>
      </c>
      <c r="AY136" s="243" t="s">
        <v>206</v>
      </c>
    </row>
    <row r="137" spans="1:51" s="14" customFormat="1" ht="12">
      <c r="A137" s="14"/>
      <c r="B137" s="244"/>
      <c r="C137" s="245"/>
      <c r="D137" s="228" t="s">
        <v>218</v>
      </c>
      <c r="E137" s="246" t="s">
        <v>1719</v>
      </c>
      <c r="F137" s="247" t="s">
        <v>220</v>
      </c>
      <c r="G137" s="245"/>
      <c r="H137" s="248">
        <v>4.5</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218</v>
      </c>
      <c r="AU137" s="254" t="s">
        <v>89</v>
      </c>
      <c r="AV137" s="14" t="s">
        <v>214</v>
      </c>
      <c r="AW137" s="14" t="s">
        <v>41</v>
      </c>
      <c r="AX137" s="14" t="s">
        <v>87</v>
      </c>
      <c r="AY137" s="254" t="s">
        <v>206</v>
      </c>
    </row>
    <row r="138" spans="1:65" s="2" customFormat="1" ht="16.5" customHeight="1">
      <c r="A138" s="40"/>
      <c r="B138" s="41"/>
      <c r="C138" s="215" t="s">
        <v>285</v>
      </c>
      <c r="D138" s="215" t="s">
        <v>209</v>
      </c>
      <c r="E138" s="216" t="s">
        <v>1761</v>
      </c>
      <c r="F138" s="217" t="s">
        <v>1762</v>
      </c>
      <c r="G138" s="218" t="s">
        <v>500</v>
      </c>
      <c r="H138" s="219">
        <v>4.5</v>
      </c>
      <c r="I138" s="220"/>
      <c r="J138" s="221">
        <f>ROUND(I138*H138,2)</f>
        <v>0</v>
      </c>
      <c r="K138" s="217" t="s">
        <v>213</v>
      </c>
      <c r="L138" s="46"/>
      <c r="M138" s="222" t="s">
        <v>39</v>
      </c>
      <c r="N138" s="223" t="s">
        <v>53</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214</v>
      </c>
      <c r="AT138" s="226" t="s">
        <v>209</v>
      </c>
      <c r="AU138" s="226" t="s">
        <v>89</v>
      </c>
      <c r="AY138" s="18" t="s">
        <v>206</v>
      </c>
      <c r="BE138" s="227">
        <f>IF(N138="základní",J138,0)</f>
        <v>0</v>
      </c>
      <c r="BF138" s="227">
        <f>IF(N138="snížená",J138,0)</f>
        <v>0</v>
      </c>
      <c r="BG138" s="227">
        <f>IF(N138="zákl. přenesená",J138,0)</f>
        <v>0</v>
      </c>
      <c r="BH138" s="227">
        <f>IF(N138="sníž. přenesená",J138,0)</f>
        <v>0</v>
      </c>
      <c r="BI138" s="227">
        <f>IF(N138="nulová",J138,0)</f>
        <v>0</v>
      </c>
      <c r="BJ138" s="18" t="s">
        <v>214</v>
      </c>
      <c r="BK138" s="227">
        <f>ROUND(I138*H138,2)</f>
        <v>0</v>
      </c>
      <c r="BL138" s="18" t="s">
        <v>214</v>
      </c>
      <c r="BM138" s="226" t="s">
        <v>1763</v>
      </c>
    </row>
    <row r="139" spans="1:47" s="2" customFormat="1" ht="12">
      <c r="A139" s="40"/>
      <c r="B139" s="41"/>
      <c r="C139" s="42"/>
      <c r="D139" s="228" t="s">
        <v>216</v>
      </c>
      <c r="E139" s="42"/>
      <c r="F139" s="229" t="s">
        <v>1764</v>
      </c>
      <c r="G139" s="42"/>
      <c r="H139" s="42"/>
      <c r="I139" s="230"/>
      <c r="J139" s="42"/>
      <c r="K139" s="42"/>
      <c r="L139" s="46"/>
      <c r="M139" s="231"/>
      <c r="N139" s="232"/>
      <c r="O139" s="86"/>
      <c r="P139" s="86"/>
      <c r="Q139" s="86"/>
      <c r="R139" s="86"/>
      <c r="S139" s="86"/>
      <c r="T139" s="87"/>
      <c r="U139" s="40"/>
      <c r="V139" s="40"/>
      <c r="W139" s="40"/>
      <c r="X139" s="40"/>
      <c r="Y139" s="40"/>
      <c r="Z139" s="40"/>
      <c r="AA139" s="40"/>
      <c r="AB139" s="40"/>
      <c r="AC139" s="40"/>
      <c r="AD139" s="40"/>
      <c r="AE139" s="40"/>
      <c r="AT139" s="18" t="s">
        <v>216</v>
      </c>
      <c r="AU139" s="18" t="s">
        <v>89</v>
      </c>
    </row>
    <row r="140" spans="1:51" s="13" customFormat="1" ht="12">
      <c r="A140" s="13"/>
      <c r="B140" s="233"/>
      <c r="C140" s="234"/>
      <c r="D140" s="228" t="s">
        <v>218</v>
      </c>
      <c r="E140" s="235" t="s">
        <v>39</v>
      </c>
      <c r="F140" s="236" t="s">
        <v>1719</v>
      </c>
      <c r="G140" s="234"/>
      <c r="H140" s="237">
        <v>4.5</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5" customFormat="1" ht="12">
      <c r="A141" s="15"/>
      <c r="B141" s="255"/>
      <c r="C141" s="256"/>
      <c r="D141" s="228" t="s">
        <v>218</v>
      </c>
      <c r="E141" s="257" t="s">
        <v>39</v>
      </c>
      <c r="F141" s="258" t="s">
        <v>1765</v>
      </c>
      <c r="G141" s="256"/>
      <c r="H141" s="257" t="s">
        <v>39</v>
      </c>
      <c r="I141" s="259"/>
      <c r="J141" s="256"/>
      <c r="K141" s="256"/>
      <c r="L141" s="260"/>
      <c r="M141" s="261"/>
      <c r="N141" s="262"/>
      <c r="O141" s="262"/>
      <c r="P141" s="262"/>
      <c r="Q141" s="262"/>
      <c r="R141" s="262"/>
      <c r="S141" s="262"/>
      <c r="T141" s="263"/>
      <c r="U141" s="15"/>
      <c r="V141" s="15"/>
      <c r="W141" s="15"/>
      <c r="X141" s="15"/>
      <c r="Y141" s="15"/>
      <c r="Z141" s="15"/>
      <c r="AA141" s="15"/>
      <c r="AB141" s="15"/>
      <c r="AC141" s="15"/>
      <c r="AD141" s="15"/>
      <c r="AE141" s="15"/>
      <c r="AT141" s="264" t="s">
        <v>218</v>
      </c>
      <c r="AU141" s="264" t="s">
        <v>89</v>
      </c>
      <c r="AV141" s="15" t="s">
        <v>87</v>
      </c>
      <c r="AW141" s="15" t="s">
        <v>41</v>
      </c>
      <c r="AX141" s="15" t="s">
        <v>80</v>
      </c>
      <c r="AY141" s="264" t="s">
        <v>206</v>
      </c>
    </row>
    <row r="142" spans="1:51" s="14" customFormat="1" ht="12">
      <c r="A142" s="14"/>
      <c r="B142" s="244"/>
      <c r="C142" s="245"/>
      <c r="D142" s="228" t="s">
        <v>218</v>
      </c>
      <c r="E142" s="246" t="s">
        <v>39</v>
      </c>
      <c r="F142" s="247" t="s">
        <v>220</v>
      </c>
      <c r="G142" s="245"/>
      <c r="H142" s="248">
        <v>4.5</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218</v>
      </c>
      <c r="AU142" s="254" t="s">
        <v>89</v>
      </c>
      <c r="AV142" s="14" t="s">
        <v>214</v>
      </c>
      <c r="AW142" s="14" t="s">
        <v>41</v>
      </c>
      <c r="AX142" s="14" t="s">
        <v>87</v>
      </c>
      <c r="AY142" s="254" t="s">
        <v>206</v>
      </c>
    </row>
    <row r="143" spans="1:65" s="2" customFormat="1" ht="21.75" customHeight="1">
      <c r="A143" s="40"/>
      <c r="B143" s="41"/>
      <c r="C143" s="265" t="s">
        <v>291</v>
      </c>
      <c r="D143" s="265" t="s">
        <v>322</v>
      </c>
      <c r="E143" s="266" t="s">
        <v>329</v>
      </c>
      <c r="F143" s="267" t="s">
        <v>330</v>
      </c>
      <c r="G143" s="268" t="s">
        <v>223</v>
      </c>
      <c r="H143" s="269">
        <v>1000</v>
      </c>
      <c r="I143" s="270"/>
      <c r="J143" s="271">
        <f>ROUND(I143*H143,2)</f>
        <v>0</v>
      </c>
      <c r="K143" s="267" t="s">
        <v>213</v>
      </c>
      <c r="L143" s="272"/>
      <c r="M143" s="273" t="s">
        <v>39</v>
      </c>
      <c r="N143" s="274" t="s">
        <v>53</v>
      </c>
      <c r="O143" s="86"/>
      <c r="P143" s="224">
        <f>O143*H143</f>
        <v>0</v>
      </c>
      <c r="Q143" s="224">
        <v>0.00018</v>
      </c>
      <c r="R143" s="224">
        <f>Q143*H143</f>
        <v>0.18000000000000002</v>
      </c>
      <c r="S143" s="224">
        <v>0</v>
      </c>
      <c r="T143" s="225">
        <f>S143*H143</f>
        <v>0</v>
      </c>
      <c r="U143" s="40"/>
      <c r="V143" s="40"/>
      <c r="W143" s="40"/>
      <c r="X143" s="40"/>
      <c r="Y143" s="40"/>
      <c r="Z143" s="40"/>
      <c r="AA143" s="40"/>
      <c r="AB143" s="40"/>
      <c r="AC143" s="40"/>
      <c r="AD143" s="40"/>
      <c r="AE143" s="40"/>
      <c r="AR143" s="226" t="s">
        <v>257</v>
      </c>
      <c r="AT143" s="226" t="s">
        <v>322</v>
      </c>
      <c r="AU143" s="226" t="s">
        <v>89</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1766</v>
      </c>
    </row>
    <row r="144" spans="1:47" s="2" customFormat="1" ht="12">
      <c r="A144" s="40"/>
      <c r="B144" s="41"/>
      <c r="C144" s="42"/>
      <c r="D144" s="228" t="s">
        <v>216</v>
      </c>
      <c r="E144" s="42"/>
      <c r="F144" s="229" t="s">
        <v>330</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89</v>
      </c>
    </row>
    <row r="145" spans="1:51" s="13" customFormat="1" ht="12">
      <c r="A145" s="13"/>
      <c r="B145" s="233"/>
      <c r="C145" s="234"/>
      <c r="D145" s="228" t="s">
        <v>218</v>
      </c>
      <c r="E145" s="235" t="s">
        <v>1712</v>
      </c>
      <c r="F145" s="236" t="s">
        <v>1767</v>
      </c>
      <c r="G145" s="234"/>
      <c r="H145" s="237">
        <v>1000</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218</v>
      </c>
      <c r="AU145" s="243" t="s">
        <v>89</v>
      </c>
      <c r="AV145" s="13" t="s">
        <v>89</v>
      </c>
      <c r="AW145" s="13" t="s">
        <v>41</v>
      </c>
      <c r="AX145" s="13" t="s">
        <v>80</v>
      </c>
      <c r="AY145" s="243" t="s">
        <v>206</v>
      </c>
    </row>
    <row r="146" spans="1:51" s="14" customFormat="1" ht="12">
      <c r="A146" s="14"/>
      <c r="B146" s="244"/>
      <c r="C146" s="245"/>
      <c r="D146" s="228" t="s">
        <v>218</v>
      </c>
      <c r="E146" s="246" t="s">
        <v>39</v>
      </c>
      <c r="F146" s="247" t="s">
        <v>220</v>
      </c>
      <c r="G146" s="245"/>
      <c r="H146" s="248">
        <v>1000</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218</v>
      </c>
      <c r="AU146" s="254" t="s">
        <v>89</v>
      </c>
      <c r="AV146" s="14" t="s">
        <v>214</v>
      </c>
      <c r="AW146" s="14" t="s">
        <v>41</v>
      </c>
      <c r="AX146" s="14" t="s">
        <v>87</v>
      </c>
      <c r="AY146" s="254" t="s">
        <v>206</v>
      </c>
    </row>
    <row r="147" spans="1:65" s="2" customFormat="1" ht="24.15" customHeight="1">
      <c r="A147" s="40"/>
      <c r="B147" s="41"/>
      <c r="C147" s="265" t="s">
        <v>296</v>
      </c>
      <c r="D147" s="265" t="s">
        <v>322</v>
      </c>
      <c r="E147" s="266" t="s">
        <v>1768</v>
      </c>
      <c r="F147" s="267" t="s">
        <v>1769</v>
      </c>
      <c r="G147" s="268" t="s">
        <v>223</v>
      </c>
      <c r="H147" s="269">
        <v>2.108</v>
      </c>
      <c r="I147" s="270"/>
      <c r="J147" s="271">
        <f>ROUND(I147*H147,2)</f>
        <v>0</v>
      </c>
      <c r="K147" s="267" t="s">
        <v>213</v>
      </c>
      <c r="L147" s="272"/>
      <c r="M147" s="273" t="s">
        <v>39</v>
      </c>
      <c r="N147" s="274" t="s">
        <v>53</v>
      </c>
      <c r="O147" s="86"/>
      <c r="P147" s="224">
        <f>O147*H147</f>
        <v>0</v>
      </c>
      <c r="Q147" s="224">
        <v>7.2036</v>
      </c>
      <c r="R147" s="224">
        <f>Q147*H147</f>
        <v>15.1851888</v>
      </c>
      <c r="S147" s="224">
        <v>0</v>
      </c>
      <c r="T147" s="225">
        <f>S147*H147</f>
        <v>0</v>
      </c>
      <c r="U147" s="40"/>
      <c r="V147" s="40"/>
      <c r="W147" s="40"/>
      <c r="X147" s="40"/>
      <c r="Y147" s="40"/>
      <c r="Z147" s="40"/>
      <c r="AA147" s="40"/>
      <c r="AB147" s="40"/>
      <c r="AC147" s="40"/>
      <c r="AD147" s="40"/>
      <c r="AE147" s="40"/>
      <c r="AR147" s="226" t="s">
        <v>257</v>
      </c>
      <c r="AT147" s="226" t="s">
        <v>322</v>
      </c>
      <c r="AU147" s="226" t="s">
        <v>89</v>
      </c>
      <c r="AY147" s="18" t="s">
        <v>206</v>
      </c>
      <c r="BE147" s="227">
        <f>IF(N147="základní",J147,0)</f>
        <v>0</v>
      </c>
      <c r="BF147" s="227">
        <f>IF(N147="snížená",J147,0)</f>
        <v>0</v>
      </c>
      <c r="BG147" s="227">
        <f>IF(N147="zákl. přenesená",J147,0)</f>
        <v>0</v>
      </c>
      <c r="BH147" s="227">
        <f>IF(N147="sníž. přenesená",J147,0)</f>
        <v>0</v>
      </c>
      <c r="BI147" s="227">
        <f>IF(N147="nulová",J147,0)</f>
        <v>0</v>
      </c>
      <c r="BJ147" s="18" t="s">
        <v>214</v>
      </c>
      <c r="BK147" s="227">
        <f>ROUND(I147*H147,2)</f>
        <v>0</v>
      </c>
      <c r="BL147" s="18" t="s">
        <v>214</v>
      </c>
      <c r="BM147" s="226" t="s">
        <v>1770</v>
      </c>
    </row>
    <row r="148" spans="1:47" s="2" customFormat="1" ht="12">
      <c r="A148" s="40"/>
      <c r="B148" s="41"/>
      <c r="C148" s="42"/>
      <c r="D148" s="228" t="s">
        <v>216</v>
      </c>
      <c r="E148" s="42"/>
      <c r="F148" s="229" t="s">
        <v>1769</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8" t="s">
        <v>216</v>
      </c>
      <c r="AU148" s="18" t="s">
        <v>89</v>
      </c>
    </row>
    <row r="149" spans="1:47" s="2" customFormat="1" ht="12">
      <c r="A149" s="40"/>
      <c r="B149" s="41"/>
      <c r="C149" s="42"/>
      <c r="D149" s="228" t="s">
        <v>326</v>
      </c>
      <c r="E149" s="42"/>
      <c r="F149" s="275" t="s">
        <v>327</v>
      </c>
      <c r="G149" s="42"/>
      <c r="H149" s="42"/>
      <c r="I149" s="230"/>
      <c r="J149" s="42"/>
      <c r="K149" s="42"/>
      <c r="L149" s="46"/>
      <c r="M149" s="231"/>
      <c r="N149" s="232"/>
      <c r="O149" s="86"/>
      <c r="P149" s="86"/>
      <c r="Q149" s="86"/>
      <c r="R149" s="86"/>
      <c r="S149" s="86"/>
      <c r="T149" s="87"/>
      <c r="U149" s="40"/>
      <c r="V149" s="40"/>
      <c r="W149" s="40"/>
      <c r="X149" s="40"/>
      <c r="Y149" s="40"/>
      <c r="Z149" s="40"/>
      <c r="AA149" s="40"/>
      <c r="AB149" s="40"/>
      <c r="AC149" s="40"/>
      <c r="AD149" s="40"/>
      <c r="AE149" s="40"/>
      <c r="AT149" s="18" t="s">
        <v>326</v>
      </c>
      <c r="AU149" s="18" t="s">
        <v>89</v>
      </c>
    </row>
    <row r="150" spans="1:51" s="13" customFormat="1" ht="12">
      <c r="A150" s="13"/>
      <c r="B150" s="233"/>
      <c r="C150" s="234"/>
      <c r="D150" s="228" t="s">
        <v>218</v>
      </c>
      <c r="E150" s="235" t="s">
        <v>39</v>
      </c>
      <c r="F150" s="236" t="s">
        <v>1771</v>
      </c>
      <c r="G150" s="234"/>
      <c r="H150" s="237">
        <v>2.108</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218</v>
      </c>
      <c r="AU150" s="243" t="s">
        <v>89</v>
      </c>
      <c r="AV150" s="13" t="s">
        <v>89</v>
      </c>
      <c r="AW150" s="13" t="s">
        <v>41</v>
      </c>
      <c r="AX150" s="13" t="s">
        <v>80</v>
      </c>
      <c r="AY150" s="243" t="s">
        <v>206</v>
      </c>
    </row>
    <row r="151" spans="1:51" s="14" customFormat="1" ht="12">
      <c r="A151" s="14"/>
      <c r="B151" s="244"/>
      <c r="C151" s="245"/>
      <c r="D151" s="228" t="s">
        <v>218</v>
      </c>
      <c r="E151" s="246" t="s">
        <v>39</v>
      </c>
      <c r="F151" s="247" t="s">
        <v>220</v>
      </c>
      <c r="G151" s="245"/>
      <c r="H151" s="248">
        <v>2.108</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218</v>
      </c>
      <c r="AU151" s="254" t="s">
        <v>89</v>
      </c>
      <c r="AV151" s="14" t="s">
        <v>214</v>
      </c>
      <c r="AW151" s="14" t="s">
        <v>41</v>
      </c>
      <c r="AX151" s="14" t="s">
        <v>87</v>
      </c>
      <c r="AY151" s="254" t="s">
        <v>206</v>
      </c>
    </row>
    <row r="152" spans="1:65" s="2" customFormat="1" ht="16.5" customHeight="1">
      <c r="A152" s="40"/>
      <c r="B152" s="41"/>
      <c r="C152" s="265" t="s">
        <v>8</v>
      </c>
      <c r="D152" s="265" t="s">
        <v>322</v>
      </c>
      <c r="E152" s="266" t="s">
        <v>1772</v>
      </c>
      <c r="F152" s="267" t="s">
        <v>1773</v>
      </c>
      <c r="G152" s="268" t="s">
        <v>223</v>
      </c>
      <c r="H152" s="269">
        <v>500</v>
      </c>
      <c r="I152" s="270"/>
      <c r="J152" s="271">
        <f>ROUND(I152*H152,2)</f>
        <v>0</v>
      </c>
      <c r="K152" s="267" t="s">
        <v>213</v>
      </c>
      <c r="L152" s="272"/>
      <c r="M152" s="273" t="s">
        <v>39</v>
      </c>
      <c r="N152" s="274" t="s">
        <v>53</v>
      </c>
      <c r="O152" s="86"/>
      <c r="P152" s="224">
        <f>O152*H152</f>
        <v>0</v>
      </c>
      <c r="Q152" s="224">
        <v>0.00012</v>
      </c>
      <c r="R152" s="224">
        <f>Q152*H152</f>
        <v>0.060000000000000005</v>
      </c>
      <c r="S152" s="224">
        <v>0</v>
      </c>
      <c r="T152" s="225">
        <f>S152*H152</f>
        <v>0</v>
      </c>
      <c r="U152" s="40"/>
      <c r="V152" s="40"/>
      <c r="W152" s="40"/>
      <c r="X152" s="40"/>
      <c r="Y152" s="40"/>
      <c r="Z152" s="40"/>
      <c r="AA152" s="40"/>
      <c r="AB152" s="40"/>
      <c r="AC152" s="40"/>
      <c r="AD152" s="40"/>
      <c r="AE152" s="40"/>
      <c r="AR152" s="226" t="s">
        <v>257</v>
      </c>
      <c r="AT152" s="226" t="s">
        <v>322</v>
      </c>
      <c r="AU152" s="226" t="s">
        <v>89</v>
      </c>
      <c r="AY152" s="18" t="s">
        <v>206</v>
      </c>
      <c r="BE152" s="227">
        <f>IF(N152="základní",J152,0)</f>
        <v>0</v>
      </c>
      <c r="BF152" s="227">
        <f>IF(N152="snížená",J152,0)</f>
        <v>0</v>
      </c>
      <c r="BG152" s="227">
        <f>IF(N152="zákl. přenesená",J152,0)</f>
        <v>0</v>
      </c>
      <c r="BH152" s="227">
        <f>IF(N152="sníž. přenesená",J152,0)</f>
        <v>0</v>
      </c>
      <c r="BI152" s="227">
        <f>IF(N152="nulová",J152,0)</f>
        <v>0</v>
      </c>
      <c r="BJ152" s="18" t="s">
        <v>214</v>
      </c>
      <c r="BK152" s="227">
        <f>ROUND(I152*H152,2)</f>
        <v>0</v>
      </c>
      <c r="BL152" s="18" t="s">
        <v>214</v>
      </c>
      <c r="BM152" s="226" t="s">
        <v>1774</v>
      </c>
    </row>
    <row r="153" spans="1:47" s="2" customFormat="1" ht="12">
      <c r="A153" s="40"/>
      <c r="B153" s="41"/>
      <c r="C153" s="42"/>
      <c r="D153" s="228" t="s">
        <v>216</v>
      </c>
      <c r="E153" s="42"/>
      <c r="F153" s="229" t="s">
        <v>1773</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8" t="s">
        <v>216</v>
      </c>
      <c r="AU153" s="18" t="s">
        <v>89</v>
      </c>
    </row>
    <row r="154" spans="1:65" s="2" customFormat="1" ht="16.5" customHeight="1">
      <c r="A154" s="40"/>
      <c r="B154" s="41"/>
      <c r="C154" s="265" t="s">
        <v>307</v>
      </c>
      <c r="D154" s="265" t="s">
        <v>322</v>
      </c>
      <c r="E154" s="266" t="s">
        <v>332</v>
      </c>
      <c r="F154" s="267" t="s">
        <v>333</v>
      </c>
      <c r="G154" s="268" t="s">
        <v>223</v>
      </c>
      <c r="H154" s="269">
        <v>2000</v>
      </c>
      <c r="I154" s="270"/>
      <c r="J154" s="271">
        <f>ROUND(I154*H154,2)</f>
        <v>0</v>
      </c>
      <c r="K154" s="267" t="s">
        <v>213</v>
      </c>
      <c r="L154" s="272"/>
      <c r="M154" s="273" t="s">
        <v>39</v>
      </c>
      <c r="N154" s="274" t="s">
        <v>53</v>
      </c>
      <c r="O154" s="86"/>
      <c r="P154" s="224">
        <f>O154*H154</f>
        <v>0</v>
      </c>
      <c r="Q154" s="224">
        <v>9E-05</v>
      </c>
      <c r="R154" s="224">
        <f>Q154*H154</f>
        <v>0.18000000000000002</v>
      </c>
      <c r="S154" s="224">
        <v>0</v>
      </c>
      <c r="T154" s="225">
        <f>S154*H154</f>
        <v>0</v>
      </c>
      <c r="U154" s="40"/>
      <c r="V154" s="40"/>
      <c r="W154" s="40"/>
      <c r="X154" s="40"/>
      <c r="Y154" s="40"/>
      <c r="Z154" s="40"/>
      <c r="AA154" s="40"/>
      <c r="AB154" s="40"/>
      <c r="AC154" s="40"/>
      <c r="AD154" s="40"/>
      <c r="AE154" s="40"/>
      <c r="AR154" s="226" t="s">
        <v>257</v>
      </c>
      <c r="AT154" s="226" t="s">
        <v>322</v>
      </c>
      <c r="AU154" s="226" t="s">
        <v>89</v>
      </c>
      <c r="AY154" s="18" t="s">
        <v>206</v>
      </c>
      <c r="BE154" s="227">
        <f>IF(N154="základní",J154,0)</f>
        <v>0</v>
      </c>
      <c r="BF154" s="227">
        <f>IF(N154="snížená",J154,0)</f>
        <v>0</v>
      </c>
      <c r="BG154" s="227">
        <f>IF(N154="zákl. přenesená",J154,0)</f>
        <v>0</v>
      </c>
      <c r="BH154" s="227">
        <f>IF(N154="sníž. přenesená",J154,0)</f>
        <v>0</v>
      </c>
      <c r="BI154" s="227">
        <f>IF(N154="nulová",J154,0)</f>
        <v>0</v>
      </c>
      <c r="BJ154" s="18" t="s">
        <v>214</v>
      </c>
      <c r="BK154" s="227">
        <f>ROUND(I154*H154,2)</f>
        <v>0</v>
      </c>
      <c r="BL154" s="18" t="s">
        <v>214</v>
      </c>
      <c r="BM154" s="226" t="s">
        <v>1775</v>
      </c>
    </row>
    <row r="155" spans="1:47" s="2" customFormat="1" ht="12">
      <c r="A155" s="40"/>
      <c r="B155" s="41"/>
      <c r="C155" s="42"/>
      <c r="D155" s="228" t="s">
        <v>216</v>
      </c>
      <c r="E155" s="42"/>
      <c r="F155" s="229" t="s">
        <v>333</v>
      </c>
      <c r="G155" s="42"/>
      <c r="H155" s="42"/>
      <c r="I155" s="230"/>
      <c r="J155" s="42"/>
      <c r="K155" s="42"/>
      <c r="L155" s="46"/>
      <c r="M155" s="231"/>
      <c r="N155" s="232"/>
      <c r="O155" s="86"/>
      <c r="P155" s="86"/>
      <c r="Q155" s="86"/>
      <c r="R155" s="86"/>
      <c r="S155" s="86"/>
      <c r="T155" s="87"/>
      <c r="U155" s="40"/>
      <c r="V155" s="40"/>
      <c r="W155" s="40"/>
      <c r="X155" s="40"/>
      <c r="Y155" s="40"/>
      <c r="Z155" s="40"/>
      <c r="AA155" s="40"/>
      <c r="AB155" s="40"/>
      <c r="AC155" s="40"/>
      <c r="AD155" s="40"/>
      <c r="AE155" s="40"/>
      <c r="AT155" s="18" t="s">
        <v>216</v>
      </c>
      <c r="AU155" s="18" t="s">
        <v>89</v>
      </c>
    </row>
    <row r="156" spans="1:65" s="2" customFormat="1" ht="16.5" customHeight="1">
      <c r="A156" s="40"/>
      <c r="B156" s="41"/>
      <c r="C156" s="265" t="s">
        <v>313</v>
      </c>
      <c r="D156" s="265" t="s">
        <v>322</v>
      </c>
      <c r="E156" s="266" t="s">
        <v>340</v>
      </c>
      <c r="F156" s="267" t="s">
        <v>341</v>
      </c>
      <c r="G156" s="268" t="s">
        <v>223</v>
      </c>
      <c r="H156" s="269">
        <v>2000</v>
      </c>
      <c r="I156" s="270"/>
      <c r="J156" s="271">
        <f>ROUND(I156*H156,2)</f>
        <v>0</v>
      </c>
      <c r="K156" s="267" t="s">
        <v>213</v>
      </c>
      <c r="L156" s="272"/>
      <c r="M156" s="273" t="s">
        <v>39</v>
      </c>
      <c r="N156" s="274" t="s">
        <v>53</v>
      </c>
      <c r="O156" s="86"/>
      <c r="P156" s="224">
        <f>O156*H156</f>
        <v>0</v>
      </c>
      <c r="Q156" s="224">
        <v>5E-05</v>
      </c>
      <c r="R156" s="224">
        <f>Q156*H156</f>
        <v>0.1</v>
      </c>
      <c r="S156" s="224">
        <v>0</v>
      </c>
      <c r="T156" s="225">
        <f>S156*H156</f>
        <v>0</v>
      </c>
      <c r="U156" s="40"/>
      <c r="V156" s="40"/>
      <c r="W156" s="40"/>
      <c r="X156" s="40"/>
      <c r="Y156" s="40"/>
      <c r="Z156" s="40"/>
      <c r="AA156" s="40"/>
      <c r="AB156" s="40"/>
      <c r="AC156" s="40"/>
      <c r="AD156" s="40"/>
      <c r="AE156" s="40"/>
      <c r="AR156" s="226" t="s">
        <v>257</v>
      </c>
      <c r="AT156" s="226" t="s">
        <v>322</v>
      </c>
      <c r="AU156" s="226" t="s">
        <v>89</v>
      </c>
      <c r="AY156" s="18" t="s">
        <v>206</v>
      </c>
      <c r="BE156" s="227">
        <f>IF(N156="základní",J156,0)</f>
        <v>0</v>
      </c>
      <c r="BF156" s="227">
        <f>IF(N156="snížená",J156,0)</f>
        <v>0</v>
      </c>
      <c r="BG156" s="227">
        <f>IF(N156="zákl. přenesená",J156,0)</f>
        <v>0</v>
      </c>
      <c r="BH156" s="227">
        <f>IF(N156="sníž. přenesená",J156,0)</f>
        <v>0</v>
      </c>
      <c r="BI156" s="227">
        <f>IF(N156="nulová",J156,0)</f>
        <v>0</v>
      </c>
      <c r="BJ156" s="18" t="s">
        <v>214</v>
      </c>
      <c r="BK156" s="227">
        <f>ROUND(I156*H156,2)</f>
        <v>0</v>
      </c>
      <c r="BL156" s="18" t="s">
        <v>214</v>
      </c>
      <c r="BM156" s="226" t="s">
        <v>1776</v>
      </c>
    </row>
    <row r="157" spans="1:47" s="2" customFormat="1" ht="12">
      <c r="A157" s="40"/>
      <c r="B157" s="41"/>
      <c r="C157" s="42"/>
      <c r="D157" s="228" t="s">
        <v>216</v>
      </c>
      <c r="E157" s="42"/>
      <c r="F157" s="229" t="s">
        <v>341</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216</v>
      </c>
      <c r="AU157" s="18" t="s">
        <v>89</v>
      </c>
    </row>
    <row r="158" spans="1:65" s="2" customFormat="1" ht="16.5" customHeight="1">
      <c r="A158" s="40"/>
      <c r="B158" s="41"/>
      <c r="C158" s="265" t="s">
        <v>321</v>
      </c>
      <c r="D158" s="265" t="s">
        <v>322</v>
      </c>
      <c r="E158" s="266" t="s">
        <v>1777</v>
      </c>
      <c r="F158" s="267" t="s">
        <v>1778</v>
      </c>
      <c r="G158" s="268" t="s">
        <v>223</v>
      </c>
      <c r="H158" s="269">
        <v>500</v>
      </c>
      <c r="I158" s="270"/>
      <c r="J158" s="271">
        <f>ROUND(I158*H158,2)</f>
        <v>0</v>
      </c>
      <c r="K158" s="267" t="s">
        <v>213</v>
      </c>
      <c r="L158" s="272"/>
      <c r="M158" s="273" t="s">
        <v>39</v>
      </c>
      <c r="N158" s="274" t="s">
        <v>53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257</v>
      </c>
      <c r="AT158" s="226" t="s">
        <v>322</v>
      </c>
      <c r="AU158" s="226" t="s">
        <v>89</v>
      </c>
      <c r="AY158" s="18" t="s">
        <v>206</v>
      </c>
      <c r="BE158" s="227">
        <f>IF(N158="základní",J158,0)</f>
        <v>0</v>
      </c>
      <c r="BF158" s="227">
        <f>IF(N158="snížená",J158,0)</f>
        <v>0</v>
      </c>
      <c r="BG158" s="227">
        <f>IF(N158="zákl. přenesená",J158,0)</f>
        <v>0</v>
      </c>
      <c r="BH158" s="227">
        <f>IF(N158="sníž. přenesená",J158,0)</f>
        <v>0</v>
      </c>
      <c r="BI158" s="227">
        <f>IF(N158="nulová",J158,0)</f>
        <v>0</v>
      </c>
      <c r="BJ158" s="18" t="s">
        <v>214</v>
      </c>
      <c r="BK158" s="227">
        <f>ROUND(I158*H158,2)</f>
        <v>0</v>
      </c>
      <c r="BL158" s="18" t="s">
        <v>214</v>
      </c>
      <c r="BM158" s="226" t="s">
        <v>1779</v>
      </c>
    </row>
    <row r="159" spans="1:47" s="2" customFormat="1" ht="12">
      <c r="A159" s="40"/>
      <c r="B159" s="41"/>
      <c r="C159" s="42"/>
      <c r="D159" s="228" t="s">
        <v>216</v>
      </c>
      <c r="E159" s="42"/>
      <c r="F159" s="229" t="s">
        <v>1778</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8" t="s">
        <v>216</v>
      </c>
      <c r="AU159" s="18" t="s">
        <v>89</v>
      </c>
    </row>
    <row r="160" spans="1:47" s="2" customFormat="1" ht="12">
      <c r="A160" s="40"/>
      <c r="B160" s="41"/>
      <c r="C160" s="42"/>
      <c r="D160" s="228" t="s">
        <v>326</v>
      </c>
      <c r="E160" s="42"/>
      <c r="F160" s="275" t="s">
        <v>1780</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326</v>
      </c>
      <c r="AU160" s="18" t="s">
        <v>89</v>
      </c>
    </row>
    <row r="161" spans="1:65" s="2" customFormat="1" ht="16.5" customHeight="1">
      <c r="A161" s="40"/>
      <c r="B161" s="41"/>
      <c r="C161" s="265" t="s">
        <v>328</v>
      </c>
      <c r="D161" s="265" t="s">
        <v>322</v>
      </c>
      <c r="E161" s="266" t="s">
        <v>509</v>
      </c>
      <c r="F161" s="267" t="s">
        <v>510</v>
      </c>
      <c r="G161" s="268" t="s">
        <v>175</v>
      </c>
      <c r="H161" s="269">
        <v>21</v>
      </c>
      <c r="I161" s="270"/>
      <c r="J161" s="271">
        <f>ROUND(I161*H161,2)</f>
        <v>0</v>
      </c>
      <c r="K161" s="267" t="s">
        <v>213</v>
      </c>
      <c r="L161" s="272"/>
      <c r="M161" s="273" t="s">
        <v>39</v>
      </c>
      <c r="N161" s="274" t="s">
        <v>53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257</v>
      </c>
      <c r="AT161" s="226" t="s">
        <v>322</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1781</v>
      </c>
    </row>
    <row r="162" spans="1:47" s="2" customFormat="1" ht="12">
      <c r="A162" s="40"/>
      <c r="B162" s="41"/>
      <c r="C162" s="42"/>
      <c r="D162" s="228" t="s">
        <v>216</v>
      </c>
      <c r="E162" s="42"/>
      <c r="F162" s="229" t="s">
        <v>510</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47" s="2" customFormat="1" ht="12">
      <c r="A163" s="40"/>
      <c r="B163" s="41"/>
      <c r="C163" s="42"/>
      <c r="D163" s="228" t="s">
        <v>326</v>
      </c>
      <c r="E163" s="42"/>
      <c r="F163" s="275" t="s">
        <v>327</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8" t="s">
        <v>326</v>
      </c>
      <c r="AU163" s="18" t="s">
        <v>89</v>
      </c>
    </row>
    <row r="164" spans="1:51" s="13" customFormat="1" ht="12">
      <c r="A164" s="13"/>
      <c r="B164" s="233"/>
      <c r="C164" s="234"/>
      <c r="D164" s="228" t="s">
        <v>218</v>
      </c>
      <c r="E164" s="235" t="s">
        <v>39</v>
      </c>
      <c r="F164" s="236" t="s">
        <v>1717</v>
      </c>
      <c r="G164" s="234"/>
      <c r="H164" s="237">
        <v>21</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4" customFormat="1" ht="12">
      <c r="A165" s="14"/>
      <c r="B165" s="244"/>
      <c r="C165" s="245"/>
      <c r="D165" s="228" t="s">
        <v>218</v>
      </c>
      <c r="E165" s="246" t="s">
        <v>39</v>
      </c>
      <c r="F165" s="247" t="s">
        <v>220</v>
      </c>
      <c r="G165" s="245"/>
      <c r="H165" s="248">
        <v>21</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218</v>
      </c>
      <c r="AU165" s="254" t="s">
        <v>89</v>
      </c>
      <c r="AV165" s="14" t="s">
        <v>214</v>
      </c>
      <c r="AW165" s="14" t="s">
        <v>41</v>
      </c>
      <c r="AX165" s="14" t="s">
        <v>87</v>
      </c>
      <c r="AY165" s="254" t="s">
        <v>206</v>
      </c>
    </row>
    <row r="166" spans="1:65" s="2" customFormat="1" ht="16.5" customHeight="1">
      <c r="A166" s="40"/>
      <c r="B166" s="41"/>
      <c r="C166" s="265" t="s">
        <v>256</v>
      </c>
      <c r="D166" s="265" t="s">
        <v>322</v>
      </c>
      <c r="E166" s="266" t="s">
        <v>1782</v>
      </c>
      <c r="F166" s="267" t="s">
        <v>1783</v>
      </c>
      <c r="G166" s="268" t="s">
        <v>223</v>
      </c>
      <c r="H166" s="269">
        <v>100</v>
      </c>
      <c r="I166" s="270"/>
      <c r="J166" s="271">
        <f>ROUND(I166*H166,2)</f>
        <v>0</v>
      </c>
      <c r="K166" s="267" t="s">
        <v>213</v>
      </c>
      <c r="L166" s="272"/>
      <c r="M166" s="273" t="s">
        <v>39</v>
      </c>
      <c r="N166" s="274" t="s">
        <v>53</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257</v>
      </c>
      <c r="AT166" s="226" t="s">
        <v>322</v>
      </c>
      <c r="AU166" s="226" t="s">
        <v>89</v>
      </c>
      <c r="AY166" s="18" t="s">
        <v>206</v>
      </c>
      <c r="BE166" s="227">
        <f>IF(N166="základní",J166,0)</f>
        <v>0</v>
      </c>
      <c r="BF166" s="227">
        <f>IF(N166="snížená",J166,0)</f>
        <v>0</v>
      </c>
      <c r="BG166" s="227">
        <f>IF(N166="zákl. přenesená",J166,0)</f>
        <v>0</v>
      </c>
      <c r="BH166" s="227">
        <f>IF(N166="sníž. přenesená",J166,0)</f>
        <v>0</v>
      </c>
      <c r="BI166" s="227">
        <f>IF(N166="nulová",J166,0)</f>
        <v>0</v>
      </c>
      <c r="BJ166" s="18" t="s">
        <v>214</v>
      </c>
      <c r="BK166" s="227">
        <f>ROUND(I166*H166,2)</f>
        <v>0</v>
      </c>
      <c r="BL166" s="18" t="s">
        <v>214</v>
      </c>
      <c r="BM166" s="226" t="s">
        <v>1784</v>
      </c>
    </row>
    <row r="167" spans="1:47" s="2" customFormat="1" ht="12">
      <c r="A167" s="40"/>
      <c r="B167" s="41"/>
      <c r="C167" s="42"/>
      <c r="D167" s="228" t="s">
        <v>216</v>
      </c>
      <c r="E167" s="42"/>
      <c r="F167" s="229" t="s">
        <v>1783</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216</v>
      </c>
      <c r="AU167" s="18" t="s">
        <v>89</v>
      </c>
    </row>
    <row r="168" spans="1:47" s="2" customFormat="1" ht="12">
      <c r="A168" s="40"/>
      <c r="B168" s="41"/>
      <c r="C168" s="42"/>
      <c r="D168" s="228" t="s">
        <v>326</v>
      </c>
      <c r="E168" s="42"/>
      <c r="F168" s="275" t="s">
        <v>1780</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8" t="s">
        <v>326</v>
      </c>
      <c r="AU168" s="18" t="s">
        <v>89</v>
      </c>
    </row>
    <row r="169" spans="1:65" s="2" customFormat="1" ht="16.5" customHeight="1">
      <c r="A169" s="40"/>
      <c r="B169" s="41"/>
      <c r="C169" s="265" t="s">
        <v>7</v>
      </c>
      <c r="D169" s="265" t="s">
        <v>322</v>
      </c>
      <c r="E169" s="266" t="s">
        <v>1785</v>
      </c>
      <c r="F169" s="267" t="s">
        <v>1786</v>
      </c>
      <c r="G169" s="268" t="s">
        <v>223</v>
      </c>
      <c r="H169" s="269">
        <v>100</v>
      </c>
      <c r="I169" s="270"/>
      <c r="J169" s="271">
        <f>ROUND(I169*H169,2)</f>
        <v>0</v>
      </c>
      <c r="K169" s="267" t="s">
        <v>213</v>
      </c>
      <c r="L169" s="272"/>
      <c r="M169" s="273" t="s">
        <v>39</v>
      </c>
      <c r="N169" s="274" t="s">
        <v>53</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257</v>
      </c>
      <c r="AT169" s="226" t="s">
        <v>322</v>
      </c>
      <c r="AU169" s="226" t="s">
        <v>89</v>
      </c>
      <c r="AY169" s="18" t="s">
        <v>206</v>
      </c>
      <c r="BE169" s="227">
        <f>IF(N169="základní",J169,0)</f>
        <v>0</v>
      </c>
      <c r="BF169" s="227">
        <f>IF(N169="snížená",J169,0)</f>
        <v>0</v>
      </c>
      <c r="BG169" s="227">
        <f>IF(N169="zákl. přenesená",J169,0)</f>
        <v>0</v>
      </c>
      <c r="BH169" s="227">
        <f>IF(N169="sníž. přenesená",J169,0)</f>
        <v>0</v>
      </c>
      <c r="BI169" s="227">
        <f>IF(N169="nulová",J169,0)</f>
        <v>0</v>
      </c>
      <c r="BJ169" s="18" t="s">
        <v>214</v>
      </c>
      <c r="BK169" s="227">
        <f>ROUND(I169*H169,2)</f>
        <v>0</v>
      </c>
      <c r="BL169" s="18" t="s">
        <v>214</v>
      </c>
      <c r="BM169" s="226" t="s">
        <v>1787</v>
      </c>
    </row>
    <row r="170" spans="1:47" s="2" customFormat="1" ht="12">
      <c r="A170" s="40"/>
      <c r="B170" s="41"/>
      <c r="C170" s="42"/>
      <c r="D170" s="228" t="s">
        <v>216</v>
      </c>
      <c r="E170" s="42"/>
      <c r="F170" s="229" t="s">
        <v>1786</v>
      </c>
      <c r="G170" s="42"/>
      <c r="H170" s="42"/>
      <c r="I170" s="230"/>
      <c r="J170" s="42"/>
      <c r="K170" s="42"/>
      <c r="L170" s="46"/>
      <c r="M170" s="231"/>
      <c r="N170" s="232"/>
      <c r="O170" s="86"/>
      <c r="P170" s="86"/>
      <c r="Q170" s="86"/>
      <c r="R170" s="86"/>
      <c r="S170" s="86"/>
      <c r="T170" s="87"/>
      <c r="U170" s="40"/>
      <c r="V170" s="40"/>
      <c r="W170" s="40"/>
      <c r="X170" s="40"/>
      <c r="Y170" s="40"/>
      <c r="Z170" s="40"/>
      <c r="AA170" s="40"/>
      <c r="AB170" s="40"/>
      <c r="AC170" s="40"/>
      <c r="AD170" s="40"/>
      <c r="AE170" s="40"/>
      <c r="AT170" s="18" t="s">
        <v>216</v>
      </c>
      <c r="AU170" s="18" t="s">
        <v>89</v>
      </c>
    </row>
    <row r="171" spans="1:47" s="2" customFormat="1" ht="12">
      <c r="A171" s="40"/>
      <c r="B171" s="41"/>
      <c r="C171" s="42"/>
      <c r="D171" s="228" t="s">
        <v>326</v>
      </c>
      <c r="E171" s="42"/>
      <c r="F171" s="275" t="s">
        <v>1780</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8" t="s">
        <v>326</v>
      </c>
      <c r="AU171" s="18" t="s">
        <v>89</v>
      </c>
    </row>
    <row r="172" spans="1:63" s="12" customFormat="1" ht="25.9" customHeight="1">
      <c r="A172" s="12"/>
      <c r="B172" s="199"/>
      <c r="C172" s="200"/>
      <c r="D172" s="201" t="s">
        <v>79</v>
      </c>
      <c r="E172" s="202" t="s">
        <v>357</v>
      </c>
      <c r="F172" s="202" t="s">
        <v>358</v>
      </c>
      <c r="G172" s="200"/>
      <c r="H172" s="200"/>
      <c r="I172" s="203"/>
      <c r="J172" s="204">
        <f>BK172</f>
        <v>0</v>
      </c>
      <c r="K172" s="200"/>
      <c r="L172" s="205"/>
      <c r="M172" s="206"/>
      <c r="N172" s="207"/>
      <c r="O172" s="207"/>
      <c r="P172" s="208">
        <f>SUM(P173:P197)</f>
        <v>0</v>
      </c>
      <c r="Q172" s="207"/>
      <c r="R172" s="208">
        <f>SUM(R173:R197)</f>
        <v>0</v>
      </c>
      <c r="S172" s="207"/>
      <c r="T172" s="209">
        <f>SUM(T173:T197)</f>
        <v>0</v>
      </c>
      <c r="U172" s="12"/>
      <c r="V172" s="12"/>
      <c r="W172" s="12"/>
      <c r="X172" s="12"/>
      <c r="Y172" s="12"/>
      <c r="Z172" s="12"/>
      <c r="AA172" s="12"/>
      <c r="AB172" s="12"/>
      <c r="AC172" s="12"/>
      <c r="AD172" s="12"/>
      <c r="AE172" s="12"/>
      <c r="AR172" s="210" t="s">
        <v>214</v>
      </c>
      <c r="AT172" s="211" t="s">
        <v>79</v>
      </c>
      <c r="AU172" s="211" t="s">
        <v>80</v>
      </c>
      <c r="AY172" s="210" t="s">
        <v>206</v>
      </c>
      <c r="BK172" s="212">
        <f>SUM(BK173:BK197)</f>
        <v>0</v>
      </c>
    </row>
    <row r="173" spans="1:65" s="2" customFormat="1" ht="24.15" customHeight="1">
      <c r="A173" s="40"/>
      <c r="B173" s="41"/>
      <c r="C173" s="215" t="s">
        <v>339</v>
      </c>
      <c r="D173" s="215" t="s">
        <v>209</v>
      </c>
      <c r="E173" s="216" t="s">
        <v>972</v>
      </c>
      <c r="F173" s="217" t="s">
        <v>973</v>
      </c>
      <c r="G173" s="218" t="s">
        <v>223</v>
      </c>
      <c r="H173" s="219">
        <v>1</v>
      </c>
      <c r="I173" s="220"/>
      <c r="J173" s="221">
        <f>ROUND(I173*H173,2)</f>
        <v>0</v>
      </c>
      <c r="K173" s="217" t="s">
        <v>213</v>
      </c>
      <c r="L173" s="46"/>
      <c r="M173" s="222" t="s">
        <v>39</v>
      </c>
      <c r="N173" s="223" t="s">
        <v>53</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362</v>
      </c>
      <c r="AT173" s="226" t="s">
        <v>209</v>
      </c>
      <c r="AU173" s="226" t="s">
        <v>87</v>
      </c>
      <c r="AY173" s="18" t="s">
        <v>206</v>
      </c>
      <c r="BE173" s="227">
        <f>IF(N173="základní",J173,0)</f>
        <v>0</v>
      </c>
      <c r="BF173" s="227">
        <f>IF(N173="snížená",J173,0)</f>
        <v>0</v>
      </c>
      <c r="BG173" s="227">
        <f>IF(N173="zákl. přenesená",J173,0)</f>
        <v>0</v>
      </c>
      <c r="BH173" s="227">
        <f>IF(N173="sníž. přenesená",J173,0)</f>
        <v>0</v>
      </c>
      <c r="BI173" s="227">
        <f>IF(N173="nulová",J173,0)</f>
        <v>0</v>
      </c>
      <c r="BJ173" s="18" t="s">
        <v>214</v>
      </c>
      <c r="BK173" s="227">
        <f>ROUND(I173*H173,2)</f>
        <v>0</v>
      </c>
      <c r="BL173" s="18" t="s">
        <v>362</v>
      </c>
      <c r="BM173" s="226" t="s">
        <v>1788</v>
      </c>
    </row>
    <row r="174" spans="1:47" s="2" customFormat="1" ht="12">
      <c r="A174" s="40"/>
      <c r="B174" s="41"/>
      <c r="C174" s="42"/>
      <c r="D174" s="228" t="s">
        <v>216</v>
      </c>
      <c r="E174" s="42"/>
      <c r="F174" s="229" t="s">
        <v>973</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8" t="s">
        <v>216</v>
      </c>
      <c r="AU174" s="18" t="s">
        <v>87</v>
      </c>
    </row>
    <row r="175" spans="1:65" s="2" customFormat="1" ht="37.8" customHeight="1">
      <c r="A175" s="40"/>
      <c r="B175" s="41"/>
      <c r="C175" s="215" t="s">
        <v>343</v>
      </c>
      <c r="D175" s="215" t="s">
        <v>209</v>
      </c>
      <c r="E175" s="216" t="s">
        <v>976</v>
      </c>
      <c r="F175" s="217" t="s">
        <v>977</v>
      </c>
      <c r="G175" s="218" t="s">
        <v>223</v>
      </c>
      <c r="H175" s="219">
        <v>1</v>
      </c>
      <c r="I175" s="220"/>
      <c r="J175" s="221">
        <f>ROUND(I175*H175,2)</f>
        <v>0</v>
      </c>
      <c r="K175" s="217" t="s">
        <v>213</v>
      </c>
      <c r="L175" s="46"/>
      <c r="M175" s="222" t="s">
        <v>39</v>
      </c>
      <c r="N175" s="223" t="s">
        <v>53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362</v>
      </c>
      <c r="AT175" s="226" t="s">
        <v>209</v>
      </c>
      <c r="AU175" s="226" t="s">
        <v>87</v>
      </c>
      <c r="AY175" s="18" t="s">
        <v>206</v>
      </c>
      <c r="BE175" s="227">
        <f>IF(N175="základní",J175,0)</f>
        <v>0</v>
      </c>
      <c r="BF175" s="227">
        <f>IF(N175="snížená",J175,0)</f>
        <v>0</v>
      </c>
      <c r="BG175" s="227">
        <f>IF(N175="zákl. přenesená",J175,0)</f>
        <v>0</v>
      </c>
      <c r="BH175" s="227">
        <f>IF(N175="sníž. přenesená",J175,0)</f>
        <v>0</v>
      </c>
      <c r="BI175" s="227">
        <f>IF(N175="nulová",J175,0)</f>
        <v>0</v>
      </c>
      <c r="BJ175" s="18" t="s">
        <v>214</v>
      </c>
      <c r="BK175" s="227">
        <f>ROUND(I175*H175,2)</f>
        <v>0</v>
      </c>
      <c r="BL175" s="18" t="s">
        <v>362</v>
      </c>
      <c r="BM175" s="226" t="s">
        <v>1789</v>
      </c>
    </row>
    <row r="176" spans="1:47" s="2" customFormat="1" ht="12">
      <c r="A176" s="40"/>
      <c r="B176" s="41"/>
      <c r="C176" s="42"/>
      <c r="D176" s="228" t="s">
        <v>216</v>
      </c>
      <c r="E176" s="42"/>
      <c r="F176" s="229" t="s">
        <v>979</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8" t="s">
        <v>216</v>
      </c>
      <c r="AU176" s="18" t="s">
        <v>87</v>
      </c>
    </row>
    <row r="177" spans="1:51" s="13" customFormat="1" ht="12">
      <c r="A177" s="13"/>
      <c r="B177" s="233"/>
      <c r="C177" s="234"/>
      <c r="D177" s="228" t="s">
        <v>218</v>
      </c>
      <c r="E177" s="235" t="s">
        <v>39</v>
      </c>
      <c r="F177" s="236" t="s">
        <v>1790</v>
      </c>
      <c r="G177" s="234"/>
      <c r="H177" s="237">
        <v>1</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218</v>
      </c>
      <c r="AU177" s="243" t="s">
        <v>87</v>
      </c>
      <c r="AV177" s="13" t="s">
        <v>89</v>
      </c>
      <c r="AW177" s="13" t="s">
        <v>41</v>
      </c>
      <c r="AX177" s="13" t="s">
        <v>80</v>
      </c>
      <c r="AY177" s="243" t="s">
        <v>206</v>
      </c>
    </row>
    <row r="178" spans="1:51" s="14" customFormat="1" ht="12">
      <c r="A178" s="14"/>
      <c r="B178" s="244"/>
      <c r="C178" s="245"/>
      <c r="D178" s="228" t="s">
        <v>218</v>
      </c>
      <c r="E178" s="246" t="s">
        <v>39</v>
      </c>
      <c r="F178" s="247" t="s">
        <v>220</v>
      </c>
      <c r="G178" s="245"/>
      <c r="H178" s="248">
        <v>1</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218</v>
      </c>
      <c r="AU178" s="254" t="s">
        <v>87</v>
      </c>
      <c r="AV178" s="14" t="s">
        <v>214</v>
      </c>
      <c r="AW178" s="14" t="s">
        <v>41</v>
      </c>
      <c r="AX178" s="14" t="s">
        <v>87</v>
      </c>
      <c r="AY178" s="254" t="s">
        <v>206</v>
      </c>
    </row>
    <row r="179" spans="1:65" s="2" customFormat="1" ht="62.7" customHeight="1">
      <c r="A179" s="40"/>
      <c r="B179" s="41"/>
      <c r="C179" s="215" t="s">
        <v>347</v>
      </c>
      <c r="D179" s="215" t="s">
        <v>209</v>
      </c>
      <c r="E179" s="216" t="s">
        <v>661</v>
      </c>
      <c r="F179" s="217" t="s">
        <v>662</v>
      </c>
      <c r="G179" s="218" t="s">
        <v>223</v>
      </c>
      <c r="H179" s="219">
        <v>1</v>
      </c>
      <c r="I179" s="220"/>
      <c r="J179" s="221">
        <f>ROUND(I179*H179,2)</f>
        <v>0</v>
      </c>
      <c r="K179" s="217" t="s">
        <v>213</v>
      </c>
      <c r="L179" s="46"/>
      <c r="M179" s="222" t="s">
        <v>39</v>
      </c>
      <c r="N179" s="223" t="s">
        <v>53</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362</v>
      </c>
      <c r="AT179" s="226" t="s">
        <v>209</v>
      </c>
      <c r="AU179" s="226" t="s">
        <v>87</v>
      </c>
      <c r="AY179" s="18" t="s">
        <v>206</v>
      </c>
      <c r="BE179" s="227">
        <f>IF(N179="základní",J179,0)</f>
        <v>0</v>
      </c>
      <c r="BF179" s="227">
        <f>IF(N179="snížená",J179,0)</f>
        <v>0</v>
      </c>
      <c r="BG179" s="227">
        <f>IF(N179="zákl. přenesená",J179,0)</f>
        <v>0</v>
      </c>
      <c r="BH179" s="227">
        <f>IF(N179="sníž. přenesená",J179,0)</f>
        <v>0</v>
      </c>
      <c r="BI179" s="227">
        <f>IF(N179="nulová",J179,0)</f>
        <v>0</v>
      </c>
      <c r="BJ179" s="18" t="s">
        <v>214</v>
      </c>
      <c r="BK179" s="227">
        <f>ROUND(I179*H179,2)</f>
        <v>0</v>
      </c>
      <c r="BL179" s="18" t="s">
        <v>362</v>
      </c>
      <c r="BM179" s="226" t="s">
        <v>1791</v>
      </c>
    </row>
    <row r="180" spans="1:47" s="2" customFormat="1" ht="12">
      <c r="A180" s="40"/>
      <c r="B180" s="41"/>
      <c r="C180" s="42"/>
      <c r="D180" s="228" t="s">
        <v>216</v>
      </c>
      <c r="E180" s="42"/>
      <c r="F180" s="229" t="s">
        <v>664</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8" t="s">
        <v>216</v>
      </c>
      <c r="AU180" s="18" t="s">
        <v>87</v>
      </c>
    </row>
    <row r="181" spans="1:47" s="2" customFormat="1" ht="12">
      <c r="A181" s="40"/>
      <c r="B181" s="41"/>
      <c r="C181" s="42"/>
      <c r="D181" s="228" t="s">
        <v>326</v>
      </c>
      <c r="E181" s="42"/>
      <c r="F181" s="275" t="s">
        <v>1792</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8" t="s">
        <v>326</v>
      </c>
      <c r="AU181" s="18" t="s">
        <v>87</v>
      </c>
    </row>
    <row r="182" spans="1:51" s="13" customFormat="1" ht="12">
      <c r="A182" s="13"/>
      <c r="B182" s="233"/>
      <c r="C182" s="234"/>
      <c r="D182" s="228" t="s">
        <v>218</v>
      </c>
      <c r="E182" s="235" t="s">
        <v>39</v>
      </c>
      <c r="F182" s="236" t="s">
        <v>1793</v>
      </c>
      <c r="G182" s="234"/>
      <c r="H182" s="237">
        <v>1</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218</v>
      </c>
      <c r="AU182" s="243" t="s">
        <v>87</v>
      </c>
      <c r="AV182" s="13" t="s">
        <v>89</v>
      </c>
      <c r="AW182" s="13" t="s">
        <v>41</v>
      </c>
      <c r="AX182" s="13" t="s">
        <v>80</v>
      </c>
      <c r="AY182" s="243" t="s">
        <v>206</v>
      </c>
    </row>
    <row r="183" spans="1:51" s="14" customFormat="1" ht="12">
      <c r="A183" s="14"/>
      <c r="B183" s="244"/>
      <c r="C183" s="245"/>
      <c r="D183" s="228" t="s">
        <v>218</v>
      </c>
      <c r="E183" s="246" t="s">
        <v>39</v>
      </c>
      <c r="F183" s="247" t="s">
        <v>220</v>
      </c>
      <c r="G183" s="245"/>
      <c r="H183" s="248">
        <v>1</v>
      </c>
      <c r="I183" s="249"/>
      <c r="J183" s="245"/>
      <c r="K183" s="245"/>
      <c r="L183" s="250"/>
      <c r="M183" s="251"/>
      <c r="N183" s="252"/>
      <c r="O183" s="252"/>
      <c r="P183" s="252"/>
      <c r="Q183" s="252"/>
      <c r="R183" s="252"/>
      <c r="S183" s="252"/>
      <c r="T183" s="253"/>
      <c r="U183" s="14"/>
      <c r="V183" s="14"/>
      <c r="W183" s="14"/>
      <c r="X183" s="14"/>
      <c r="Y183" s="14"/>
      <c r="Z183" s="14"/>
      <c r="AA183" s="14"/>
      <c r="AB183" s="14"/>
      <c r="AC183" s="14"/>
      <c r="AD183" s="14"/>
      <c r="AE183" s="14"/>
      <c r="AT183" s="254" t="s">
        <v>218</v>
      </c>
      <c r="AU183" s="254" t="s">
        <v>87</v>
      </c>
      <c r="AV183" s="14" t="s">
        <v>214</v>
      </c>
      <c r="AW183" s="14" t="s">
        <v>41</v>
      </c>
      <c r="AX183" s="14" t="s">
        <v>87</v>
      </c>
      <c r="AY183" s="254" t="s">
        <v>206</v>
      </c>
    </row>
    <row r="184" spans="1:65" s="2" customFormat="1" ht="62.7" customHeight="1">
      <c r="A184" s="40"/>
      <c r="B184" s="41"/>
      <c r="C184" s="215" t="s">
        <v>352</v>
      </c>
      <c r="D184" s="215" t="s">
        <v>209</v>
      </c>
      <c r="E184" s="216" t="s">
        <v>380</v>
      </c>
      <c r="F184" s="217" t="s">
        <v>381</v>
      </c>
      <c r="G184" s="218" t="s">
        <v>316</v>
      </c>
      <c r="H184" s="219">
        <v>12.496</v>
      </c>
      <c r="I184" s="220"/>
      <c r="J184" s="221">
        <f>ROUND(I184*H184,2)</f>
        <v>0</v>
      </c>
      <c r="K184" s="217" t="s">
        <v>213</v>
      </c>
      <c r="L184" s="46"/>
      <c r="M184" s="222" t="s">
        <v>39</v>
      </c>
      <c r="N184" s="223" t="s">
        <v>53</v>
      </c>
      <c r="O184" s="86"/>
      <c r="P184" s="224">
        <f>O184*H184</f>
        <v>0</v>
      </c>
      <c r="Q184" s="224">
        <v>0</v>
      </c>
      <c r="R184" s="224">
        <f>Q184*H184</f>
        <v>0</v>
      </c>
      <c r="S184" s="224">
        <v>0</v>
      </c>
      <c r="T184" s="225">
        <f>S184*H184</f>
        <v>0</v>
      </c>
      <c r="U184" s="40"/>
      <c r="V184" s="40"/>
      <c r="W184" s="40"/>
      <c r="X184" s="40"/>
      <c r="Y184" s="40"/>
      <c r="Z184" s="40"/>
      <c r="AA184" s="40"/>
      <c r="AB184" s="40"/>
      <c r="AC184" s="40"/>
      <c r="AD184" s="40"/>
      <c r="AE184" s="40"/>
      <c r="AR184" s="226" t="s">
        <v>362</v>
      </c>
      <c r="AT184" s="226" t="s">
        <v>209</v>
      </c>
      <c r="AU184" s="226" t="s">
        <v>87</v>
      </c>
      <c r="AY184" s="18" t="s">
        <v>206</v>
      </c>
      <c r="BE184" s="227">
        <f>IF(N184="základní",J184,0)</f>
        <v>0</v>
      </c>
      <c r="BF184" s="227">
        <f>IF(N184="snížená",J184,0)</f>
        <v>0</v>
      </c>
      <c r="BG184" s="227">
        <f>IF(N184="zákl. přenesená",J184,0)</f>
        <v>0</v>
      </c>
      <c r="BH184" s="227">
        <f>IF(N184="sníž. přenesená",J184,0)</f>
        <v>0</v>
      </c>
      <c r="BI184" s="227">
        <f>IF(N184="nulová",J184,0)</f>
        <v>0</v>
      </c>
      <c r="BJ184" s="18" t="s">
        <v>214</v>
      </c>
      <c r="BK184" s="227">
        <f>ROUND(I184*H184,2)</f>
        <v>0</v>
      </c>
      <c r="BL184" s="18" t="s">
        <v>362</v>
      </c>
      <c r="BM184" s="226" t="s">
        <v>1794</v>
      </c>
    </row>
    <row r="185" spans="1:47" s="2" customFormat="1" ht="12">
      <c r="A185" s="40"/>
      <c r="B185" s="41"/>
      <c r="C185" s="42"/>
      <c r="D185" s="228" t="s">
        <v>216</v>
      </c>
      <c r="E185" s="42"/>
      <c r="F185" s="229" t="s">
        <v>383</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8" t="s">
        <v>216</v>
      </c>
      <c r="AU185" s="18" t="s">
        <v>87</v>
      </c>
    </row>
    <row r="186" spans="1:47" s="2" customFormat="1" ht="12">
      <c r="A186" s="40"/>
      <c r="B186" s="41"/>
      <c r="C186" s="42"/>
      <c r="D186" s="228" t="s">
        <v>326</v>
      </c>
      <c r="E186" s="42"/>
      <c r="F186" s="275" t="s">
        <v>1795</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8" t="s">
        <v>326</v>
      </c>
      <c r="AU186" s="18" t="s">
        <v>87</v>
      </c>
    </row>
    <row r="187" spans="1:51" s="13" customFormat="1" ht="12">
      <c r="A187" s="13"/>
      <c r="B187" s="233"/>
      <c r="C187" s="234"/>
      <c r="D187" s="228" t="s">
        <v>218</v>
      </c>
      <c r="E187" s="235" t="s">
        <v>1709</v>
      </c>
      <c r="F187" s="236" t="s">
        <v>1796</v>
      </c>
      <c r="G187" s="234"/>
      <c r="H187" s="237">
        <v>12.496</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218</v>
      </c>
      <c r="AU187" s="243" t="s">
        <v>87</v>
      </c>
      <c r="AV187" s="13" t="s">
        <v>89</v>
      </c>
      <c r="AW187" s="13" t="s">
        <v>41</v>
      </c>
      <c r="AX187" s="13" t="s">
        <v>80</v>
      </c>
      <c r="AY187" s="243" t="s">
        <v>206</v>
      </c>
    </row>
    <row r="188" spans="1:51" s="14" customFormat="1" ht="12">
      <c r="A188" s="14"/>
      <c r="B188" s="244"/>
      <c r="C188" s="245"/>
      <c r="D188" s="228" t="s">
        <v>218</v>
      </c>
      <c r="E188" s="246" t="s">
        <v>39</v>
      </c>
      <c r="F188" s="247" t="s">
        <v>220</v>
      </c>
      <c r="G188" s="245"/>
      <c r="H188" s="248">
        <v>12.496</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218</v>
      </c>
      <c r="AU188" s="254" t="s">
        <v>87</v>
      </c>
      <c r="AV188" s="14" t="s">
        <v>214</v>
      </c>
      <c r="AW188" s="14" t="s">
        <v>41</v>
      </c>
      <c r="AX188" s="14" t="s">
        <v>87</v>
      </c>
      <c r="AY188" s="254" t="s">
        <v>206</v>
      </c>
    </row>
    <row r="189" spans="1:65" s="2" customFormat="1" ht="24.15" customHeight="1">
      <c r="A189" s="40"/>
      <c r="B189" s="41"/>
      <c r="C189" s="215" t="s">
        <v>359</v>
      </c>
      <c r="D189" s="215" t="s">
        <v>209</v>
      </c>
      <c r="E189" s="216" t="s">
        <v>545</v>
      </c>
      <c r="F189" s="217" t="s">
        <v>546</v>
      </c>
      <c r="G189" s="218" t="s">
        <v>316</v>
      </c>
      <c r="H189" s="219">
        <v>37.488</v>
      </c>
      <c r="I189" s="220"/>
      <c r="J189" s="221">
        <f>ROUND(I189*H189,2)</f>
        <v>0</v>
      </c>
      <c r="K189" s="217" t="s">
        <v>213</v>
      </c>
      <c r="L189" s="46"/>
      <c r="M189" s="222" t="s">
        <v>39</v>
      </c>
      <c r="N189" s="223" t="s">
        <v>53</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362</v>
      </c>
      <c r="AT189" s="226" t="s">
        <v>209</v>
      </c>
      <c r="AU189" s="226" t="s">
        <v>87</v>
      </c>
      <c r="AY189" s="18" t="s">
        <v>206</v>
      </c>
      <c r="BE189" s="227">
        <f>IF(N189="základní",J189,0)</f>
        <v>0</v>
      </c>
      <c r="BF189" s="227">
        <f>IF(N189="snížená",J189,0)</f>
        <v>0</v>
      </c>
      <c r="BG189" s="227">
        <f>IF(N189="zákl. přenesená",J189,0)</f>
        <v>0</v>
      </c>
      <c r="BH189" s="227">
        <f>IF(N189="sníž. přenesená",J189,0)</f>
        <v>0</v>
      </c>
      <c r="BI189" s="227">
        <f>IF(N189="nulová",J189,0)</f>
        <v>0</v>
      </c>
      <c r="BJ189" s="18" t="s">
        <v>214</v>
      </c>
      <c r="BK189" s="227">
        <f>ROUND(I189*H189,2)</f>
        <v>0</v>
      </c>
      <c r="BL189" s="18" t="s">
        <v>362</v>
      </c>
      <c r="BM189" s="226" t="s">
        <v>1797</v>
      </c>
    </row>
    <row r="190" spans="1:47" s="2" customFormat="1" ht="12">
      <c r="A190" s="40"/>
      <c r="B190" s="41"/>
      <c r="C190" s="42"/>
      <c r="D190" s="228" t="s">
        <v>216</v>
      </c>
      <c r="E190" s="42"/>
      <c r="F190" s="229" t="s">
        <v>548</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8" t="s">
        <v>216</v>
      </c>
      <c r="AU190" s="18" t="s">
        <v>87</v>
      </c>
    </row>
    <row r="191" spans="1:47" s="2" customFormat="1" ht="12">
      <c r="A191" s="40"/>
      <c r="B191" s="41"/>
      <c r="C191" s="42"/>
      <c r="D191" s="228" t="s">
        <v>326</v>
      </c>
      <c r="E191" s="42"/>
      <c r="F191" s="275" t="s">
        <v>995</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8" t="s">
        <v>326</v>
      </c>
      <c r="AU191" s="18" t="s">
        <v>87</v>
      </c>
    </row>
    <row r="192" spans="1:51" s="13" customFormat="1" ht="12">
      <c r="A192" s="13"/>
      <c r="B192" s="233"/>
      <c r="C192" s="234"/>
      <c r="D192" s="228" t="s">
        <v>218</v>
      </c>
      <c r="E192" s="235" t="s">
        <v>39</v>
      </c>
      <c r="F192" s="236" t="s">
        <v>1798</v>
      </c>
      <c r="G192" s="234"/>
      <c r="H192" s="237">
        <v>37.488</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218</v>
      </c>
      <c r="AU192" s="243" t="s">
        <v>87</v>
      </c>
      <c r="AV192" s="13" t="s">
        <v>89</v>
      </c>
      <c r="AW192" s="13" t="s">
        <v>41</v>
      </c>
      <c r="AX192" s="13" t="s">
        <v>80</v>
      </c>
      <c r="AY192" s="243" t="s">
        <v>206</v>
      </c>
    </row>
    <row r="193" spans="1:51" s="14" customFormat="1" ht="12">
      <c r="A193" s="14"/>
      <c r="B193" s="244"/>
      <c r="C193" s="245"/>
      <c r="D193" s="228" t="s">
        <v>218</v>
      </c>
      <c r="E193" s="246" t="s">
        <v>39</v>
      </c>
      <c r="F193" s="247" t="s">
        <v>220</v>
      </c>
      <c r="G193" s="245"/>
      <c r="H193" s="248">
        <v>37.488</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218</v>
      </c>
      <c r="AU193" s="254" t="s">
        <v>87</v>
      </c>
      <c r="AV193" s="14" t="s">
        <v>214</v>
      </c>
      <c r="AW193" s="14" t="s">
        <v>41</v>
      </c>
      <c r="AX193" s="14" t="s">
        <v>87</v>
      </c>
      <c r="AY193" s="254" t="s">
        <v>206</v>
      </c>
    </row>
    <row r="194" spans="1:65" s="2" customFormat="1" ht="16.5" customHeight="1">
      <c r="A194" s="40"/>
      <c r="B194" s="41"/>
      <c r="C194" s="215" t="s">
        <v>366</v>
      </c>
      <c r="D194" s="215" t="s">
        <v>209</v>
      </c>
      <c r="E194" s="216" t="s">
        <v>392</v>
      </c>
      <c r="F194" s="217" t="s">
        <v>393</v>
      </c>
      <c r="G194" s="218" t="s">
        <v>316</v>
      </c>
      <c r="H194" s="219">
        <v>0.18</v>
      </c>
      <c r="I194" s="220"/>
      <c r="J194" s="221">
        <f>ROUND(I194*H194,2)</f>
        <v>0</v>
      </c>
      <c r="K194" s="217" t="s">
        <v>213</v>
      </c>
      <c r="L194" s="46"/>
      <c r="M194" s="222" t="s">
        <v>39</v>
      </c>
      <c r="N194" s="223" t="s">
        <v>53</v>
      </c>
      <c r="O194" s="86"/>
      <c r="P194" s="224">
        <f>O194*H194</f>
        <v>0</v>
      </c>
      <c r="Q194" s="224">
        <v>0</v>
      </c>
      <c r="R194" s="224">
        <f>Q194*H194</f>
        <v>0</v>
      </c>
      <c r="S194" s="224">
        <v>0</v>
      </c>
      <c r="T194" s="225">
        <f>S194*H194</f>
        <v>0</v>
      </c>
      <c r="U194" s="40"/>
      <c r="V194" s="40"/>
      <c r="W194" s="40"/>
      <c r="X194" s="40"/>
      <c r="Y194" s="40"/>
      <c r="Z194" s="40"/>
      <c r="AA194" s="40"/>
      <c r="AB194" s="40"/>
      <c r="AC194" s="40"/>
      <c r="AD194" s="40"/>
      <c r="AE194" s="40"/>
      <c r="AR194" s="226" t="s">
        <v>362</v>
      </c>
      <c r="AT194" s="226" t="s">
        <v>209</v>
      </c>
      <c r="AU194" s="226" t="s">
        <v>87</v>
      </c>
      <c r="AY194" s="18" t="s">
        <v>206</v>
      </c>
      <c r="BE194" s="227">
        <f>IF(N194="základní",J194,0)</f>
        <v>0</v>
      </c>
      <c r="BF194" s="227">
        <f>IF(N194="snížená",J194,0)</f>
        <v>0</v>
      </c>
      <c r="BG194" s="227">
        <f>IF(N194="zákl. přenesená",J194,0)</f>
        <v>0</v>
      </c>
      <c r="BH194" s="227">
        <f>IF(N194="sníž. přenesená",J194,0)</f>
        <v>0</v>
      </c>
      <c r="BI194" s="227">
        <f>IF(N194="nulová",J194,0)</f>
        <v>0</v>
      </c>
      <c r="BJ194" s="18" t="s">
        <v>214</v>
      </c>
      <c r="BK194" s="227">
        <f>ROUND(I194*H194,2)</f>
        <v>0</v>
      </c>
      <c r="BL194" s="18" t="s">
        <v>362</v>
      </c>
      <c r="BM194" s="226" t="s">
        <v>1799</v>
      </c>
    </row>
    <row r="195" spans="1:47" s="2" customFormat="1" ht="12">
      <c r="A195" s="40"/>
      <c r="B195" s="41"/>
      <c r="C195" s="42"/>
      <c r="D195" s="228" t="s">
        <v>216</v>
      </c>
      <c r="E195" s="42"/>
      <c r="F195" s="229" t="s">
        <v>395</v>
      </c>
      <c r="G195" s="42"/>
      <c r="H195" s="42"/>
      <c r="I195" s="230"/>
      <c r="J195" s="42"/>
      <c r="K195" s="42"/>
      <c r="L195" s="46"/>
      <c r="M195" s="231"/>
      <c r="N195" s="232"/>
      <c r="O195" s="86"/>
      <c r="P195" s="86"/>
      <c r="Q195" s="86"/>
      <c r="R195" s="86"/>
      <c r="S195" s="86"/>
      <c r="T195" s="87"/>
      <c r="U195" s="40"/>
      <c r="V195" s="40"/>
      <c r="W195" s="40"/>
      <c r="X195" s="40"/>
      <c r="Y195" s="40"/>
      <c r="Z195" s="40"/>
      <c r="AA195" s="40"/>
      <c r="AB195" s="40"/>
      <c r="AC195" s="40"/>
      <c r="AD195" s="40"/>
      <c r="AE195" s="40"/>
      <c r="AT195" s="18" t="s">
        <v>216</v>
      </c>
      <c r="AU195" s="18" t="s">
        <v>87</v>
      </c>
    </row>
    <row r="196" spans="1:51" s="13" customFormat="1" ht="12">
      <c r="A196" s="13"/>
      <c r="B196" s="233"/>
      <c r="C196" s="234"/>
      <c r="D196" s="228" t="s">
        <v>218</v>
      </c>
      <c r="E196" s="235" t="s">
        <v>39</v>
      </c>
      <c r="F196" s="236" t="s">
        <v>1800</v>
      </c>
      <c r="G196" s="234"/>
      <c r="H196" s="237">
        <v>0.18</v>
      </c>
      <c r="I196" s="238"/>
      <c r="J196" s="234"/>
      <c r="K196" s="234"/>
      <c r="L196" s="239"/>
      <c r="M196" s="240"/>
      <c r="N196" s="241"/>
      <c r="O196" s="241"/>
      <c r="P196" s="241"/>
      <c r="Q196" s="241"/>
      <c r="R196" s="241"/>
      <c r="S196" s="241"/>
      <c r="T196" s="242"/>
      <c r="U196" s="13"/>
      <c r="V196" s="13"/>
      <c r="W196" s="13"/>
      <c r="X196" s="13"/>
      <c r="Y196" s="13"/>
      <c r="Z196" s="13"/>
      <c r="AA196" s="13"/>
      <c r="AB196" s="13"/>
      <c r="AC196" s="13"/>
      <c r="AD196" s="13"/>
      <c r="AE196" s="13"/>
      <c r="AT196" s="243" t="s">
        <v>218</v>
      </c>
      <c r="AU196" s="243" t="s">
        <v>87</v>
      </c>
      <c r="AV196" s="13" t="s">
        <v>89</v>
      </c>
      <c r="AW196" s="13" t="s">
        <v>41</v>
      </c>
      <c r="AX196" s="13" t="s">
        <v>80</v>
      </c>
      <c r="AY196" s="243" t="s">
        <v>206</v>
      </c>
    </row>
    <row r="197" spans="1:51" s="14" customFormat="1" ht="12">
      <c r="A197" s="14"/>
      <c r="B197" s="244"/>
      <c r="C197" s="245"/>
      <c r="D197" s="228" t="s">
        <v>218</v>
      </c>
      <c r="E197" s="246" t="s">
        <v>39</v>
      </c>
      <c r="F197" s="247" t="s">
        <v>220</v>
      </c>
      <c r="G197" s="245"/>
      <c r="H197" s="248">
        <v>0.18</v>
      </c>
      <c r="I197" s="249"/>
      <c r="J197" s="245"/>
      <c r="K197" s="245"/>
      <c r="L197" s="250"/>
      <c r="M197" s="276"/>
      <c r="N197" s="277"/>
      <c r="O197" s="277"/>
      <c r="P197" s="277"/>
      <c r="Q197" s="277"/>
      <c r="R197" s="277"/>
      <c r="S197" s="277"/>
      <c r="T197" s="278"/>
      <c r="U197" s="14"/>
      <c r="V197" s="14"/>
      <c r="W197" s="14"/>
      <c r="X197" s="14"/>
      <c r="Y197" s="14"/>
      <c r="Z197" s="14"/>
      <c r="AA197" s="14"/>
      <c r="AB197" s="14"/>
      <c r="AC197" s="14"/>
      <c r="AD197" s="14"/>
      <c r="AE197" s="14"/>
      <c r="AT197" s="254" t="s">
        <v>218</v>
      </c>
      <c r="AU197" s="254" t="s">
        <v>87</v>
      </c>
      <c r="AV197" s="14" t="s">
        <v>214</v>
      </c>
      <c r="AW197" s="14" t="s">
        <v>41</v>
      </c>
      <c r="AX197" s="14" t="s">
        <v>87</v>
      </c>
      <c r="AY197" s="254" t="s">
        <v>206</v>
      </c>
    </row>
    <row r="198" spans="1:31" s="2" customFormat="1" ht="6.95" customHeight="1">
      <c r="A198" s="40"/>
      <c r="B198" s="61"/>
      <c r="C198" s="62"/>
      <c r="D198" s="62"/>
      <c r="E198" s="62"/>
      <c r="F198" s="62"/>
      <c r="G198" s="62"/>
      <c r="H198" s="62"/>
      <c r="I198" s="62"/>
      <c r="J198" s="62"/>
      <c r="K198" s="62"/>
      <c r="L198" s="46"/>
      <c r="M198" s="40"/>
      <c r="O198" s="40"/>
      <c r="P198" s="40"/>
      <c r="Q198" s="40"/>
      <c r="R198" s="40"/>
      <c r="S198" s="40"/>
      <c r="T198" s="40"/>
      <c r="U198" s="40"/>
      <c r="V198" s="40"/>
      <c r="W198" s="40"/>
      <c r="X198" s="40"/>
      <c r="Y198" s="40"/>
      <c r="Z198" s="40"/>
      <c r="AA198" s="40"/>
      <c r="AB198" s="40"/>
      <c r="AC198" s="40"/>
      <c r="AD198" s="40"/>
      <c r="AE198" s="40"/>
    </row>
  </sheetData>
  <sheetProtection password="CDD6" sheet="1" objects="1" scenarios="1" formatColumns="0" formatRows="0" autoFilter="0"/>
  <autoFilter ref="C87:K19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142</v>
      </c>
      <c r="AZ2" s="140" t="s">
        <v>1801</v>
      </c>
      <c r="BA2" s="140" t="s">
        <v>1802</v>
      </c>
      <c r="BB2" s="140" t="s">
        <v>212</v>
      </c>
      <c r="BC2" s="140" t="s">
        <v>1803</v>
      </c>
      <c r="BD2" s="140" t="s">
        <v>89</v>
      </c>
    </row>
    <row r="3" spans="2:56" s="1" customFormat="1" ht="6.95" customHeight="1" hidden="1">
      <c r="B3" s="141"/>
      <c r="C3" s="142"/>
      <c r="D3" s="142"/>
      <c r="E3" s="142"/>
      <c r="F3" s="142"/>
      <c r="G3" s="142"/>
      <c r="H3" s="142"/>
      <c r="I3" s="142"/>
      <c r="J3" s="142"/>
      <c r="K3" s="142"/>
      <c r="L3" s="21"/>
      <c r="AT3" s="18" t="s">
        <v>89</v>
      </c>
      <c r="AZ3" s="140" t="s">
        <v>1804</v>
      </c>
      <c r="BA3" s="140" t="s">
        <v>349</v>
      </c>
      <c r="BB3" s="140" t="s">
        <v>316</v>
      </c>
      <c r="BC3" s="140" t="s">
        <v>1805</v>
      </c>
      <c r="BD3" s="140" t="s">
        <v>89</v>
      </c>
    </row>
    <row r="4" spans="2:56" s="1" customFormat="1" ht="24.95" customHeight="1" hidden="1">
      <c r="B4" s="21"/>
      <c r="D4" s="143" t="s">
        <v>177</v>
      </c>
      <c r="L4" s="21"/>
      <c r="M4" s="144" t="s">
        <v>10</v>
      </c>
      <c r="AT4" s="18" t="s">
        <v>41</v>
      </c>
      <c r="AZ4" s="140" t="s">
        <v>1806</v>
      </c>
      <c r="BA4" s="140" t="s">
        <v>273</v>
      </c>
      <c r="BB4" s="140" t="s">
        <v>268</v>
      </c>
      <c r="BC4" s="140" t="s">
        <v>1807</v>
      </c>
      <c r="BD4" s="140" t="s">
        <v>89</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1722</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1808</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ROUND((SUM(BE88:BE137)),2)</f>
        <v>0</v>
      </c>
      <c r="G35" s="40"/>
      <c r="H35" s="40"/>
      <c r="I35" s="160">
        <v>0.21</v>
      </c>
      <c r="J35" s="159">
        <f>ROUND(((SUM(BE88:BE137))*I35),2)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ROUND((SUM(BF88:BF137)),2)</f>
        <v>0</v>
      </c>
      <c r="G36" s="40"/>
      <c r="H36" s="40"/>
      <c r="I36" s="160">
        <v>0.15</v>
      </c>
      <c r="J36" s="159">
        <f>ROUND(((SUM(BF88:BF137))*I36),2)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ROUND((SUM(BG88:BG137)),2)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ROUND((SUM(BH88:BH137)),2)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ROUND((SUM(BI88:BI137)),2)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1722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Č42 - Odstranění blátivých míst v 2.SK žst Obrnice, km 232,620 - 232,700 a úprava GPK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J116</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1722</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Č42 - Odstranění blátivých míst v 2.SK žst Obrnice, km 232,620 - 232,700 a úprava GPK</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40.05" customHeight="1">
      <c r="A85" s="40"/>
      <c r="B85" s="41"/>
      <c r="C85" s="33" t="s">
        <v>36</v>
      </c>
      <c r="D85" s="42"/>
      <c r="E85" s="42"/>
      <c r="F85" s="28" t="str">
        <f>IF(E20="","",E20)</f>
        <v>Vyplň údaj</v>
      </c>
      <c r="G85" s="42"/>
      <c r="H85" s="42"/>
      <c r="I85" s="33" t="s">
        <v>42</v>
      </c>
      <c r="J85" s="38" t="str">
        <f>E26</f>
        <v>Ing. Horák Jiří, horak@szdc.cz, +420 602155923</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P89+P116</f>
        <v>0</v>
      </c>
      <c r="Q88" s="98"/>
      <c r="R88" s="196">
        <f>R89+R116</f>
        <v>150</v>
      </c>
      <c r="S88" s="98"/>
      <c r="T88" s="197">
        <f>T89+T116</f>
        <v>0</v>
      </c>
      <c r="U88" s="40"/>
      <c r="V88" s="40"/>
      <c r="W88" s="40"/>
      <c r="X88" s="40"/>
      <c r="Y88" s="40"/>
      <c r="Z88" s="40"/>
      <c r="AA88" s="40"/>
      <c r="AB88" s="40"/>
      <c r="AC88" s="40"/>
      <c r="AD88" s="40"/>
      <c r="AE88" s="40"/>
      <c r="AT88" s="18" t="s">
        <v>79</v>
      </c>
      <c r="AU88" s="18" t="s">
        <v>187</v>
      </c>
      <c r="BK88" s="198">
        <f>BK89+BK116</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0</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SUM(P91:P115)</f>
        <v>0</v>
      </c>
      <c r="Q90" s="207"/>
      <c r="R90" s="208">
        <f>SUM(R91:R115)</f>
        <v>0</v>
      </c>
      <c r="S90" s="207"/>
      <c r="T90" s="209">
        <f>SUM(T91:T115)</f>
        <v>0</v>
      </c>
      <c r="U90" s="12"/>
      <c r="V90" s="12"/>
      <c r="W90" s="12"/>
      <c r="X90" s="12"/>
      <c r="Y90" s="12"/>
      <c r="Z90" s="12"/>
      <c r="AA90" s="12"/>
      <c r="AB90" s="12"/>
      <c r="AC90" s="12"/>
      <c r="AD90" s="12"/>
      <c r="AE90" s="12"/>
      <c r="AR90" s="210" t="s">
        <v>87</v>
      </c>
      <c r="AT90" s="211" t="s">
        <v>79</v>
      </c>
      <c r="AU90" s="211" t="s">
        <v>87</v>
      </c>
      <c r="AY90" s="210" t="s">
        <v>206</v>
      </c>
      <c r="BK90" s="212">
        <f>SUM(BK91:BK115)</f>
        <v>0</v>
      </c>
    </row>
    <row r="91" spans="1:65" s="2" customFormat="1" ht="24.15" customHeight="1">
      <c r="A91" s="40"/>
      <c r="B91" s="41"/>
      <c r="C91" s="215" t="s">
        <v>87</v>
      </c>
      <c r="D91" s="215" t="s">
        <v>209</v>
      </c>
      <c r="E91" s="216" t="s">
        <v>1809</v>
      </c>
      <c r="F91" s="217" t="s">
        <v>1802</v>
      </c>
      <c r="G91" s="218" t="s">
        <v>212</v>
      </c>
      <c r="H91" s="219">
        <v>65.49</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1810</v>
      </c>
    </row>
    <row r="92" spans="1:47" s="2" customFormat="1" ht="12">
      <c r="A92" s="40"/>
      <c r="B92" s="41"/>
      <c r="C92" s="42"/>
      <c r="D92" s="228" t="s">
        <v>216</v>
      </c>
      <c r="E92" s="42"/>
      <c r="F92" s="229" t="s">
        <v>1811</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5" customFormat="1" ht="12">
      <c r="A93" s="15"/>
      <c r="B93" s="255"/>
      <c r="C93" s="256"/>
      <c r="D93" s="228" t="s">
        <v>218</v>
      </c>
      <c r="E93" s="257" t="s">
        <v>39</v>
      </c>
      <c r="F93" s="258" t="s">
        <v>1812</v>
      </c>
      <c r="G93" s="256"/>
      <c r="H93" s="257" t="s">
        <v>39</v>
      </c>
      <c r="I93" s="259"/>
      <c r="J93" s="256"/>
      <c r="K93" s="256"/>
      <c r="L93" s="260"/>
      <c r="M93" s="261"/>
      <c r="N93" s="262"/>
      <c r="O93" s="262"/>
      <c r="P93" s="262"/>
      <c r="Q93" s="262"/>
      <c r="R93" s="262"/>
      <c r="S93" s="262"/>
      <c r="T93" s="263"/>
      <c r="U93" s="15"/>
      <c r="V93" s="15"/>
      <c r="W93" s="15"/>
      <c r="X93" s="15"/>
      <c r="Y93" s="15"/>
      <c r="Z93" s="15"/>
      <c r="AA93" s="15"/>
      <c r="AB93" s="15"/>
      <c r="AC93" s="15"/>
      <c r="AD93" s="15"/>
      <c r="AE93" s="15"/>
      <c r="AT93" s="264" t="s">
        <v>218</v>
      </c>
      <c r="AU93" s="264" t="s">
        <v>89</v>
      </c>
      <c r="AV93" s="15" t="s">
        <v>87</v>
      </c>
      <c r="AW93" s="15" t="s">
        <v>41</v>
      </c>
      <c r="AX93" s="15" t="s">
        <v>80</v>
      </c>
      <c r="AY93" s="264" t="s">
        <v>206</v>
      </c>
    </row>
    <row r="94" spans="1:51" s="15" customFormat="1" ht="12">
      <c r="A94" s="15"/>
      <c r="B94" s="255"/>
      <c r="C94" s="256"/>
      <c r="D94" s="228" t="s">
        <v>218</v>
      </c>
      <c r="E94" s="257" t="s">
        <v>39</v>
      </c>
      <c r="F94" s="258" t="s">
        <v>1813</v>
      </c>
      <c r="G94" s="256"/>
      <c r="H94" s="257" t="s">
        <v>39</v>
      </c>
      <c r="I94" s="259"/>
      <c r="J94" s="256"/>
      <c r="K94" s="256"/>
      <c r="L94" s="260"/>
      <c r="M94" s="261"/>
      <c r="N94" s="262"/>
      <c r="O94" s="262"/>
      <c r="P94" s="262"/>
      <c r="Q94" s="262"/>
      <c r="R94" s="262"/>
      <c r="S94" s="262"/>
      <c r="T94" s="263"/>
      <c r="U94" s="15"/>
      <c r="V94" s="15"/>
      <c r="W94" s="15"/>
      <c r="X94" s="15"/>
      <c r="Y94" s="15"/>
      <c r="Z94" s="15"/>
      <c r="AA94" s="15"/>
      <c r="AB94" s="15"/>
      <c r="AC94" s="15"/>
      <c r="AD94" s="15"/>
      <c r="AE94" s="15"/>
      <c r="AT94" s="264" t="s">
        <v>218</v>
      </c>
      <c r="AU94" s="264" t="s">
        <v>89</v>
      </c>
      <c r="AV94" s="15" t="s">
        <v>87</v>
      </c>
      <c r="AW94" s="15" t="s">
        <v>41</v>
      </c>
      <c r="AX94" s="15" t="s">
        <v>80</v>
      </c>
      <c r="AY94" s="264" t="s">
        <v>206</v>
      </c>
    </row>
    <row r="95" spans="1:51" s="13" customFormat="1" ht="12">
      <c r="A95" s="13"/>
      <c r="B95" s="233"/>
      <c r="C95" s="234"/>
      <c r="D95" s="228" t="s">
        <v>218</v>
      </c>
      <c r="E95" s="235" t="s">
        <v>39</v>
      </c>
      <c r="F95" s="236" t="s">
        <v>1814</v>
      </c>
      <c r="G95" s="234"/>
      <c r="H95" s="237">
        <v>93.84</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89</v>
      </c>
      <c r="AV95" s="13" t="s">
        <v>89</v>
      </c>
      <c r="AW95" s="13" t="s">
        <v>41</v>
      </c>
      <c r="AX95" s="13" t="s">
        <v>80</v>
      </c>
      <c r="AY95" s="243" t="s">
        <v>206</v>
      </c>
    </row>
    <row r="96" spans="1:51" s="13" customFormat="1" ht="12">
      <c r="A96" s="13"/>
      <c r="B96" s="233"/>
      <c r="C96" s="234"/>
      <c r="D96" s="228" t="s">
        <v>218</v>
      </c>
      <c r="E96" s="235" t="s">
        <v>39</v>
      </c>
      <c r="F96" s="236" t="s">
        <v>1815</v>
      </c>
      <c r="G96" s="234"/>
      <c r="H96" s="237">
        <v>-28.35</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4" customFormat="1" ht="12">
      <c r="A97" s="14"/>
      <c r="B97" s="244"/>
      <c r="C97" s="245"/>
      <c r="D97" s="228" t="s">
        <v>218</v>
      </c>
      <c r="E97" s="246" t="s">
        <v>1801</v>
      </c>
      <c r="F97" s="247" t="s">
        <v>220</v>
      </c>
      <c r="G97" s="245"/>
      <c r="H97" s="248">
        <v>65.49000000000001</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218</v>
      </c>
      <c r="AU97" s="254" t="s">
        <v>89</v>
      </c>
      <c r="AV97" s="14" t="s">
        <v>214</v>
      </c>
      <c r="AW97" s="14" t="s">
        <v>41</v>
      </c>
      <c r="AX97" s="14" t="s">
        <v>87</v>
      </c>
      <c r="AY97" s="254" t="s">
        <v>206</v>
      </c>
    </row>
    <row r="98" spans="1:65" s="2" customFormat="1" ht="16.5" customHeight="1">
      <c r="A98" s="40"/>
      <c r="B98" s="41"/>
      <c r="C98" s="215" t="s">
        <v>89</v>
      </c>
      <c r="D98" s="215" t="s">
        <v>209</v>
      </c>
      <c r="E98" s="216" t="s">
        <v>210</v>
      </c>
      <c r="F98" s="217" t="s">
        <v>211</v>
      </c>
      <c r="G98" s="218" t="s">
        <v>212</v>
      </c>
      <c r="H98" s="219">
        <v>65.49</v>
      </c>
      <c r="I98" s="220"/>
      <c r="J98" s="221">
        <f>ROUND(I98*H98,2)</f>
        <v>0</v>
      </c>
      <c r="K98" s="217" t="s">
        <v>213</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1816</v>
      </c>
    </row>
    <row r="99" spans="1:47" s="2" customFormat="1" ht="12">
      <c r="A99" s="40"/>
      <c r="B99" s="41"/>
      <c r="C99" s="42"/>
      <c r="D99" s="228" t="s">
        <v>216</v>
      </c>
      <c r="E99" s="42"/>
      <c r="F99" s="229" t="s">
        <v>217</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51" s="13" customFormat="1" ht="12">
      <c r="A100" s="13"/>
      <c r="B100" s="233"/>
      <c r="C100" s="234"/>
      <c r="D100" s="228" t="s">
        <v>218</v>
      </c>
      <c r="E100" s="235" t="s">
        <v>39</v>
      </c>
      <c r="F100" s="236" t="s">
        <v>1801</v>
      </c>
      <c r="G100" s="234"/>
      <c r="H100" s="237">
        <v>65.49</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89</v>
      </c>
      <c r="AV100" s="13" t="s">
        <v>89</v>
      </c>
      <c r="AW100" s="13" t="s">
        <v>41</v>
      </c>
      <c r="AX100" s="13" t="s">
        <v>80</v>
      </c>
      <c r="AY100" s="243" t="s">
        <v>206</v>
      </c>
    </row>
    <row r="101" spans="1:51" s="14" customFormat="1" ht="12">
      <c r="A101" s="14"/>
      <c r="B101" s="244"/>
      <c r="C101" s="245"/>
      <c r="D101" s="228" t="s">
        <v>218</v>
      </c>
      <c r="E101" s="246" t="s">
        <v>39</v>
      </c>
      <c r="F101" s="247" t="s">
        <v>220</v>
      </c>
      <c r="G101" s="245"/>
      <c r="H101" s="248">
        <v>65.49</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218</v>
      </c>
      <c r="AU101" s="254" t="s">
        <v>89</v>
      </c>
      <c r="AV101" s="14" t="s">
        <v>214</v>
      </c>
      <c r="AW101" s="14" t="s">
        <v>41</v>
      </c>
      <c r="AX101" s="14" t="s">
        <v>87</v>
      </c>
      <c r="AY101" s="254" t="s">
        <v>206</v>
      </c>
    </row>
    <row r="102" spans="1:65" s="2" customFormat="1" ht="16.5" customHeight="1">
      <c r="A102" s="40"/>
      <c r="B102" s="41"/>
      <c r="C102" s="215" t="s">
        <v>228</v>
      </c>
      <c r="D102" s="215" t="s">
        <v>209</v>
      </c>
      <c r="E102" s="216" t="s">
        <v>210</v>
      </c>
      <c r="F102" s="217" t="s">
        <v>211</v>
      </c>
      <c r="G102" s="218" t="s">
        <v>212</v>
      </c>
      <c r="H102" s="219">
        <v>87.464</v>
      </c>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89</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1817</v>
      </c>
    </row>
    <row r="103" spans="1:47" s="2" customFormat="1" ht="12">
      <c r="A103" s="40"/>
      <c r="B103" s="41"/>
      <c r="C103" s="42"/>
      <c r="D103" s="228" t="s">
        <v>216</v>
      </c>
      <c r="E103" s="42"/>
      <c r="F103" s="229" t="s">
        <v>217</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89</v>
      </c>
    </row>
    <row r="104" spans="1:51" s="13" customFormat="1" ht="12">
      <c r="A104" s="13"/>
      <c r="B104" s="233"/>
      <c r="C104" s="234"/>
      <c r="D104" s="228" t="s">
        <v>218</v>
      </c>
      <c r="E104" s="235" t="s">
        <v>39</v>
      </c>
      <c r="F104" s="236" t="s">
        <v>1818</v>
      </c>
      <c r="G104" s="234"/>
      <c r="H104" s="237">
        <v>87.464</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89</v>
      </c>
      <c r="AV104" s="13" t="s">
        <v>89</v>
      </c>
      <c r="AW104" s="13" t="s">
        <v>41</v>
      </c>
      <c r="AX104" s="13" t="s">
        <v>80</v>
      </c>
      <c r="AY104" s="243" t="s">
        <v>206</v>
      </c>
    </row>
    <row r="105" spans="1:51" s="14" customFormat="1" ht="12">
      <c r="A105" s="14"/>
      <c r="B105" s="244"/>
      <c r="C105" s="245"/>
      <c r="D105" s="228" t="s">
        <v>218</v>
      </c>
      <c r="E105" s="246" t="s">
        <v>39</v>
      </c>
      <c r="F105" s="247" t="s">
        <v>220</v>
      </c>
      <c r="G105" s="245"/>
      <c r="H105" s="248">
        <v>87.464</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218</v>
      </c>
      <c r="AU105" s="254" t="s">
        <v>89</v>
      </c>
      <c r="AV105" s="14" t="s">
        <v>214</v>
      </c>
      <c r="AW105" s="14" t="s">
        <v>41</v>
      </c>
      <c r="AX105" s="14" t="s">
        <v>87</v>
      </c>
      <c r="AY105" s="254" t="s">
        <v>206</v>
      </c>
    </row>
    <row r="106" spans="1:65" s="2" customFormat="1" ht="16.5" customHeight="1">
      <c r="A106" s="40"/>
      <c r="B106" s="41"/>
      <c r="C106" s="215" t="s">
        <v>214</v>
      </c>
      <c r="D106" s="215" t="s">
        <v>209</v>
      </c>
      <c r="E106" s="216" t="s">
        <v>896</v>
      </c>
      <c r="F106" s="217" t="s">
        <v>897</v>
      </c>
      <c r="G106" s="218" t="s">
        <v>268</v>
      </c>
      <c r="H106" s="219">
        <v>0.448</v>
      </c>
      <c r="I106" s="220"/>
      <c r="J106" s="221">
        <f>ROUND(I106*H106,2)</f>
        <v>0</v>
      </c>
      <c r="K106" s="217" t="s">
        <v>213</v>
      </c>
      <c r="L106" s="46"/>
      <c r="M106" s="222" t="s">
        <v>39</v>
      </c>
      <c r="N106" s="223" t="s">
        <v>53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214</v>
      </c>
      <c r="AT106" s="226" t="s">
        <v>209</v>
      </c>
      <c r="AU106" s="226" t="s">
        <v>89</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1819</v>
      </c>
    </row>
    <row r="107" spans="1:47" s="2" customFormat="1" ht="12">
      <c r="A107" s="40"/>
      <c r="B107" s="41"/>
      <c r="C107" s="42"/>
      <c r="D107" s="228" t="s">
        <v>216</v>
      </c>
      <c r="E107" s="42"/>
      <c r="F107" s="229" t="s">
        <v>899</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89</v>
      </c>
    </row>
    <row r="108" spans="1:51" s="13" customFormat="1" ht="12">
      <c r="A108" s="13"/>
      <c r="B108" s="233"/>
      <c r="C108" s="234"/>
      <c r="D108" s="228" t="s">
        <v>218</v>
      </c>
      <c r="E108" s="235" t="s">
        <v>39</v>
      </c>
      <c r="F108" s="236" t="s">
        <v>1806</v>
      </c>
      <c r="G108" s="234"/>
      <c r="H108" s="237">
        <v>0.448</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218</v>
      </c>
      <c r="AU108" s="243" t="s">
        <v>89</v>
      </c>
      <c r="AV108" s="13" t="s">
        <v>89</v>
      </c>
      <c r="AW108" s="13" t="s">
        <v>41</v>
      </c>
      <c r="AX108" s="13" t="s">
        <v>80</v>
      </c>
      <c r="AY108" s="243" t="s">
        <v>206</v>
      </c>
    </row>
    <row r="109" spans="1:51" s="14" customFormat="1" ht="12">
      <c r="A109" s="14"/>
      <c r="B109" s="244"/>
      <c r="C109" s="245"/>
      <c r="D109" s="228" t="s">
        <v>218</v>
      </c>
      <c r="E109" s="246" t="s">
        <v>39</v>
      </c>
      <c r="F109" s="247" t="s">
        <v>220</v>
      </c>
      <c r="G109" s="245"/>
      <c r="H109" s="248">
        <v>0.448</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218</v>
      </c>
      <c r="AU109" s="254" t="s">
        <v>89</v>
      </c>
      <c r="AV109" s="14" t="s">
        <v>214</v>
      </c>
      <c r="AW109" s="14" t="s">
        <v>41</v>
      </c>
      <c r="AX109" s="14" t="s">
        <v>87</v>
      </c>
      <c r="AY109" s="254" t="s">
        <v>206</v>
      </c>
    </row>
    <row r="110" spans="1:65" s="2" customFormat="1" ht="24.15" customHeight="1">
      <c r="A110" s="40"/>
      <c r="B110" s="41"/>
      <c r="C110" s="215" t="s">
        <v>207</v>
      </c>
      <c r="D110" s="215" t="s">
        <v>209</v>
      </c>
      <c r="E110" s="216" t="s">
        <v>1307</v>
      </c>
      <c r="F110" s="217" t="s">
        <v>1308</v>
      </c>
      <c r="G110" s="218" t="s">
        <v>268</v>
      </c>
      <c r="H110" s="219">
        <v>0.448</v>
      </c>
      <c r="I110" s="220"/>
      <c r="J110" s="221">
        <f>ROUND(I110*H110,2)</f>
        <v>0</v>
      </c>
      <c r="K110" s="217" t="s">
        <v>213</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1820</v>
      </c>
    </row>
    <row r="111" spans="1:47" s="2" customFormat="1" ht="12">
      <c r="A111" s="40"/>
      <c r="B111" s="41"/>
      <c r="C111" s="42"/>
      <c r="D111" s="228" t="s">
        <v>216</v>
      </c>
      <c r="E111" s="42"/>
      <c r="F111" s="229" t="s">
        <v>1629</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1821</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326</v>
      </c>
      <c r="AU112" s="18" t="s">
        <v>89</v>
      </c>
    </row>
    <row r="113" spans="1:51" s="13" customFormat="1" ht="12">
      <c r="A113" s="13"/>
      <c r="B113" s="233"/>
      <c r="C113" s="234"/>
      <c r="D113" s="228" t="s">
        <v>218</v>
      </c>
      <c r="E113" s="235" t="s">
        <v>39</v>
      </c>
      <c r="F113" s="236" t="s">
        <v>1822</v>
      </c>
      <c r="G113" s="234"/>
      <c r="H113" s="237">
        <v>0.448</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5" customFormat="1" ht="12">
      <c r="A114" s="15"/>
      <c r="B114" s="255"/>
      <c r="C114" s="256"/>
      <c r="D114" s="228" t="s">
        <v>218</v>
      </c>
      <c r="E114" s="257" t="s">
        <v>39</v>
      </c>
      <c r="F114" s="258" t="s">
        <v>1823</v>
      </c>
      <c r="G114" s="256"/>
      <c r="H114" s="257" t="s">
        <v>39</v>
      </c>
      <c r="I114" s="259"/>
      <c r="J114" s="256"/>
      <c r="K114" s="256"/>
      <c r="L114" s="260"/>
      <c r="M114" s="261"/>
      <c r="N114" s="262"/>
      <c r="O114" s="262"/>
      <c r="P114" s="262"/>
      <c r="Q114" s="262"/>
      <c r="R114" s="262"/>
      <c r="S114" s="262"/>
      <c r="T114" s="263"/>
      <c r="U114" s="15"/>
      <c r="V114" s="15"/>
      <c r="W114" s="15"/>
      <c r="X114" s="15"/>
      <c r="Y114" s="15"/>
      <c r="Z114" s="15"/>
      <c r="AA114" s="15"/>
      <c r="AB114" s="15"/>
      <c r="AC114" s="15"/>
      <c r="AD114" s="15"/>
      <c r="AE114" s="15"/>
      <c r="AT114" s="264" t="s">
        <v>218</v>
      </c>
      <c r="AU114" s="264" t="s">
        <v>89</v>
      </c>
      <c r="AV114" s="15" t="s">
        <v>87</v>
      </c>
      <c r="AW114" s="15" t="s">
        <v>41</v>
      </c>
      <c r="AX114" s="15" t="s">
        <v>80</v>
      </c>
      <c r="AY114" s="264" t="s">
        <v>206</v>
      </c>
    </row>
    <row r="115" spans="1:51" s="14" customFormat="1" ht="12">
      <c r="A115" s="14"/>
      <c r="B115" s="244"/>
      <c r="C115" s="245"/>
      <c r="D115" s="228" t="s">
        <v>218</v>
      </c>
      <c r="E115" s="246" t="s">
        <v>1806</v>
      </c>
      <c r="F115" s="247" t="s">
        <v>220</v>
      </c>
      <c r="G115" s="245"/>
      <c r="H115" s="248">
        <v>0.448</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218</v>
      </c>
      <c r="AU115" s="254" t="s">
        <v>89</v>
      </c>
      <c r="AV115" s="14" t="s">
        <v>214</v>
      </c>
      <c r="AW115" s="14" t="s">
        <v>41</v>
      </c>
      <c r="AX115" s="14" t="s">
        <v>87</v>
      </c>
      <c r="AY115" s="254" t="s">
        <v>206</v>
      </c>
    </row>
    <row r="116" spans="1:63" s="12" customFormat="1" ht="25.9" customHeight="1">
      <c r="A116" s="12"/>
      <c r="B116" s="199"/>
      <c r="C116" s="200"/>
      <c r="D116" s="201" t="s">
        <v>79</v>
      </c>
      <c r="E116" s="202" t="s">
        <v>357</v>
      </c>
      <c r="F116" s="202" t="s">
        <v>358</v>
      </c>
      <c r="G116" s="200"/>
      <c r="H116" s="200"/>
      <c r="I116" s="203"/>
      <c r="J116" s="204">
        <f>BK116</f>
        <v>0</v>
      </c>
      <c r="K116" s="200"/>
      <c r="L116" s="205"/>
      <c r="M116" s="206"/>
      <c r="N116" s="207"/>
      <c r="O116" s="207"/>
      <c r="P116" s="208">
        <f>SUM(P117:P137)</f>
        <v>0</v>
      </c>
      <c r="Q116" s="207"/>
      <c r="R116" s="208">
        <f>SUM(R117:R137)</f>
        <v>150</v>
      </c>
      <c r="S116" s="207"/>
      <c r="T116" s="209">
        <f>SUM(T117:T137)</f>
        <v>0</v>
      </c>
      <c r="U116" s="12"/>
      <c r="V116" s="12"/>
      <c r="W116" s="12"/>
      <c r="X116" s="12"/>
      <c r="Y116" s="12"/>
      <c r="Z116" s="12"/>
      <c r="AA116" s="12"/>
      <c r="AB116" s="12"/>
      <c r="AC116" s="12"/>
      <c r="AD116" s="12"/>
      <c r="AE116" s="12"/>
      <c r="AR116" s="210" t="s">
        <v>214</v>
      </c>
      <c r="AT116" s="211" t="s">
        <v>79</v>
      </c>
      <c r="AU116" s="211" t="s">
        <v>80</v>
      </c>
      <c r="AY116" s="210" t="s">
        <v>206</v>
      </c>
      <c r="BK116" s="212">
        <f>SUM(BK117:BK137)</f>
        <v>0</v>
      </c>
    </row>
    <row r="117" spans="1:65" s="2" customFormat="1" ht="55.5" customHeight="1">
      <c r="A117" s="40"/>
      <c r="B117" s="41"/>
      <c r="C117" s="215" t="s">
        <v>244</v>
      </c>
      <c r="D117" s="215" t="s">
        <v>209</v>
      </c>
      <c r="E117" s="216" t="s">
        <v>985</v>
      </c>
      <c r="F117" s="217" t="s">
        <v>986</v>
      </c>
      <c r="G117" s="218" t="s">
        <v>316</v>
      </c>
      <c r="H117" s="219">
        <v>150</v>
      </c>
      <c r="I117" s="220"/>
      <c r="J117" s="221">
        <f>ROUND(I117*H117,2)</f>
        <v>0</v>
      </c>
      <c r="K117" s="217" t="s">
        <v>213</v>
      </c>
      <c r="L117" s="46"/>
      <c r="M117" s="222" t="s">
        <v>39</v>
      </c>
      <c r="N117" s="223" t="s">
        <v>53</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362</v>
      </c>
      <c r="AT117" s="226" t="s">
        <v>209</v>
      </c>
      <c r="AU117" s="226" t="s">
        <v>87</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362</v>
      </c>
      <c r="BM117" s="226" t="s">
        <v>1824</v>
      </c>
    </row>
    <row r="118" spans="1:47" s="2" customFormat="1" ht="12">
      <c r="A118" s="40"/>
      <c r="B118" s="41"/>
      <c r="C118" s="42"/>
      <c r="D118" s="228" t="s">
        <v>216</v>
      </c>
      <c r="E118" s="42"/>
      <c r="F118" s="229" t="s">
        <v>988</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87</v>
      </c>
    </row>
    <row r="119" spans="1:51" s="13" customFormat="1" ht="12">
      <c r="A119" s="13"/>
      <c r="B119" s="233"/>
      <c r="C119" s="234"/>
      <c r="D119" s="228" t="s">
        <v>218</v>
      </c>
      <c r="E119" s="235" t="s">
        <v>39</v>
      </c>
      <c r="F119" s="236" t="s">
        <v>1804</v>
      </c>
      <c r="G119" s="234"/>
      <c r="H119" s="237">
        <v>150</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87</v>
      </c>
      <c r="AV119" s="13" t="s">
        <v>89</v>
      </c>
      <c r="AW119" s="13" t="s">
        <v>41</v>
      </c>
      <c r="AX119" s="13" t="s">
        <v>80</v>
      </c>
      <c r="AY119" s="243" t="s">
        <v>206</v>
      </c>
    </row>
    <row r="120" spans="1:51" s="14" customFormat="1" ht="12">
      <c r="A120" s="14"/>
      <c r="B120" s="244"/>
      <c r="C120" s="245"/>
      <c r="D120" s="228" t="s">
        <v>218</v>
      </c>
      <c r="E120" s="246" t="s">
        <v>39</v>
      </c>
      <c r="F120" s="247" t="s">
        <v>220</v>
      </c>
      <c r="G120" s="245"/>
      <c r="H120" s="248">
        <v>150</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87</v>
      </c>
      <c r="AV120" s="14" t="s">
        <v>214</v>
      </c>
      <c r="AW120" s="14" t="s">
        <v>41</v>
      </c>
      <c r="AX120" s="14" t="s">
        <v>87</v>
      </c>
      <c r="AY120" s="254" t="s">
        <v>206</v>
      </c>
    </row>
    <row r="121" spans="1:65" s="2" customFormat="1" ht="21.75" customHeight="1">
      <c r="A121" s="40"/>
      <c r="B121" s="41"/>
      <c r="C121" s="265" t="s">
        <v>250</v>
      </c>
      <c r="D121" s="265" t="s">
        <v>322</v>
      </c>
      <c r="E121" s="266" t="s">
        <v>348</v>
      </c>
      <c r="F121" s="267" t="s">
        <v>349</v>
      </c>
      <c r="G121" s="268" t="s">
        <v>316</v>
      </c>
      <c r="H121" s="269">
        <v>150</v>
      </c>
      <c r="I121" s="270"/>
      <c r="J121" s="271">
        <f>ROUND(I121*H121,2)</f>
        <v>0</v>
      </c>
      <c r="K121" s="267" t="s">
        <v>213</v>
      </c>
      <c r="L121" s="272"/>
      <c r="M121" s="273" t="s">
        <v>39</v>
      </c>
      <c r="N121" s="274" t="s">
        <v>53</v>
      </c>
      <c r="O121" s="86"/>
      <c r="P121" s="224">
        <f>O121*H121</f>
        <v>0</v>
      </c>
      <c r="Q121" s="224">
        <v>1</v>
      </c>
      <c r="R121" s="224">
        <f>Q121*H121</f>
        <v>150</v>
      </c>
      <c r="S121" s="224">
        <v>0</v>
      </c>
      <c r="T121" s="225">
        <f>S121*H121</f>
        <v>0</v>
      </c>
      <c r="U121" s="40"/>
      <c r="V121" s="40"/>
      <c r="W121" s="40"/>
      <c r="X121" s="40"/>
      <c r="Y121" s="40"/>
      <c r="Z121" s="40"/>
      <c r="AA121" s="40"/>
      <c r="AB121" s="40"/>
      <c r="AC121" s="40"/>
      <c r="AD121" s="40"/>
      <c r="AE121" s="40"/>
      <c r="AR121" s="226" t="s">
        <v>362</v>
      </c>
      <c r="AT121" s="226" t="s">
        <v>322</v>
      </c>
      <c r="AU121" s="226" t="s">
        <v>87</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362</v>
      </c>
      <c r="BM121" s="226" t="s">
        <v>1825</v>
      </c>
    </row>
    <row r="122" spans="1:47" s="2" customFormat="1" ht="12">
      <c r="A122" s="40"/>
      <c r="B122" s="41"/>
      <c r="C122" s="42"/>
      <c r="D122" s="228" t="s">
        <v>216</v>
      </c>
      <c r="E122" s="42"/>
      <c r="F122" s="229" t="s">
        <v>349</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87</v>
      </c>
    </row>
    <row r="123" spans="1:51" s="13" customFormat="1" ht="12">
      <c r="A123" s="13"/>
      <c r="B123" s="233"/>
      <c r="C123" s="234"/>
      <c r="D123" s="228" t="s">
        <v>218</v>
      </c>
      <c r="E123" s="235" t="s">
        <v>39</v>
      </c>
      <c r="F123" s="236" t="s">
        <v>1826</v>
      </c>
      <c r="G123" s="234"/>
      <c r="H123" s="237">
        <v>115</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87</v>
      </c>
      <c r="AV123" s="13" t="s">
        <v>89</v>
      </c>
      <c r="AW123" s="13" t="s">
        <v>41</v>
      </c>
      <c r="AX123" s="13" t="s">
        <v>80</v>
      </c>
      <c r="AY123" s="243" t="s">
        <v>206</v>
      </c>
    </row>
    <row r="124" spans="1:51" s="13" customFormat="1" ht="12">
      <c r="A124" s="13"/>
      <c r="B124" s="233"/>
      <c r="C124" s="234"/>
      <c r="D124" s="228" t="s">
        <v>218</v>
      </c>
      <c r="E124" s="235" t="s">
        <v>39</v>
      </c>
      <c r="F124" s="236" t="s">
        <v>1827</v>
      </c>
      <c r="G124" s="234"/>
      <c r="H124" s="237">
        <v>35</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87</v>
      </c>
      <c r="AV124" s="13" t="s">
        <v>89</v>
      </c>
      <c r="AW124" s="13" t="s">
        <v>41</v>
      </c>
      <c r="AX124" s="13" t="s">
        <v>80</v>
      </c>
      <c r="AY124" s="243" t="s">
        <v>206</v>
      </c>
    </row>
    <row r="125" spans="1:51" s="14" customFormat="1" ht="12">
      <c r="A125" s="14"/>
      <c r="B125" s="244"/>
      <c r="C125" s="245"/>
      <c r="D125" s="228" t="s">
        <v>218</v>
      </c>
      <c r="E125" s="246" t="s">
        <v>1804</v>
      </c>
      <c r="F125" s="247" t="s">
        <v>220</v>
      </c>
      <c r="G125" s="245"/>
      <c r="H125" s="248">
        <v>150</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87</v>
      </c>
      <c r="AV125" s="14" t="s">
        <v>214</v>
      </c>
      <c r="AW125" s="14" t="s">
        <v>41</v>
      </c>
      <c r="AX125" s="14" t="s">
        <v>87</v>
      </c>
      <c r="AY125" s="254" t="s">
        <v>206</v>
      </c>
    </row>
    <row r="126" spans="1:65" s="2" customFormat="1" ht="55.5" customHeight="1">
      <c r="A126" s="40"/>
      <c r="B126" s="41"/>
      <c r="C126" s="215" t="s">
        <v>257</v>
      </c>
      <c r="D126" s="215" t="s">
        <v>209</v>
      </c>
      <c r="E126" s="216" t="s">
        <v>666</v>
      </c>
      <c r="F126" s="217" t="s">
        <v>667</v>
      </c>
      <c r="G126" s="218" t="s">
        <v>316</v>
      </c>
      <c r="H126" s="219">
        <v>117.882</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362</v>
      </c>
      <c r="AT126" s="226" t="s">
        <v>209</v>
      </c>
      <c r="AU126" s="226" t="s">
        <v>87</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362</v>
      </c>
      <c r="BM126" s="226" t="s">
        <v>1828</v>
      </c>
    </row>
    <row r="127" spans="1:47" s="2" customFormat="1" ht="12">
      <c r="A127" s="40"/>
      <c r="B127" s="41"/>
      <c r="C127" s="42"/>
      <c r="D127" s="228" t="s">
        <v>216</v>
      </c>
      <c r="E127" s="42"/>
      <c r="F127" s="229" t="s">
        <v>669</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87</v>
      </c>
    </row>
    <row r="128" spans="1:51" s="13" customFormat="1" ht="12">
      <c r="A128" s="13"/>
      <c r="B128" s="233"/>
      <c r="C128" s="234"/>
      <c r="D128" s="228" t="s">
        <v>218</v>
      </c>
      <c r="E128" s="235" t="s">
        <v>39</v>
      </c>
      <c r="F128" s="236" t="s">
        <v>1829</v>
      </c>
      <c r="G128" s="234"/>
      <c r="H128" s="237">
        <v>117.882</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87</v>
      </c>
      <c r="AV128" s="13" t="s">
        <v>89</v>
      </c>
      <c r="AW128" s="13" t="s">
        <v>41</v>
      </c>
      <c r="AX128" s="13" t="s">
        <v>80</v>
      </c>
      <c r="AY128" s="243" t="s">
        <v>206</v>
      </c>
    </row>
    <row r="129" spans="1:51" s="14" customFormat="1" ht="12">
      <c r="A129" s="14"/>
      <c r="B129" s="244"/>
      <c r="C129" s="245"/>
      <c r="D129" s="228" t="s">
        <v>218</v>
      </c>
      <c r="E129" s="246" t="s">
        <v>39</v>
      </c>
      <c r="F129" s="247" t="s">
        <v>220</v>
      </c>
      <c r="G129" s="245"/>
      <c r="H129" s="248">
        <v>117.882</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87</v>
      </c>
      <c r="AV129" s="14" t="s">
        <v>214</v>
      </c>
      <c r="AW129" s="14" t="s">
        <v>41</v>
      </c>
      <c r="AX129" s="14" t="s">
        <v>87</v>
      </c>
      <c r="AY129" s="254" t="s">
        <v>206</v>
      </c>
    </row>
    <row r="130" spans="1:65" s="2" customFormat="1" ht="21.75" customHeight="1">
      <c r="A130" s="40"/>
      <c r="B130" s="41"/>
      <c r="C130" s="215" t="s">
        <v>265</v>
      </c>
      <c r="D130" s="215" t="s">
        <v>209</v>
      </c>
      <c r="E130" s="216" t="s">
        <v>1441</v>
      </c>
      <c r="F130" s="217" t="s">
        <v>1442</v>
      </c>
      <c r="G130" s="218" t="s">
        <v>316</v>
      </c>
      <c r="H130" s="219">
        <v>117.882</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362</v>
      </c>
      <c r="AT130" s="226" t="s">
        <v>209</v>
      </c>
      <c r="AU130" s="226" t="s">
        <v>87</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362</v>
      </c>
      <c r="BM130" s="226" t="s">
        <v>1830</v>
      </c>
    </row>
    <row r="131" spans="1:47" s="2" customFormat="1" ht="12">
      <c r="A131" s="40"/>
      <c r="B131" s="41"/>
      <c r="C131" s="42"/>
      <c r="D131" s="228" t="s">
        <v>216</v>
      </c>
      <c r="E131" s="42"/>
      <c r="F131" s="229" t="s">
        <v>1444</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87</v>
      </c>
    </row>
    <row r="132" spans="1:51" s="13" customFormat="1" ht="12">
      <c r="A132" s="13"/>
      <c r="B132" s="233"/>
      <c r="C132" s="234"/>
      <c r="D132" s="228" t="s">
        <v>218</v>
      </c>
      <c r="E132" s="235" t="s">
        <v>39</v>
      </c>
      <c r="F132" s="236" t="s">
        <v>1831</v>
      </c>
      <c r="G132" s="234"/>
      <c r="H132" s="237">
        <v>117.882</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218</v>
      </c>
      <c r="AU132" s="243" t="s">
        <v>87</v>
      </c>
      <c r="AV132" s="13" t="s">
        <v>89</v>
      </c>
      <c r="AW132" s="13" t="s">
        <v>41</v>
      </c>
      <c r="AX132" s="13" t="s">
        <v>80</v>
      </c>
      <c r="AY132" s="243" t="s">
        <v>206</v>
      </c>
    </row>
    <row r="133" spans="1:51" s="14" customFormat="1" ht="12">
      <c r="A133" s="14"/>
      <c r="B133" s="244"/>
      <c r="C133" s="245"/>
      <c r="D133" s="228" t="s">
        <v>218</v>
      </c>
      <c r="E133" s="246" t="s">
        <v>39</v>
      </c>
      <c r="F133" s="247" t="s">
        <v>220</v>
      </c>
      <c r="G133" s="245"/>
      <c r="H133" s="248">
        <v>117.882</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218</v>
      </c>
      <c r="AU133" s="254" t="s">
        <v>87</v>
      </c>
      <c r="AV133" s="14" t="s">
        <v>214</v>
      </c>
      <c r="AW133" s="14" t="s">
        <v>41</v>
      </c>
      <c r="AX133" s="14" t="s">
        <v>87</v>
      </c>
      <c r="AY133" s="254" t="s">
        <v>206</v>
      </c>
    </row>
    <row r="134" spans="1:65" s="2" customFormat="1" ht="16.5" customHeight="1">
      <c r="A134" s="40"/>
      <c r="B134" s="41"/>
      <c r="C134" s="215" t="s">
        <v>227</v>
      </c>
      <c r="D134" s="215" t="s">
        <v>209</v>
      </c>
      <c r="E134" s="216" t="s">
        <v>1832</v>
      </c>
      <c r="F134" s="217" t="s">
        <v>1833</v>
      </c>
      <c r="G134" s="218" t="s">
        <v>316</v>
      </c>
      <c r="H134" s="219">
        <v>117.882</v>
      </c>
      <c r="I134" s="220"/>
      <c r="J134" s="221">
        <f>ROUND(I134*H134,2)</f>
        <v>0</v>
      </c>
      <c r="K134" s="217" t="s">
        <v>213</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362</v>
      </c>
      <c r="AT134" s="226" t="s">
        <v>209</v>
      </c>
      <c r="AU134" s="226" t="s">
        <v>87</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362</v>
      </c>
      <c r="BM134" s="226" t="s">
        <v>1834</v>
      </c>
    </row>
    <row r="135" spans="1:47" s="2" customFormat="1" ht="12">
      <c r="A135" s="40"/>
      <c r="B135" s="41"/>
      <c r="C135" s="42"/>
      <c r="D135" s="228" t="s">
        <v>216</v>
      </c>
      <c r="E135" s="42"/>
      <c r="F135" s="229" t="s">
        <v>1835</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87</v>
      </c>
    </row>
    <row r="136" spans="1:51" s="13" customFormat="1" ht="12">
      <c r="A136" s="13"/>
      <c r="B136" s="233"/>
      <c r="C136" s="234"/>
      <c r="D136" s="228" t="s">
        <v>218</v>
      </c>
      <c r="E136" s="235" t="s">
        <v>39</v>
      </c>
      <c r="F136" s="236" t="s">
        <v>1836</v>
      </c>
      <c r="G136" s="234"/>
      <c r="H136" s="237">
        <v>117.882</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87</v>
      </c>
      <c r="AV136" s="13" t="s">
        <v>89</v>
      </c>
      <c r="AW136" s="13" t="s">
        <v>41</v>
      </c>
      <c r="AX136" s="13" t="s">
        <v>80</v>
      </c>
      <c r="AY136" s="243" t="s">
        <v>206</v>
      </c>
    </row>
    <row r="137" spans="1:51" s="14" customFormat="1" ht="12">
      <c r="A137" s="14"/>
      <c r="B137" s="244"/>
      <c r="C137" s="245"/>
      <c r="D137" s="228" t="s">
        <v>218</v>
      </c>
      <c r="E137" s="246" t="s">
        <v>39</v>
      </c>
      <c r="F137" s="247" t="s">
        <v>220</v>
      </c>
      <c r="G137" s="245"/>
      <c r="H137" s="248">
        <v>117.882</v>
      </c>
      <c r="I137" s="249"/>
      <c r="J137" s="245"/>
      <c r="K137" s="245"/>
      <c r="L137" s="250"/>
      <c r="M137" s="276"/>
      <c r="N137" s="277"/>
      <c r="O137" s="277"/>
      <c r="P137" s="277"/>
      <c r="Q137" s="277"/>
      <c r="R137" s="277"/>
      <c r="S137" s="277"/>
      <c r="T137" s="278"/>
      <c r="U137" s="14"/>
      <c r="V137" s="14"/>
      <c r="W137" s="14"/>
      <c r="X137" s="14"/>
      <c r="Y137" s="14"/>
      <c r="Z137" s="14"/>
      <c r="AA137" s="14"/>
      <c r="AB137" s="14"/>
      <c r="AC137" s="14"/>
      <c r="AD137" s="14"/>
      <c r="AE137" s="14"/>
      <c r="AT137" s="254" t="s">
        <v>218</v>
      </c>
      <c r="AU137" s="254" t="s">
        <v>87</v>
      </c>
      <c r="AV137" s="14" t="s">
        <v>214</v>
      </c>
      <c r="AW137" s="14" t="s">
        <v>41</v>
      </c>
      <c r="AX137" s="14" t="s">
        <v>87</v>
      </c>
      <c r="AY137" s="254" t="s">
        <v>206</v>
      </c>
    </row>
    <row r="138" spans="1:31" s="2" customFormat="1" ht="6.95" customHeight="1">
      <c r="A138" s="40"/>
      <c r="B138" s="61"/>
      <c r="C138" s="62"/>
      <c r="D138" s="62"/>
      <c r="E138" s="62"/>
      <c r="F138" s="62"/>
      <c r="G138" s="62"/>
      <c r="H138" s="62"/>
      <c r="I138" s="62"/>
      <c r="J138" s="62"/>
      <c r="K138" s="62"/>
      <c r="L138" s="46"/>
      <c r="M138" s="40"/>
      <c r="O138" s="40"/>
      <c r="P138" s="40"/>
      <c r="Q138" s="40"/>
      <c r="R138" s="40"/>
      <c r="S138" s="40"/>
      <c r="T138" s="40"/>
      <c r="U138" s="40"/>
      <c r="V138" s="40"/>
      <c r="W138" s="40"/>
      <c r="X138" s="40"/>
      <c r="Y138" s="40"/>
      <c r="Z138" s="40"/>
      <c r="AA138" s="40"/>
      <c r="AB138" s="40"/>
      <c r="AC138" s="40"/>
      <c r="AD138" s="40"/>
      <c r="AE138" s="40"/>
    </row>
  </sheetData>
  <sheetProtection password="CDD6" sheet="1" objects="1" scenarios="1" formatColumns="0" formatRows="0" autoFilter="0"/>
  <autoFilter ref="C87:K13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145</v>
      </c>
      <c r="AZ2" s="140" t="s">
        <v>1837</v>
      </c>
      <c r="BA2" s="140" t="s">
        <v>1707</v>
      </c>
      <c r="BB2" s="140" t="s">
        <v>175</v>
      </c>
      <c r="BC2" s="140" t="s">
        <v>1838</v>
      </c>
      <c r="BD2" s="140" t="s">
        <v>89</v>
      </c>
    </row>
    <row r="3" spans="2:56" s="1" customFormat="1" ht="6.95" customHeight="1" hidden="1">
      <c r="B3" s="141"/>
      <c r="C3" s="142"/>
      <c r="D3" s="142"/>
      <c r="E3" s="142"/>
      <c r="F3" s="142"/>
      <c r="G3" s="142"/>
      <c r="H3" s="142"/>
      <c r="I3" s="142"/>
      <c r="J3" s="142"/>
      <c r="K3" s="142"/>
      <c r="L3" s="21"/>
      <c r="AT3" s="18" t="s">
        <v>89</v>
      </c>
      <c r="AZ3" s="140" t="s">
        <v>1839</v>
      </c>
      <c r="BA3" s="140" t="s">
        <v>1839</v>
      </c>
      <c r="BB3" s="140" t="s">
        <v>39</v>
      </c>
      <c r="BC3" s="140" t="s">
        <v>1840</v>
      </c>
      <c r="BD3" s="140" t="s">
        <v>89</v>
      </c>
    </row>
    <row r="4" spans="2:56" s="1" customFormat="1" ht="24.95" customHeight="1" hidden="1">
      <c r="B4" s="21"/>
      <c r="D4" s="143" t="s">
        <v>177</v>
      </c>
      <c r="L4" s="21"/>
      <c r="M4" s="144" t="s">
        <v>10</v>
      </c>
      <c r="AT4" s="18" t="s">
        <v>41</v>
      </c>
      <c r="AZ4" s="140" t="s">
        <v>1841</v>
      </c>
      <c r="BA4" s="140" t="s">
        <v>1842</v>
      </c>
      <c r="BB4" s="140" t="s">
        <v>316</v>
      </c>
      <c r="BC4" s="140" t="s">
        <v>1843</v>
      </c>
      <c r="BD4" s="140" t="s">
        <v>89</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1722</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1844</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ROUND((SUM(BE87:BE169)),2)</f>
        <v>0</v>
      </c>
      <c r="G35" s="40"/>
      <c r="H35" s="40"/>
      <c r="I35" s="160">
        <v>0.21</v>
      </c>
      <c r="J35" s="159">
        <f>ROUND(((SUM(BE87:BE169))*I35),2)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ROUND((SUM(BF87:BF169)),2)</f>
        <v>0</v>
      </c>
      <c r="G36" s="40"/>
      <c r="H36" s="40"/>
      <c r="I36" s="160">
        <v>0.15</v>
      </c>
      <c r="J36" s="159">
        <f>ROUND(((SUM(BF87:BF169))*I36),2)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ROUND((SUM(BG87:BG169)),2)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ROUND((SUM(BH87:BH169)),2)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ROUND((SUM(BI87:BI169)),2)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1722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Č43 - 1.SK Postoloprty</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1722</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1" t="str">
        <f>E11</f>
        <v>Č43 - 1.SK Postoloprty</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15. 3. 2022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f>
        <v>0</v>
      </c>
      <c r="Q87" s="98"/>
      <c r="R87" s="196">
        <f>R88</f>
        <v>11.8772988</v>
      </c>
      <c r="S87" s="98"/>
      <c r="T87" s="197">
        <f>T88</f>
        <v>0</v>
      </c>
      <c r="U87" s="40"/>
      <c r="V87" s="40"/>
      <c r="W87" s="40"/>
      <c r="X87" s="40"/>
      <c r="Y87" s="40"/>
      <c r="Z87" s="40"/>
      <c r="AA87" s="40"/>
      <c r="AB87" s="40"/>
      <c r="AC87" s="40"/>
      <c r="AD87" s="40"/>
      <c r="AE87" s="40"/>
      <c r="AT87" s="18" t="s">
        <v>79</v>
      </c>
      <c r="AU87" s="18" t="s">
        <v>187</v>
      </c>
      <c r="BK87" s="198">
        <f>BK88</f>
        <v>0</v>
      </c>
    </row>
    <row r="88" spans="1:63" s="12" customFormat="1" ht="25.9" customHeight="1">
      <c r="A88" s="12"/>
      <c r="B88" s="199"/>
      <c r="C88" s="200"/>
      <c r="D88" s="201" t="s">
        <v>79</v>
      </c>
      <c r="E88" s="202" t="s">
        <v>204</v>
      </c>
      <c r="F88" s="202" t="s">
        <v>205</v>
      </c>
      <c r="G88" s="200"/>
      <c r="H88" s="200"/>
      <c r="I88" s="203"/>
      <c r="J88" s="204">
        <f>BK88</f>
        <v>0</v>
      </c>
      <c r="K88" s="200"/>
      <c r="L88" s="205"/>
      <c r="M88" s="206"/>
      <c r="N88" s="207"/>
      <c r="O88" s="207"/>
      <c r="P88" s="208">
        <f>P89</f>
        <v>0</v>
      </c>
      <c r="Q88" s="207"/>
      <c r="R88" s="208">
        <f>R89</f>
        <v>11.8772988</v>
      </c>
      <c r="S88" s="207"/>
      <c r="T88" s="209">
        <f>T89</f>
        <v>0</v>
      </c>
      <c r="U88" s="12"/>
      <c r="V88" s="12"/>
      <c r="W88" s="12"/>
      <c r="X88" s="12"/>
      <c r="Y88" s="12"/>
      <c r="Z88" s="12"/>
      <c r="AA88" s="12"/>
      <c r="AB88" s="12"/>
      <c r="AC88" s="12"/>
      <c r="AD88" s="12"/>
      <c r="AE88" s="12"/>
      <c r="AR88" s="210" t="s">
        <v>87</v>
      </c>
      <c r="AT88" s="211" t="s">
        <v>79</v>
      </c>
      <c r="AU88" s="211" t="s">
        <v>80</v>
      </c>
      <c r="AY88" s="210" t="s">
        <v>206</v>
      </c>
      <c r="BK88" s="212">
        <f>BK89</f>
        <v>0</v>
      </c>
    </row>
    <row r="89" spans="1:63" s="12" customFormat="1" ht="22.8" customHeight="1">
      <c r="A89" s="12"/>
      <c r="B89" s="199"/>
      <c r="C89" s="200"/>
      <c r="D89" s="201" t="s">
        <v>79</v>
      </c>
      <c r="E89" s="213" t="s">
        <v>207</v>
      </c>
      <c r="F89" s="213" t="s">
        <v>208</v>
      </c>
      <c r="G89" s="200"/>
      <c r="H89" s="200"/>
      <c r="I89" s="203"/>
      <c r="J89" s="214">
        <f>BK89</f>
        <v>0</v>
      </c>
      <c r="K89" s="200"/>
      <c r="L89" s="205"/>
      <c r="M89" s="206"/>
      <c r="N89" s="207"/>
      <c r="O89" s="207"/>
      <c r="P89" s="208">
        <f>SUM(P90:P169)</f>
        <v>0</v>
      </c>
      <c r="Q89" s="207"/>
      <c r="R89" s="208">
        <f>SUM(R90:R169)</f>
        <v>11.8772988</v>
      </c>
      <c r="S89" s="207"/>
      <c r="T89" s="209">
        <f>SUM(T90:T169)</f>
        <v>0</v>
      </c>
      <c r="U89" s="12"/>
      <c r="V89" s="12"/>
      <c r="W89" s="12"/>
      <c r="X89" s="12"/>
      <c r="Y89" s="12"/>
      <c r="Z89" s="12"/>
      <c r="AA89" s="12"/>
      <c r="AB89" s="12"/>
      <c r="AC89" s="12"/>
      <c r="AD89" s="12"/>
      <c r="AE89" s="12"/>
      <c r="AR89" s="210" t="s">
        <v>87</v>
      </c>
      <c r="AT89" s="211" t="s">
        <v>79</v>
      </c>
      <c r="AU89" s="211" t="s">
        <v>87</v>
      </c>
      <c r="AY89" s="210" t="s">
        <v>206</v>
      </c>
      <c r="BK89" s="212">
        <f>SUM(BK90:BK169)</f>
        <v>0</v>
      </c>
    </row>
    <row r="90" spans="1:65" s="2" customFormat="1" ht="24.15" customHeight="1">
      <c r="A90" s="40"/>
      <c r="B90" s="41"/>
      <c r="C90" s="215" t="s">
        <v>87</v>
      </c>
      <c r="D90" s="215" t="s">
        <v>209</v>
      </c>
      <c r="E90" s="216" t="s">
        <v>1845</v>
      </c>
      <c r="F90" s="217" t="s">
        <v>1846</v>
      </c>
      <c r="G90" s="218" t="s">
        <v>175</v>
      </c>
      <c r="H90" s="219">
        <v>190</v>
      </c>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89</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1847</v>
      </c>
    </row>
    <row r="91" spans="1:47" s="2" customFormat="1" ht="12">
      <c r="A91" s="40"/>
      <c r="B91" s="41"/>
      <c r="C91" s="42"/>
      <c r="D91" s="228" t="s">
        <v>216</v>
      </c>
      <c r="E91" s="42"/>
      <c r="F91" s="229" t="s">
        <v>1848</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89</v>
      </c>
    </row>
    <row r="92" spans="1:51" s="13" customFormat="1" ht="12">
      <c r="A92" s="13"/>
      <c r="B92" s="233"/>
      <c r="C92" s="234"/>
      <c r="D92" s="228" t="s">
        <v>218</v>
      </c>
      <c r="E92" s="235" t="s">
        <v>39</v>
      </c>
      <c r="F92" s="236" t="s">
        <v>1849</v>
      </c>
      <c r="G92" s="234"/>
      <c r="H92" s="237">
        <v>190</v>
      </c>
      <c r="I92" s="238"/>
      <c r="J92" s="234"/>
      <c r="K92" s="234"/>
      <c r="L92" s="239"/>
      <c r="M92" s="240"/>
      <c r="N92" s="241"/>
      <c r="O92" s="241"/>
      <c r="P92" s="241"/>
      <c r="Q92" s="241"/>
      <c r="R92" s="241"/>
      <c r="S92" s="241"/>
      <c r="T92" s="242"/>
      <c r="U92" s="13"/>
      <c r="V92" s="13"/>
      <c r="W92" s="13"/>
      <c r="X92" s="13"/>
      <c r="Y92" s="13"/>
      <c r="Z92" s="13"/>
      <c r="AA92" s="13"/>
      <c r="AB92" s="13"/>
      <c r="AC92" s="13"/>
      <c r="AD92" s="13"/>
      <c r="AE92" s="13"/>
      <c r="AT92" s="243" t="s">
        <v>218</v>
      </c>
      <c r="AU92" s="243" t="s">
        <v>89</v>
      </c>
      <c r="AV92" s="13" t="s">
        <v>89</v>
      </c>
      <c r="AW92" s="13" t="s">
        <v>41</v>
      </c>
      <c r="AX92" s="13" t="s">
        <v>80</v>
      </c>
      <c r="AY92" s="243" t="s">
        <v>206</v>
      </c>
    </row>
    <row r="93" spans="1:51" s="14" customFormat="1" ht="12">
      <c r="A93" s="14"/>
      <c r="B93" s="244"/>
      <c r="C93" s="245"/>
      <c r="D93" s="228" t="s">
        <v>218</v>
      </c>
      <c r="E93" s="246" t="s">
        <v>1837</v>
      </c>
      <c r="F93" s="247" t="s">
        <v>220</v>
      </c>
      <c r="G93" s="245"/>
      <c r="H93" s="248">
        <v>190</v>
      </c>
      <c r="I93" s="249"/>
      <c r="J93" s="245"/>
      <c r="K93" s="245"/>
      <c r="L93" s="250"/>
      <c r="M93" s="251"/>
      <c r="N93" s="252"/>
      <c r="O93" s="252"/>
      <c r="P93" s="252"/>
      <c r="Q93" s="252"/>
      <c r="R93" s="252"/>
      <c r="S93" s="252"/>
      <c r="T93" s="253"/>
      <c r="U93" s="14"/>
      <c r="V93" s="14"/>
      <c r="W93" s="14"/>
      <c r="X93" s="14"/>
      <c r="Y93" s="14"/>
      <c r="Z93" s="14"/>
      <c r="AA93" s="14"/>
      <c r="AB93" s="14"/>
      <c r="AC93" s="14"/>
      <c r="AD93" s="14"/>
      <c r="AE93" s="14"/>
      <c r="AT93" s="254" t="s">
        <v>218</v>
      </c>
      <c r="AU93" s="254" t="s">
        <v>89</v>
      </c>
      <c r="AV93" s="14" t="s">
        <v>214</v>
      </c>
      <c r="AW93" s="14" t="s">
        <v>41</v>
      </c>
      <c r="AX93" s="14" t="s">
        <v>87</v>
      </c>
      <c r="AY93" s="254" t="s">
        <v>206</v>
      </c>
    </row>
    <row r="94" spans="1:65" s="2" customFormat="1" ht="37.8" customHeight="1">
      <c r="A94" s="40"/>
      <c r="B94" s="41"/>
      <c r="C94" s="215" t="s">
        <v>89</v>
      </c>
      <c r="D94" s="215" t="s">
        <v>209</v>
      </c>
      <c r="E94" s="216" t="s">
        <v>245</v>
      </c>
      <c r="F94" s="217" t="s">
        <v>1850</v>
      </c>
      <c r="G94" s="218" t="s">
        <v>223</v>
      </c>
      <c r="H94" s="219">
        <v>33</v>
      </c>
      <c r="I94" s="220"/>
      <c r="J94" s="221">
        <f>ROUND(I94*H94,2)</f>
        <v>0</v>
      </c>
      <c r="K94" s="217" t="s">
        <v>567</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214</v>
      </c>
      <c r="AT94" s="226" t="s">
        <v>209</v>
      </c>
      <c r="AU94" s="226" t="s">
        <v>89</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214</v>
      </c>
      <c r="BM94" s="226" t="s">
        <v>1851</v>
      </c>
    </row>
    <row r="95" spans="1:47" s="2" customFormat="1" ht="12">
      <c r="A95" s="40"/>
      <c r="B95" s="41"/>
      <c r="C95" s="42"/>
      <c r="D95" s="228" t="s">
        <v>216</v>
      </c>
      <c r="E95" s="42"/>
      <c r="F95" s="229" t="s">
        <v>1850</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89</v>
      </c>
    </row>
    <row r="96" spans="1:51" s="13" customFormat="1" ht="12">
      <c r="A96" s="13"/>
      <c r="B96" s="233"/>
      <c r="C96" s="234"/>
      <c r="D96" s="228" t="s">
        <v>218</v>
      </c>
      <c r="E96" s="235" t="s">
        <v>39</v>
      </c>
      <c r="F96" s="236" t="s">
        <v>1852</v>
      </c>
      <c r="G96" s="234"/>
      <c r="H96" s="237">
        <v>33</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4" customFormat="1" ht="12">
      <c r="A97" s="14"/>
      <c r="B97" s="244"/>
      <c r="C97" s="245"/>
      <c r="D97" s="228" t="s">
        <v>218</v>
      </c>
      <c r="E97" s="246" t="s">
        <v>39</v>
      </c>
      <c r="F97" s="247" t="s">
        <v>220</v>
      </c>
      <c r="G97" s="245"/>
      <c r="H97" s="248">
        <v>33</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218</v>
      </c>
      <c r="AU97" s="254" t="s">
        <v>89</v>
      </c>
      <c r="AV97" s="14" t="s">
        <v>214</v>
      </c>
      <c r="AW97" s="14" t="s">
        <v>41</v>
      </c>
      <c r="AX97" s="14" t="s">
        <v>87</v>
      </c>
      <c r="AY97" s="254" t="s">
        <v>206</v>
      </c>
    </row>
    <row r="98" spans="1:65" s="2" customFormat="1" ht="16.5" customHeight="1">
      <c r="A98" s="40"/>
      <c r="B98" s="41"/>
      <c r="C98" s="215" t="s">
        <v>228</v>
      </c>
      <c r="D98" s="215" t="s">
        <v>209</v>
      </c>
      <c r="E98" s="216" t="s">
        <v>1736</v>
      </c>
      <c r="F98" s="217" t="s">
        <v>1737</v>
      </c>
      <c r="G98" s="218" t="s">
        <v>223</v>
      </c>
      <c r="H98" s="219">
        <v>450</v>
      </c>
      <c r="I98" s="220"/>
      <c r="J98" s="221">
        <f>ROUND(I98*H98,2)</f>
        <v>0</v>
      </c>
      <c r="K98" s="217" t="s">
        <v>213</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1853</v>
      </c>
    </row>
    <row r="99" spans="1:47" s="2" customFormat="1" ht="12">
      <c r="A99" s="40"/>
      <c r="B99" s="41"/>
      <c r="C99" s="42"/>
      <c r="D99" s="228" t="s">
        <v>216</v>
      </c>
      <c r="E99" s="42"/>
      <c r="F99" s="229" t="s">
        <v>1739</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51" s="13" customFormat="1" ht="12">
      <c r="A100" s="13"/>
      <c r="B100" s="233"/>
      <c r="C100" s="234"/>
      <c r="D100" s="228" t="s">
        <v>218</v>
      </c>
      <c r="E100" s="235" t="s">
        <v>39</v>
      </c>
      <c r="F100" s="236" t="s">
        <v>1854</v>
      </c>
      <c r="G100" s="234"/>
      <c r="H100" s="237">
        <v>450</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89</v>
      </c>
      <c r="AV100" s="13" t="s">
        <v>89</v>
      </c>
      <c r="AW100" s="13" t="s">
        <v>41</v>
      </c>
      <c r="AX100" s="13" t="s">
        <v>80</v>
      </c>
      <c r="AY100" s="243" t="s">
        <v>206</v>
      </c>
    </row>
    <row r="101" spans="1:51" s="14" customFormat="1" ht="12">
      <c r="A101" s="14"/>
      <c r="B101" s="244"/>
      <c r="C101" s="245"/>
      <c r="D101" s="228" t="s">
        <v>218</v>
      </c>
      <c r="E101" s="246" t="s">
        <v>39</v>
      </c>
      <c r="F101" s="247" t="s">
        <v>220</v>
      </c>
      <c r="G101" s="245"/>
      <c r="H101" s="248">
        <v>450</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218</v>
      </c>
      <c r="AU101" s="254" t="s">
        <v>89</v>
      </c>
      <c r="AV101" s="14" t="s">
        <v>214</v>
      </c>
      <c r="AW101" s="14" t="s">
        <v>41</v>
      </c>
      <c r="AX101" s="14" t="s">
        <v>87</v>
      </c>
      <c r="AY101" s="254" t="s">
        <v>206</v>
      </c>
    </row>
    <row r="102" spans="1:65" s="2" customFormat="1" ht="16.5" customHeight="1">
      <c r="A102" s="40"/>
      <c r="B102" s="41"/>
      <c r="C102" s="215" t="s">
        <v>214</v>
      </c>
      <c r="D102" s="215" t="s">
        <v>209</v>
      </c>
      <c r="E102" s="216" t="s">
        <v>1741</v>
      </c>
      <c r="F102" s="217" t="s">
        <v>1742</v>
      </c>
      <c r="G102" s="218" t="s">
        <v>223</v>
      </c>
      <c r="H102" s="219">
        <v>900</v>
      </c>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89</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1855</v>
      </c>
    </row>
    <row r="103" spans="1:47" s="2" customFormat="1" ht="12">
      <c r="A103" s="40"/>
      <c r="B103" s="41"/>
      <c r="C103" s="42"/>
      <c r="D103" s="228" t="s">
        <v>216</v>
      </c>
      <c r="E103" s="42"/>
      <c r="F103" s="229" t="s">
        <v>1744</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89</v>
      </c>
    </row>
    <row r="104" spans="1:51" s="13" customFormat="1" ht="12">
      <c r="A104" s="13"/>
      <c r="B104" s="233"/>
      <c r="C104" s="234"/>
      <c r="D104" s="228" t="s">
        <v>218</v>
      </c>
      <c r="E104" s="235" t="s">
        <v>39</v>
      </c>
      <c r="F104" s="236" t="s">
        <v>1856</v>
      </c>
      <c r="G104" s="234"/>
      <c r="H104" s="237">
        <v>900</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89</v>
      </c>
      <c r="AV104" s="13" t="s">
        <v>89</v>
      </c>
      <c r="AW104" s="13" t="s">
        <v>41</v>
      </c>
      <c r="AX104" s="13" t="s">
        <v>80</v>
      </c>
      <c r="AY104" s="243" t="s">
        <v>206</v>
      </c>
    </row>
    <row r="105" spans="1:51" s="14" customFormat="1" ht="12">
      <c r="A105" s="14"/>
      <c r="B105" s="244"/>
      <c r="C105" s="245"/>
      <c r="D105" s="228" t="s">
        <v>218</v>
      </c>
      <c r="E105" s="246" t="s">
        <v>39</v>
      </c>
      <c r="F105" s="247" t="s">
        <v>220</v>
      </c>
      <c r="G105" s="245"/>
      <c r="H105" s="248">
        <v>900</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218</v>
      </c>
      <c r="AU105" s="254" t="s">
        <v>89</v>
      </c>
      <c r="AV105" s="14" t="s">
        <v>214</v>
      </c>
      <c r="AW105" s="14" t="s">
        <v>41</v>
      </c>
      <c r="AX105" s="14" t="s">
        <v>87</v>
      </c>
      <c r="AY105" s="254" t="s">
        <v>206</v>
      </c>
    </row>
    <row r="106" spans="1:65" s="2" customFormat="1" ht="21.75" customHeight="1">
      <c r="A106" s="40"/>
      <c r="B106" s="41"/>
      <c r="C106" s="265" t="s">
        <v>207</v>
      </c>
      <c r="D106" s="265" t="s">
        <v>322</v>
      </c>
      <c r="E106" s="266" t="s">
        <v>329</v>
      </c>
      <c r="F106" s="267" t="s">
        <v>330</v>
      </c>
      <c r="G106" s="268" t="s">
        <v>223</v>
      </c>
      <c r="H106" s="269">
        <v>900</v>
      </c>
      <c r="I106" s="270"/>
      <c r="J106" s="271">
        <f>ROUND(I106*H106,2)</f>
        <v>0</v>
      </c>
      <c r="K106" s="267" t="s">
        <v>567</v>
      </c>
      <c r="L106" s="272"/>
      <c r="M106" s="273" t="s">
        <v>39</v>
      </c>
      <c r="N106" s="274" t="s">
        <v>53</v>
      </c>
      <c r="O106" s="86"/>
      <c r="P106" s="224">
        <f>O106*H106</f>
        <v>0</v>
      </c>
      <c r="Q106" s="224">
        <v>0.00018</v>
      </c>
      <c r="R106" s="224">
        <f>Q106*H106</f>
        <v>0.162</v>
      </c>
      <c r="S106" s="224">
        <v>0</v>
      </c>
      <c r="T106" s="225">
        <f>S106*H106</f>
        <v>0</v>
      </c>
      <c r="U106" s="40"/>
      <c r="V106" s="40"/>
      <c r="W106" s="40"/>
      <c r="X106" s="40"/>
      <c r="Y106" s="40"/>
      <c r="Z106" s="40"/>
      <c r="AA106" s="40"/>
      <c r="AB106" s="40"/>
      <c r="AC106" s="40"/>
      <c r="AD106" s="40"/>
      <c r="AE106" s="40"/>
      <c r="AR106" s="226" t="s">
        <v>257</v>
      </c>
      <c r="AT106" s="226" t="s">
        <v>322</v>
      </c>
      <c r="AU106" s="226" t="s">
        <v>89</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1857</v>
      </c>
    </row>
    <row r="107" spans="1:47" s="2" customFormat="1" ht="12">
      <c r="A107" s="40"/>
      <c r="B107" s="41"/>
      <c r="C107" s="42"/>
      <c r="D107" s="228" t="s">
        <v>216</v>
      </c>
      <c r="E107" s="42"/>
      <c r="F107" s="229" t="s">
        <v>330</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89</v>
      </c>
    </row>
    <row r="108" spans="1:51" s="13" customFormat="1" ht="12">
      <c r="A108" s="13"/>
      <c r="B108" s="233"/>
      <c r="C108" s="234"/>
      <c r="D108" s="228" t="s">
        <v>218</v>
      </c>
      <c r="E108" s="235" t="s">
        <v>1858</v>
      </c>
      <c r="F108" s="236" t="s">
        <v>1859</v>
      </c>
      <c r="G108" s="234"/>
      <c r="H108" s="237">
        <v>900</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218</v>
      </c>
      <c r="AU108" s="243" t="s">
        <v>89</v>
      </c>
      <c r="AV108" s="13" t="s">
        <v>89</v>
      </c>
      <c r="AW108" s="13" t="s">
        <v>41</v>
      </c>
      <c r="AX108" s="13" t="s">
        <v>80</v>
      </c>
      <c r="AY108" s="243" t="s">
        <v>206</v>
      </c>
    </row>
    <row r="109" spans="1:51" s="14" customFormat="1" ht="12">
      <c r="A109" s="14"/>
      <c r="B109" s="244"/>
      <c r="C109" s="245"/>
      <c r="D109" s="228" t="s">
        <v>218</v>
      </c>
      <c r="E109" s="246" t="s">
        <v>39</v>
      </c>
      <c r="F109" s="247" t="s">
        <v>220</v>
      </c>
      <c r="G109" s="245"/>
      <c r="H109" s="248">
        <v>900</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218</v>
      </c>
      <c r="AU109" s="254" t="s">
        <v>89</v>
      </c>
      <c r="AV109" s="14" t="s">
        <v>214</v>
      </c>
      <c r="AW109" s="14" t="s">
        <v>41</v>
      </c>
      <c r="AX109" s="14" t="s">
        <v>87</v>
      </c>
      <c r="AY109" s="254" t="s">
        <v>206</v>
      </c>
    </row>
    <row r="110" spans="1:65" s="2" customFormat="1" ht="24.15" customHeight="1">
      <c r="A110" s="40"/>
      <c r="B110" s="41"/>
      <c r="C110" s="265" t="s">
        <v>244</v>
      </c>
      <c r="D110" s="265" t="s">
        <v>322</v>
      </c>
      <c r="E110" s="266" t="s">
        <v>1768</v>
      </c>
      <c r="F110" s="267" t="s">
        <v>1769</v>
      </c>
      <c r="G110" s="268" t="s">
        <v>223</v>
      </c>
      <c r="H110" s="269">
        <v>1.583</v>
      </c>
      <c r="I110" s="270"/>
      <c r="J110" s="271">
        <f>ROUND(I110*H110,2)</f>
        <v>0</v>
      </c>
      <c r="K110" s="267" t="s">
        <v>213</v>
      </c>
      <c r="L110" s="272"/>
      <c r="M110" s="273" t="s">
        <v>39</v>
      </c>
      <c r="N110" s="274" t="s">
        <v>53</v>
      </c>
      <c r="O110" s="86"/>
      <c r="P110" s="224">
        <f>O110*H110</f>
        <v>0</v>
      </c>
      <c r="Q110" s="224">
        <v>7.2036</v>
      </c>
      <c r="R110" s="224">
        <f>Q110*H110</f>
        <v>11.4032988</v>
      </c>
      <c r="S110" s="224">
        <v>0</v>
      </c>
      <c r="T110" s="225">
        <f>S110*H110</f>
        <v>0</v>
      </c>
      <c r="U110" s="40"/>
      <c r="V110" s="40"/>
      <c r="W110" s="40"/>
      <c r="X110" s="40"/>
      <c r="Y110" s="40"/>
      <c r="Z110" s="40"/>
      <c r="AA110" s="40"/>
      <c r="AB110" s="40"/>
      <c r="AC110" s="40"/>
      <c r="AD110" s="40"/>
      <c r="AE110" s="40"/>
      <c r="AR110" s="226" t="s">
        <v>257</v>
      </c>
      <c r="AT110" s="226" t="s">
        <v>322</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1860</v>
      </c>
    </row>
    <row r="111" spans="1:47" s="2" customFormat="1" ht="12">
      <c r="A111" s="40"/>
      <c r="B111" s="41"/>
      <c r="C111" s="42"/>
      <c r="D111" s="228" t="s">
        <v>216</v>
      </c>
      <c r="E111" s="42"/>
      <c r="F111" s="229" t="s">
        <v>1769</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327</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326</v>
      </c>
      <c r="AU112" s="18" t="s">
        <v>89</v>
      </c>
    </row>
    <row r="113" spans="1:51" s="13" customFormat="1" ht="12">
      <c r="A113" s="13"/>
      <c r="B113" s="233"/>
      <c r="C113" s="234"/>
      <c r="D113" s="228" t="s">
        <v>218</v>
      </c>
      <c r="E113" s="235" t="s">
        <v>39</v>
      </c>
      <c r="F113" s="236" t="s">
        <v>1861</v>
      </c>
      <c r="G113" s="234"/>
      <c r="H113" s="237">
        <v>1.583</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4" customFormat="1" ht="12">
      <c r="A114" s="14"/>
      <c r="B114" s="244"/>
      <c r="C114" s="245"/>
      <c r="D114" s="228" t="s">
        <v>218</v>
      </c>
      <c r="E114" s="246" t="s">
        <v>39</v>
      </c>
      <c r="F114" s="247" t="s">
        <v>220</v>
      </c>
      <c r="G114" s="245"/>
      <c r="H114" s="248">
        <v>1.583</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218</v>
      </c>
      <c r="AU114" s="254" t="s">
        <v>89</v>
      </c>
      <c r="AV114" s="14" t="s">
        <v>214</v>
      </c>
      <c r="AW114" s="14" t="s">
        <v>41</v>
      </c>
      <c r="AX114" s="14" t="s">
        <v>87</v>
      </c>
      <c r="AY114" s="254" t="s">
        <v>206</v>
      </c>
    </row>
    <row r="115" spans="1:65" s="2" customFormat="1" ht="16.5" customHeight="1">
      <c r="A115" s="40"/>
      <c r="B115" s="41"/>
      <c r="C115" s="265" t="s">
        <v>250</v>
      </c>
      <c r="D115" s="265" t="s">
        <v>322</v>
      </c>
      <c r="E115" s="266" t="s">
        <v>1772</v>
      </c>
      <c r="F115" s="267" t="s">
        <v>1773</v>
      </c>
      <c r="G115" s="268" t="s">
        <v>223</v>
      </c>
      <c r="H115" s="269">
        <v>500</v>
      </c>
      <c r="I115" s="270"/>
      <c r="J115" s="271">
        <f>ROUND(I115*H115,2)</f>
        <v>0</v>
      </c>
      <c r="K115" s="267" t="s">
        <v>213</v>
      </c>
      <c r="L115" s="272"/>
      <c r="M115" s="273" t="s">
        <v>39</v>
      </c>
      <c r="N115" s="274" t="s">
        <v>53</v>
      </c>
      <c r="O115" s="86"/>
      <c r="P115" s="224">
        <f>O115*H115</f>
        <v>0</v>
      </c>
      <c r="Q115" s="224">
        <v>0.00012</v>
      </c>
      <c r="R115" s="224">
        <f>Q115*H115</f>
        <v>0.060000000000000005</v>
      </c>
      <c r="S115" s="224">
        <v>0</v>
      </c>
      <c r="T115" s="225">
        <f>S115*H115</f>
        <v>0</v>
      </c>
      <c r="U115" s="40"/>
      <c r="V115" s="40"/>
      <c r="W115" s="40"/>
      <c r="X115" s="40"/>
      <c r="Y115" s="40"/>
      <c r="Z115" s="40"/>
      <c r="AA115" s="40"/>
      <c r="AB115" s="40"/>
      <c r="AC115" s="40"/>
      <c r="AD115" s="40"/>
      <c r="AE115" s="40"/>
      <c r="AR115" s="226" t="s">
        <v>257</v>
      </c>
      <c r="AT115" s="226" t="s">
        <v>322</v>
      </c>
      <c r="AU115" s="226" t="s">
        <v>89</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1862</v>
      </c>
    </row>
    <row r="116" spans="1:47" s="2" customFormat="1" ht="12">
      <c r="A116" s="40"/>
      <c r="B116" s="41"/>
      <c r="C116" s="42"/>
      <c r="D116" s="228" t="s">
        <v>216</v>
      </c>
      <c r="E116" s="42"/>
      <c r="F116" s="229" t="s">
        <v>1773</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89</v>
      </c>
    </row>
    <row r="117" spans="1:65" s="2" customFormat="1" ht="16.5" customHeight="1">
      <c r="A117" s="40"/>
      <c r="B117" s="41"/>
      <c r="C117" s="265" t="s">
        <v>257</v>
      </c>
      <c r="D117" s="265" t="s">
        <v>322</v>
      </c>
      <c r="E117" s="266" t="s">
        <v>332</v>
      </c>
      <c r="F117" s="267" t="s">
        <v>333</v>
      </c>
      <c r="G117" s="268" t="s">
        <v>223</v>
      </c>
      <c r="H117" s="269">
        <v>1800</v>
      </c>
      <c r="I117" s="270"/>
      <c r="J117" s="271">
        <f>ROUND(I117*H117,2)</f>
        <v>0</v>
      </c>
      <c r="K117" s="267" t="s">
        <v>213</v>
      </c>
      <c r="L117" s="272"/>
      <c r="M117" s="273" t="s">
        <v>39</v>
      </c>
      <c r="N117" s="274" t="s">
        <v>53</v>
      </c>
      <c r="O117" s="86"/>
      <c r="P117" s="224">
        <f>O117*H117</f>
        <v>0</v>
      </c>
      <c r="Q117" s="224">
        <v>9E-05</v>
      </c>
      <c r="R117" s="224">
        <f>Q117*H117</f>
        <v>0.162</v>
      </c>
      <c r="S117" s="224">
        <v>0</v>
      </c>
      <c r="T117" s="225">
        <f>S117*H117</f>
        <v>0</v>
      </c>
      <c r="U117" s="40"/>
      <c r="V117" s="40"/>
      <c r="W117" s="40"/>
      <c r="X117" s="40"/>
      <c r="Y117" s="40"/>
      <c r="Z117" s="40"/>
      <c r="AA117" s="40"/>
      <c r="AB117" s="40"/>
      <c r="AC117" s="40"/>
      <c r="AD117" s="40"/>
      <c r="AE117" s="40"/>
      <c r="AR117" s="226" t="s">
        <v>257</v>
      </c>
      <c r="AT117" s="226" t="s">
        <v>322</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1863</v>
      </c>
    </row>
    <row r="118" spans="1:47" s="2" customFormat="1" ht="12">
      <c r="A118" s="40"/>
      <c r="B118" s="41"/>
      <c r="C118" s="42"/>
      <c r="D118" s="228" t="s">
        <v>216</v>
      </c>
      <c r="E118" s="42"/>
      <c r="F118" s="229" t="s">
        <v>333</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65" s="2" customFormat="1" ht="16.5" customHeight="1">
      <c r="A119" s="40"/>
      <c r="B119" s="41"/>
      <c r="C119" s="265" t="s">
        <v>265</v>
      </c>
      <c r="D119" s="265" t="s">
        <v>322</v>
      </c>
      <c r="E119" s="266" t="s">
        <v>340</v>
      </c>
      <c r="F119" s="267" t="s">
        <v>341</v>
      </c>
      <c r="G119" s="268" t="s">
        <v>223</v>
      </c>
      <c r="H119" s="269">
        <v>1800</v>
      </c>
      <c r="I119" s="270"/>
      <c r="J119" s="271">
        <f>ROUND(I119*H119,2)</f>
        <v>0</v>
      </c>
      <c r="K119" s="267" t="s">
        <v>213</v>
      </c>
      <c r="L119" s="272"/>
      <c r="M119" s="273" t="s">
        <v>39</v>
      </c>
      <c r="N119" s="274" t="s">
        <v>53</v>
      </c>
      <c r="O119" s="86"/>
      <c r="P119" s="224">
        <f>O119*H119</f>
        <v>0</v>
      </c>
      <c r="Q119" s="224">
        <v>5E-05</v>
      </c>
      <c r="R119" s="224">
        <f>Q119*H119</f>
        <v>0.09000000000000001</v>
      </c>
      <c r="S119" s="224">
        <v>0</v>
      </c>
      <c r="T119" s="225">
        <f>S119*H119</f>
        <v>0</v>
      </c>
      <c r="U119" s="40"/>
      <c r="V119" s="40"/>
      <c r="W119" s="40"/>
      <c r="X119" s="40"/>
      <c r="Y119" s="40"/>
      <c r="Z119" s="40"/>
      <c r="AA119" s="40"/>
      <c r="AB119" s="40"/>
      <c r="AC119" s="40"/>
      <c r="AD119" s="40"/>
      <c r="AE119" s="40"/>
      <c r="AR119" s="226" t="s">
        <v>257</v>
      </c>
      <c r="AT119" s="226" t="s">
        <v>322</v>
      </c>
      <c r="AU119" s="226" t="s">
        <v>89</v>
      </c>
      <c r="AY119" s="18" t="s">
        <v>206</v>
      </c>
      <c r="BE119" s="227">
        <f>IF(N119="základní",J119,0)</f>
        <v>0</v>
      </c>
      <c r="BF119" s="227">
        <f>IF(N119="snížená",J119,0)</f>
        <v>0</v>
      </c>
      <c r="BG119" s="227">
        <f>IF(N119="zákl. přenesená",J119,0)</f>
        <v>0</v>
      </c>
      <c r="BH119" s="227">
        <f>IF(N119="sníž. přenesená",J119,0)</f>
        <v>0</v>
      </c>
      <c r="BI119" s="227">
        <f>IF(N119="nulová",J119,0)</f>
        <v>0</v>
      </c>
      <c r="BJ119" s="18" t="s">
        <v>214</v>
      </c>
      <c r="BK119" s="227">
        <f>ROUND(I119*H119,2)</f>
        <v>0</v>
      </c>
      <c r="BL119" s="18" t="s">
        <v>214</v>
      </c>
      <c r="BM119" s="226" t="s">
        <v>1864</v>
      </c>
    </row>
    <row r="120" spans="1:47" s="2" customFormat="1" ht="12">
      <c r="A120" s="40"/>
      <c r="B120" s="41"/>
      <c r="C120" s="42"/>
      <c r="D120" s="228" t="s">
        <v>216</v>
      </c>
      <c r="E120" s="42"/>
      <c r="F120" s="229" t="s">
        <v>341</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8" t="s">
        <v>216</v>
      </c>
      <c r="AU120" s="18" t="s">
        <v>89</v>
      </c>
    </row>
    <row r="121" spans="1:65" s="2" customFormat="1" ht="16.5" customHeight="1">
      <c r="A121" s="40"/>
      <c r="B121" s="41"/>
      <c r="C121" s="265" t="s">
        <v>227</v>
      </c>
      <c r="D121" s="265" t="s">
        <v>322</v>
      </c>
      <c r="E121" s="266" t="s">
        <v>1777</v>
      </c>
      <c r="F121" s="267" t="s">
        <v>1778</v>
      </c>
      <c r="G121" s="268" t="s">
        <v>223</v>
      </c>
      <c r="H121" s="269">
        <v>500</v>
      </c>
      <c r="I121" s="270"/>
      <c r="J121" s="271">
        <f>ROUND(I121*H121,2)</f>
        <v>0</v>
      </c>
      <c r="K121" s="267" t="s">
        <v>213</v>
      </c>
      <c r="L121" s="272"/>
      <c r="M121" s="273" t="s">
        <v>39</v>
      </c>
      <c r="N121" s="274"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257</v>
      </c>
      <c r="AT121" s="226" t="s">
        <v>322</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1865</v>
      </c>
    </row>
    <row r="122" spans="1:47" s="2" customFormat="1" ht="12">
      <c r="A122" s="40"/>
      <c r="B122" s="41"/>
      <c r="C122" s="42"/>
      <c r="D122" s="228" t="s">
        <v>216</v>
      </c>
      <c r="E122" s="42"/>
      <c r="F122" s="229" t="s">
        <v>1778</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47" s="2" customFormat="1" ht="12">
      <c r="A123" s="40"/>
      <c r="B123" s="41"/>
      <c r="C123" s="42"/>
      <c r="D123" s="228" t="s">
        <v>326</v>
      </c>
      <c r="E123" s="42"/>
      <c r="F123" s="275" t="s">
        <v>1780</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326</v>
      </c>
      <c r="AU123" s="18" t="s">
        <v>89</v>
      </c>
    </row>
    <row r="124" spans="1:65" s="2" customFormat="1" ht="16.5" customHeight="1">
      <c r="A124" s="40"/>
      <c r="B124" s="41"/>
      <c r="C124" s="265" t="s">
        <v>278</v>
      </c>
      <c r="D124" s="265" t="s">
        <v>322</v>
      </c>
      <c r="E124" s="266" t="s">
        <v>1782</v>
      </c>
      <c r="F124" s="267" t="s">
        <v>1783</v>
      </c>
      <c r="G124" s="268" t="s">
        <v>223</v>
      </c>
      <c r="H124" s="269">
        <v>100</v>
      </c>
      <c r="I124" s="270"/>
      <c r="J124" s="271">
        <f>ROUND(I124*H124,2)</f>
        <v>0</v>
      </c>
      <c r="K124" s="267" t="s">
        <v>213</v>
      </c>
      <c r="L124" s="272"/>
      <c r="M124" s="273" t="s">
        <v>39</v>
      </c>
      <c r="N124" s="274" t="s">
        <v>53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257</v>
      </c>
      <c r="AT124" s="226" t="s">
        <v>322</v>
      </c>
      <c r="AU124" s="226" t="s">
        <v>89</v>
      </c>
      <c r="AY124" s="18" t="s">
        <v>206</v>
      </c>
      <c r="BE124" s="227">
        <f>IF(N124="základní",J124,0)</f>
        <v>0</v>
      </c>
      <c r="BF124" s="227">
        <f>IF(N124="snížená",J124,0)</f>
        <v>0</v>
      </c>
      <c r="BG124" s="227">
        <f>IF(N124="zákl. přenesená",J124,0)</f>
        <v>0</v>
      </c>
      <c r="BH124" s="227">
        <f>IF(N124="sníž. přenesená",J124,0)</f>
        <v>0</v>
      </c>
      <c r="BI124" s="227">
        <f>IF(N124="nulová",J124,0)</f>
        <v>0</v>
      </c>
      <c r="BJ124" s="18" t="s">
        <v>214</v>
      </c>
      <c r="BK124" s="227">
        <f>ROUND(I124*H124,2)</f>
        <v>0</v>
      </c>
      <c r="BL124" s="18" t="s">
        <v>214</v>
      </c>
      <c r="BM124" s="226" t="s">
        <v>1866</v>
      </c>
    </row>
    <row r="125" spans="1:47" s="2" customFormat="1" ht="12">
      <c r="A125" s="40"/>
      <c r="B125" s="41"/>
      <c r="C125" s="42"/>
      <c r="D125" s="228" t="s">
        <v>216</v>
      </c>
      <c r="E125" s="42"/>
      <c r="F125" s="229" t="s">
        <v>1783</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8" t="s">
        <v>216</v>
      </c>
      <c r="AU125" s="18" t="s">
        <v>89</v>
      </c>
    </row>
    <row r="126" spans="1:47" s="2" customFormat="1" ht="12">
      <c r="A126" s="40"/>
      <c r="B126" s="41"/>
      <c r="C126" s="42"/>
      <c r="D126" s="228" t="s">
        <v>326</v>
      </c>
      <c r="E126" s="42"/>
      <c r="F126" s="275" t="s">
        <v>1780</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326</v>
      </c>
      <c r="AU126" s="18" t="s">
        <v>89</v>
      </c>
    </row>
    <row r="127" spans="1:65" s="2" customFormat="1" ht="16.5" customHeight="1">
      <c r="A127" s="40"/>
      <c r="B127" s="41"/>
      <c r="C127" s="265" t="s">
        <v>285</v>
      </c>
      <c r="D127" s="265" t="s">
        <v>322</v>
      </c>
      <c r="E127" s="266" t="s">
        <v>1785</v>
      </c>
      <c r="F127" s="267" t="s">
        <v>1786</v>
      </c>
      <c r="G127" s="268" t="s">
        <v>223</v>
      </c>
      <c r="H127" s="269">
        <v>100</v>
      </c>
      <c r="I127" s="270"/>
      <c r="J127" s="271">
        <f>ROUND(I127*H127,2)</f>
        <v>0</v>
      </c>
      <c r="K127" s="267" t="s">
        <v>213</v>
      </c>
      <c r="L127" s="272"/>
      <c r="M127" s="273" t="s">
        <v>39</v>
      </c>
      <c r="N127" s="274" t="s">
        <v>53</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257</v>
      </c>
      <c r="AT127" s="226" t="s">
        <v>322</v>
      </c>
      <c r="AU127" s="226" t="s">
        <v>89</v>
      </c>
      <c r="AY127" s="18" t="s">
        <v>206</v>
      </c>
      <c r="BE127" s="227">
        <f>IF(N127="základní",J127,0)</f>
        <v>0</v>
      </c>
      <c r="BF127" s="227">
        <f>IF(N127="snížená",J127,0)</f>
        <v>0</v>
      </c>
      <c r="BG127" s="227">
        <f>IF(N127="zákl. přenesená",J127,0)</f>
        <v>0</v>
      </c>
      <c r="BH127" s="227">
        <f>IF(N127="sníž. přenesená",J127,0)</f>
        <v>0</v>
      </c>
      <c r="BI127" s="227">
        <f>IF(N127="nulová",J127,0)</f>
        <v>0</v>
      </c>
      <c r="BJ127" s="18" t="s">
        <v>214</v>
      </c>
      <c r="BK127" s="227">
        <f>ROUND(I127*H127,2)</f>
        <v>0</v>
      </c>
      <c r="BL127" s="18" t="s">
        <v>214</v>
      </c>
      <c r="BM127" s="226" t="s">
        <v>1867</v>
      </c>
    </row>
    <row r="128" spans="1:47" s="2" customFormat="1" ht="12">
      <c r="A128" s="40"/>
      <c r="B128" s="41"/>
      <c r="C128" s="42"/>
      <c r="D128" s="228" t="s">
        <v>216</v>
      </c>
      <c r="E128" s="42"/>
      <c r="F128" s="229" t="s">
        <v>1786</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8" t="s">
        <v>216</v>
      </c>
      <c r="AU128" s="18" t="s">
        <v>89</v>
      </c>
    </row>
    <row r="129" spans="1:47" s="2" customFormat="1" ht="12">
      <c r="A129" s="40"/>
      <c r="B129" s="41"/>
      <c r="C129" s="42"/>
      <c r="D129" s="228" t="s">
        <v>326</v>
      </c>
      <c r="E129" s="42"/>
      <c r="F129" s="275" t="s">
        <v>1780</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326</v>
      </c>
      <c r="AU129" s="18" t="s">
        <v>89</v>
      </c>
    </row>
    <row r="130" spans="1:65" s="2" customFormat="1" ht="24.15" customHeight="1">
      <c r="A130" s="40"/>
      <c r="B130" s="41"/>
      <c r="C130" s="215" t="s">
        <v>291</v>
      </c>
      <c r="D130" s="215" t="s">
        <v>209</v>
      </c>
      <c r="E130" s="216" t="s">
        <v>939</v>
      </c>
      <c r="F130" s="217" t="s">
        <v>940</v>
      </c>
      <c r="G130" s="218" t="s">
        <v>268</v>
      </c>
      <c r="H130" s="219">
        <v>0.29</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1868</v>
      </c>
    </row>
    <row r="131" spans="1:47" s="2" customFormat="1" ht="12">
      <c r="A131" s="40"/>
      <c r="B131" s="41"/>
      <c r="C131" s="42"/>
      <c r="D131" s="228" t="s">
        <v>216</v>
      </c>
      <c r="E131" s="42"/>
      <c r="F131" s="229" t="s">
        <v>942</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51" s="13" customFormat="1" ht="12">
      <c r="A132" s="13"/>
      <c r="B132" s="233"/>
      <c r="C132" s="234"/>
      <c r="D132" s="228" t="s">
        <v>218</v>
      </c>
      <c r="E132" s="235" t="s">
        <v>39</v>
      </c>
      <c r="F132" s="236" t="s">
        <v>1869</v>
      </c>
      <c r="G132" s="234"/>
      <c r="H132" s="237">
        <v>0.29</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218</v>
      </c>
      <c r="AU132" s="243" t="s">
        <v>89</v>
      </c>
      <c r="AV132" s="13" t="s">
        <v>89</v>
      </c>
      <c r="AW132" s="13" t="s">
        <v>41</v>
      </c>
      <c r="AX132" s="13" t="s">
        <v>80</v>
      </c>
      <c r="AY132" s="243" t="s">
        <v>206</v>
      </c>
    </row>
    <row r="133" spans="1:51" s="14" customFormat="1" ht="12">
      <c r="A133" s="14"/>
      <c r="B133" s="244"/>
      <c r="C133" s="245"/>
      <c r="D133" s="228" t="s">
        <v>218</v>
      </c>
      <c r="E133" s="246" t="s">
        <v>39</v>
      </c>
      <c r="F133" s="247" t="s">
        <v>220</v>
      </c>
      <c r="G133" s="245"/>
      <c r="H133" s="248">
        <v>0.29</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218</v>
      </c>
      <c r="AU133" s="254" t="s">
        <v>89</v>
      </c>
      <c r="AV133" s="14" t="s">
        <v>214</v>
      </c>
      <c r="AW133" s="14" t="s">
        <v>41</v>
      </c>
      <c r="AX133" s="14" t="s">
        <v>87</v>
      </c>
      <c r="AY133" s="254" t="s">
        <v>206</v>
      </c>
    </row>
    <row r="134" spans="1:65" s="2" customFormat="1" ht="66.75" customHeight="1">
      <c r="A134" s="40"/>
      <c r="B134" s="41"/>
      <c r="C134" s="215" t="s">
        <v>296</v>
      </c>
      <c r="D134" s="215" t="s">
        <v>209</v>
      </c>
      <c r="E134" s="216" t="s">
        <v>951</v>
      </c>
      <c r="F134" s="217" t="s">
        <v>1870</v>
      </c>
      <c r="G134" s="218" t="s">
        <v>175</v>
      </c>
      <c r="H134" s="219">
        <v>190</v>
      </c>
      <c r="I134" s="220"/>
      <c r="J134" s="221">
        <f>ROUND(I134*H134,2)</f>
        <v>0</v>
      </c>
      <c r="K134" s="217" t="s">
        <v>567</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214</v>
      </c>
      <c r="AT134" s="226" t="s">
        <v>209</v>
      </c>
      <c r="AU134" s="226" t="s">
        <v>89</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214</v>
      </c>
      <c r="BM134" s="226" t="s">
        <v>1871</v>
      </c>
    </row>
    <row r="135" spans="1:47" s="2" customFormat="1" ht="12">
      <c r="A135" s="40"/>
      <c r="B135" s="41"/>
      <c r="C135" s="42"/>
      <c r="D135" s="228" t="s">
        <v>216</v>
      </c>
      <c r="E135" s="42"/>
      <c r="F135" s="229" t="s">
        <v>954</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89</v>
      </c>
    </row>
    <row r="136" spans="1:51" s="13" customFormat="1" ht="12">
      <c r="A136" s="13"/>
      <c r="B136" s="233"/>
      <c r="C136" s="234"/>
      <c r="D136" s="228" t="s">
        <v>218</v>
      </c>
      <c r="E136" s="235" t="s">
        <v>39</v>
      </c>
      <c r="F136" s="236" t="s">
        <v>1837</v>
      </c>
      <c r="G136" s="234"/>
      <c r="H136" s="237">
        <v>190</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89</v>
      </c>
      <c r="AV136" s="13" t="s">
        <v>89</v>
      </c>
      <c r="AW136" s="13" t="s">
        <v>41</v>
      </c>
      <c r="AX136" s="13" t="s">
        <v>80</v>
      </c>
      <c r="AY136" s="243" t="s">
        <v>206</v>
      </c>
    </row>
    <row r="137" spans="1:51" s="14" customFormat="1" ht="12">
      <c r="A137" s="14"/>
      <c r="B137" s="244"/>
      <c r="C137" s="245"/>
      <c r="D137" s="228" t="s">
        <v>218</v>
      </c>
      <c r="E137" s="246" t="s">
        <v>39</v>
      </c>
      <c r="F137" s="247" t="s">
        <v>220</v>
      </c>
      <c r="G137" s="245"/>
      <c r="H137" s="248">
        <v>190</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218</v>
      </c>
      <c r="AU137" s="254" t="s">
        <v>89</v>
      </c>
      <c r="AV137" s="14" t="s">
        <v>214</v>
      </c>
      <c r="AW137" s="14" t="s">
        <v>41</v>
      </c>
      <c r="AX137" s="14" t="s">
        <v>87</v>
      </c>
      <c r="AY137" s="254" t="s">
        <v>206</v>
      </c>
    </row>
    <row r="138" spans="1:65" s="2" customFormat="1" ht="66.75" customHeight="1">
      <c r="A138" s="40"/>
      <c r="B138" s="41"/>
      <c r="C138" s="215" t="s">
        <v>8</v>
      </c>
      <c r="D138" s="215" t="s">
        <v>209</v>
      </c>
      <c r="E138" s="216" t="s">
        <v>960</v>
      </c>
      <c r="F138" s="217" t="s">
        <v>1872</v>
      </c>
      <c r="G138" s="218" t="s">
        <v>281</v>
      </c>
      <c r="H138" s="219">
        <v>3</v>
      </c>
      <c r="I138" s="220"/>
      <c r="J138" s="221">
        <f>ROUND(I138*H138,2)</f>
        <v>0</v>
      </c>
      <c r="K138" s="217" t="s">
        <v>567</v>
      </c>
      <c r="L138" s="46"/>
      <c r="M138" s="222" t="s">
        <v>39</v>
      </c>
      <c r="N138" s="223" t="s">
        <v>53</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214</v>
      </c>
      <c r="AT138" s="226" t="s">
        <v>209</v>
      </c>
      <c r="AU138" s="226" t="s">
        <v>89</v>
      </c>
      <c r="AY138" s="18" t="s">
        <v>206</v>
      </c>
      <c r="BE138" s="227">
        <f>IF(N138="základní",J138,0)</f>
        <v>0</v>
      </c>
      <c r="BF138" s="227">
        <f>IF(N138="snížená",J138,0)</f>
        <v>0</v>
      </c>
      <c r="BG138" s="227">
        <f>IF(N138="zákl. přenesená",J138,0)</f>
        <v>0</v>
      </c>
      <c r="BH138" s="227">
        <f>IF(N138="sníž. přenesená",J138,0)</f>
        <v>0</v>
      </c>
      <c r="BI138" s="227">
        <f>IF(N138="nulová",J138,0)</f>
        <v>0</v>
      </c>
      <c r="BJ138" s="18" t="s">
        <v>214</v>
      </c>
      <c r="BK138" s="227">
        <f>ROUND(I138*H138,2)</f>
        <v>0</v>
      </c>
      <c r="BL138" s="18" t="s">
        <v>214</v>
      </c>
      <c r="BM138" s="226" t="s">
        <v>1873</v>
      </c>
    </row>
    <row r="139" spans="1:47" s="2" customFormat="1" ht="12">
      <c r="A139" s="40"/>
      <c r="B139" s="41"/>
      <c r="C139" s="42"/>
      <c r="D139" s="228" t="s">
        <v>216</v>
      </c>
      <c r="E139" s="42"/>
      <c r="F139" s="229" t="s">
        <v>963</v>
      </c>
      <c r="G139" s="42"/>
      <c r="H139" s="42"/>
      <c r="I139" s="230"/>
      <c r="J139" s="42"/>
      <c r="K139" s="42"/>
      <c r="L139" s="46"/>
      <c r="M139" s="231"/>
      <c r="N139" s="232"/>
      <c r="O139" s="86"/>
      <c r="P139" s="86"/>
      <c r="Q139" s="86"/>
      <c r="R139" s="86"/>
      <c r="S139" s="86"/>
      <c r="T139" s="87"/>
      <c r="U139" s="40"/>
      <c r="V139" s="40"/>
      <c r="W139" s="40"/>
      <c r="X139" s="40"/>
      <c r="Y139" s="40"/>
      <c r="Z139" s="40"/>
      <c r="AA139" s="40"/>
      <c r="AB139" s="40"/>
      <c r="AC139" s="40"/>
      <c r="AD139" s="40"/>
      <c r="AE139" s="40"/>
      <c r="AT139" s="18" t="s">
        <v>216</v>
      </c>
      <c r="AU139" s="18" t="s">
        <v>89</v>
      </c>
    </row>
    <row r="140" spans="1:51" s="13" customFormat="1" ht="12">
      <c r="A140" s="13"/>
      <c r="B140" s="233"/>
      <c r="C140" s="234"/>
      <c r="D140" s="228" t="s">
        <v>218</v>
      </c>
      <c r="E140" s="235" t="s">
        <v>39</v>
      </c>
      <c r="F140" s="236" t="s">
        <v>1874</v>
      </c>
      <c r="G140" s="234"/>
      <c r="H140" s="237">
        <v>2</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3" customFormat="1" ht="12">
      <c r="A141" s="13"/>
      <c r="B141" s="233"/>
      <c r="C141" s="234"/>
      <c r="D141" s="228" t="s">
        <v>218</v>
      </c>
      <c r="E141" s="235" t="s">
        <v>39</v>
      </c>
      <c r="F141" s="236" t="s">
        <v>1875</v>
      </c>
      <c r="G141" s="234"/>
      <c r="H141" s="237">
        <v>1</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218</v>
      </c>
      <c r="AU141" s="243" t="s">
        <v>89</v>
      </c>
      <c r="AV141" s="13" t="s">
        <v>89</v>
      </c>
      <c r="AW141" s="13" t="s">
        <v>41</v>
      </c>
      <c r="AX141" s="13" t="s">
        <v>80</v>
      </c>
      <c r="AY141" s="243" t="s">
        <v>206</v>
      </c>
    </row>
    <row r="142" spans="1:51" s="14" customFormat="1" ht="12">
      <c r="A142" s="14"/>
      <c r="B142" s="244"/>
      <c r="C142" s="245"/>
      <c r="D142" s="228" t="s">
        <v>218</v>
      </c>
      <c r="E142" s="246" t="s">
        <v>39</v>
      </c>
      <c r="F142" s="247" t="s">
        <v>220</v>
      </c>
      <c r="G142" s="245"/>
      <c r="H142" s="248">
        <v>3</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218</v>
      </c>
      <c r="AU142" s="254" t="s">
        <v>89</v>
      </c>
      <c r="AV142" s="14" t="s">
        <v>214</v>
      </c>
      <c r="AW142" s="14" t="s">
        <v>41</v>
      </c>
      <c r="AX142" s="14" t="s">
        <v>87</v>
      </c>
      <c r="AY142" s="254" t="s">
        <v>206</v>
      </c>
    </row>
    <row r="143" spans="1:65" s="2" customFormat="1" ht="66.75" customHeight="1">
      <c r="A143" s="40"/>
      <c r="B143" s="41"/>
      <c r="C143" s="215" t="s">
        <v>307</v>
      </c>
      <c r="D143" s="215" t="s">
        <v>209</v>
      </c>
      <c r="E143" s="216" t="s">
        <v>292</v>
      </c>
      <c r="F143" s="217" t="s">
        <v>1876</v>
      </c>
      <c r="G143" s="218" t="s">
        <v>281</v>
      </c>
      <c r="H143" s="219">
        <v>2</v>
      </c>
      <c r="I143" s="220"/>
      <c r="J143" s="221">
        <f>ROUND(I143*H143,2)</f>
        <v>0</v>
      </c>
      <c r="K143" s="217" t="s">
        <v>567</v>
      </c>
      <c r="L143" s="46"/>
      <c r="M143" s="222" t="s">
        <v>39</v>
      </c>
      <c r="N143" s="223" t="s">
        <v>53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214</v>
      </c>
      <c r="AT143" s="226" t="s">
        <v>209</v>
      </c>
      <c r="AU143" s="226" t="s">
        <v>89</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1877</v>
      </c>
    </row>
    <row r="144" spans="1:47" s="2" customFormat="1" ht="12">
      <c r="A144" s="40"/>
      <c r="B144" s="41"/>
      <c r="C144" s="42"/>
      <c r="D144" s="228" t="s">
        <v>216</v>
      </c>
      <c r="E144" s="42"/>
      <c r="F144" s="229" t="s">
        <v>295</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89</v>
      </c>
    </row>
    <row r="145" spans="1:51" s="13" customFormat="1" ht="12">
      <c r="A145" s="13"/>
      <c r="B145" s="233"/>
      <c r="C145" s="234"/>
      <c r="D145" s="228" t="s">
        <v>218</v>
      </c>
      <c r="E145" s="235" t="s">
        <v>39</v>
      </c>
      <c r="F145" s="236" t="s">
        <v>89</v>
      </c>
      <c r="G145" s="234"/>
      <c r="H145" s="237">
        <v>2</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218</v>
      </c>
      <c r="AU145" s="243" t="s">
        <v>89</v>
      </c>
      <c r="AV145" s="13" t="s">
        <v>89</v>
      </c>
      <c r="AW145" s="13" t="s">
        <v>41</v>
      </c>
      <c r="AX145" s="13" t="s">
        <v>80</v>
      </c>
      <c r="AY145" s="243" t="s">
        <v>206</v>
      </c>
    </row>
    <row r="146" spans="1:51" s="14" customFormat="1" ht="12">
      <c r="A146" s="14"/>
      <c r="B146" s="244"/>
      <c r="C146" s="245"/>
      <c r="D146" s="228" t="s">
        <v>218</v>
      </c>
      <c r="E146" s="246" t="s">
        <v>39</v>
      </c>
      <c r="F146" s="247" t="s">
        <v>220</v>
      </c>
      <c r="G146" s="245"/>
      <c r="H146" s="248">
        <v>2</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218</v>
      </c>
      <c r="AU146" s="254" t="s">
        <v>89</v>
      </c>
      <c r="AV146" s="14" t="s">
        <v>214</v>
      </c>
      <c r="AW146" s="14" t="s">
        <v>41</v>
      </c>
      <c r="AX146" s="14" t="s">
        <v>87</v>
      </c>
      <c r="AY146" s="254" t="s">
        <v>206</v>
      </c>
    </row>
    <row r="147" spans="1:65" s="2" customFormat="1" ht="66.75" customHeight="1">
      <c r="A147" s="40"/>
      <c r="B147" s="41"/>
      <c r="C147" s="215" t="s">
        <v>313</v>
      </c>
      <c r="D147" s="215" t="s">
        <v>209</v>
      </c>
      <c r="E147" s="216" t="s">
        <v>1878</v>
      </c>
      <c r="F147" s="217" t="s">
        <v>1879</v>
      </c>
      <c r="G147" s="218" t="s">
        <v>175</v>
      </c>
      <c r="H147" s="219">
        <v>580</v>
      </c>
      <c r="I147" s="220"/>
      <c r="J147" s="221">
        <f>ROUND(I147*H147,2)</f>
        <v>0</v>
      </c>
      <c r="K147" s="217" t="s">
        <v>567</v>
      </c>
      <c r="L147" s="46"/>
      <c r="M147" s="222" t="s">
        <v>39</v>
      </c>
      <c r="N147" s="223" t="s">
        <v>53</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214</v>
      </c>
      <c r="AT147" s="226" t="s">
        <v>209</v>
      </c>
      <c r="AU147" s="226" t="s">
        <v>89</v>
      </c>
      <c r="AY147" s="18" t="s">
        <v>206</v>
      </c>
      <c r="BE147" s="227">
        <f>IF(N147="základní",J147,0)</f>
        <v>0</v>
      </c>
      <c r="BF147" s="227">
        <f>IF(N147="snížená",J147,0)</f>
        <v>0</v>
      </c>
      <c r="BG147" s="227">
        <f>IF(N147="zákl. přenesená",J147,0)</f>
        <v>0</v>
      </c>
      <c r="BH147" s="227">
        <f>IF(N147="sníž. přenesená",J147,0)</f>
        <v>0</v>
      </c>
      <c r="BI147" s="227">
        <f>IF(N147="nulová",J147,0)</f>
        <v>0</v>
      </c>
      <c r="BJ147" s="18" t="s">
        <v>214</v>
      </c>
      <c r="BK147" s="227">
        <f>ROUND(I147*H147,2)</f>
        <v>0</v>
      </c>
      <c r="BL147" s="18" t="s">
        <v>214</v>
      </c>
      <c r="BM147" s="226" t="s">
        <v>1880</v>
      </c>
    </row>
    <row r="148" spans="1:47" s="2" customFormat="1" ht="12">
      <c r="A148" s="40"/>
      <c r="B148" s="41"/>
      <c r="C148" s="42"/>
      <c r="D148" s="228" t="s">
        <v>216</v>
      </c>
      <c r="E148" s="42"/>
      <c r="F148" s="229" t="s">
        <v>1881</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8" t="s">
        <v>216</v>
      </c>
      <c r="AU148" s="18" t="s">
        <v>89</v>
      </c>
    </row>
    <row r="149" spans="1:51" s="13" customFormat="1" ht="12">
      <c r="A149" s="13"/>
      <c r="B149" s="233"/>
      <c r="C149" s="234"/>
      <c r="D149" s="228" t="s">
        <v>218</v>
      </c>
      <c r="E149" s="235" t="s">
        <v>39</v>
      </c>
      <c r="F149" s="236" t="s">
        <v>1882</v>
      </c>
      <c r="G149" s="234"/>
      <c r="H149" s="237">
        <v>580</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218</v>
      </c>
      <c r="AU149" s="243" t="s">
        <v>89</v>
      </c>
      <c r="AV149" s="13" t="s">
        <v>89</v>
      </c>
      <c r="AW149" s="13" t="s">
        <v>41</v>
      </c>
      <c r="AX149" s="13" t="s">
        <v>80</v>
      </c>
      <c r="AY149" s="243" t="s">
        <v>206</v>
      </c>
    </row>
    <row r="150" spans="1:51" s="14" customFormat="1" ht="12">
      <c r="A150" s="14"/>
      <c r="B150" s="244"/>
      <c r="C150" s="245"/>
      <c r="D150" s="228" t="s">
        <v>218</v>
      </c>
      <c r="E150" s="246" t="s">
        <v>1839</v>
      </c>
      <c r="F150" s="247" t="s">
        <v>220</v>
      </c>
      <c r="G150" s="245"/>
      <c r="H150" s="248">
        <v>580</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218</v>
      </c>
      <c r="AU150" s="254" t="s">
        <v>89</v>
      </c>
      <c r="AV150" s="14" t="s">
        <v>214</v>
      </c>
      <c r="AW150" s="14" t="s">
        <v>41</v>
      </c>
      <c r="AX150" s="14" t="s">
        <v>87</v>
      </c>
      <c r="AY150" s="254" t="s">
        <v>206</v>
      </c>
    </row>
    <row r="151" spans="1:65" s="2" customFormat="1" ht="62.7" customHeight="1">
      <c r="A151" s="40"/>
      <c r="B151" s="41"/>
      <c r="C151" s="215" t="s">
        <v>321</v>
      </c>
      <c r="D151" s="215" t="s">
        <v>209</v>
      </c>
      <c r="E151" s="216" t="s">
        <v>360</v>
      </c>
      <c r="F151" s="217" t="s">
        <v>361</v>
      </c>
      <c r="G151" s="218" t="s">
        <v>223</v>
      </c>
      <c r="H151" s="219">
        <v>1</v>
      </c>
      <c r="I151" s="220"/>
      <c r="J151" s="221">
        <f>ROUND(I151*H151,2)</f>
        <v>0</v>
      </c>
      <c r="K151" s="217" t="s">
        <v>213</v>
      </c>
      <c r="L151" s="46"/>
      <c r="M151" s="222" t="s">
        <v>39</v>
      </c>
      <c r="N151" s="223" t="s">
        <v>53</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362</v>
      </c>
      <c r="AT151" s="226" t="s">
        <v>209</v>
      </c>
      <c r="AU151" s="226" t="s">
        <v>89</v>
      </c>
      <c r="AY151" s="18" t="s">
        <v>206</v>
      </c>
      <c r="BE151" s="227">
        <f>IF(N151="základní",J151,0)</f>
        <v>0</v>
      </c>
      <c r="BF151" s="227">
        <f>IF(N151="snížená",J151,0)</f>
        <v>0</v>
      </c>
      <c r="BG151" s="227">
        <f>IF(N151="zákl. přenesená",J151,0)</f>
        <v>0</v>
      </c>
      <c r="BH151" s="227">
        <f>IF(N151="sníž. přenesená",J151,0)</f>
        <v>0</v>
      </c>
      <c r="BI151" s="227">
        <f>IF(N151="nulová",J151,0)</f>
        <v>0</v>
      </c>
      <c r="BJ151" s="18" t="s">
        <v>214</v>
      </c>
      <c r="BK151" s="227">
        <f>ROUND(I151*H151,2)</f>
        <v>0</v>
      </c>
      <c r="BL151" s="18" t="s">
        <v>362</v>
      </c>
      <c r="BM151" s="226" t="s">
        <v>1883</v>
      </c>
    </row>
    <row r="152" spans="1:47" s="2" customFormat="1" ht="12">
      <c r="A152" s="40"/>
      <c r="B152" s="41"/>
      <c r="C152" s="42"/>
      <c r="D152" s="228" t="s">
        <v>216</v>
      </c>
      <c r="E152" s="42"/>
      <c r="F152" s="229" t="s">
        <v>364</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8" t="s">
        <v>216</v>
      </c>
      <c r="AU152" s="18" t="s">
        <v>89</v>
      </c>
    </row>
    <row r="153" spans="1:47" s="2" customFormat="1" ht="12">
      <c r="A153" s="40"/>
      <c r="B153" s="41"/>
      <c r="C153" s="42"/>
      <c r="D153" s="228" t="s">
        <v>326</v>
      </c>
      <c r="E153" s="42"/>
      <c r="F153" s="275" t="s">
        <v>1792</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8" t="s">
        <v>326</v>
      </c>
      <c r="AU153" s="18" t="s">
        <v>89</v>
      </c>
    </row>
    <row r="154" spans="1:51" s="13" customFormat="1" ht="12">
      <c r="A154" s="13"/>
      <c r="B154" s="233"/>
      <c r="C154" s="234"/>
      <c r="D154" s="228" t="s">
        <v>218</v>
      </c>
      <c r="E154" s="235" t="s">
        <v>39</v>
      </c>
      <c r="F154" s="236" t="s">
        <v>1793</v>
      </c>
      <c r="G154" s="234"/>
      <c r="H154" s="237">
        <v>1</v>
      </c>
      <c r="I154" s="238"/>
      <c r="J154" s="234"/>
      <c r="K154" s="234"/>
      <c r="L154" s="239"/>
      <c r="M154" s="240"/>
      <c r="N154" s="241"/>
      <c r="O154" s="241"/>
      <c r="P154" s="241"/>
      <c r="Q154" s="241"/>
      <c r="R154" s="241"/>
      <c r="S154" s="241"/>
      <c r="T154" s="242"/>
      <c r="U154" s="13"/>
      <c r="V154" s="13"/>
      <c r="W154" s="13"/>
      <c r="X154" s="13"/>
      <c r="Y154" s="13"/>
      <c r="Z154" s="13"/>
      <c r="AA154" s="13"/>
      <c r="AB154" s="13"/>
      <c r="AC154" s="13"/>
      <c r="AD154" s="13"/>
      <c r="AE154" s="13"/>
      <c r="AT154" s="243" t="s">
        <v>218</v>
      </c>
      <c r="AU154" s="243" t="s">
        <v>89</v>
      </c>
      <c r="AV154" s="13" t="s">
        <v>89</v>
      </c>
      <c r="AW154" s="13" t="s">
        <v>41</v>
      </c>
      <c r="AX154" s="13" t="s">
        <v>80</v>
      </c>
      <c r="AY154" s="243" t="s">
        <v>206</v>
      </c>
    </row>
    <row r="155" spans="1:51" s="14" customFormat="1" ht="12">
      <c r="A155" s="14"/>
      <c r="B155" s="244"/>
      <c r="C155" s="245"/>
      <c r="D155" s="228" t="s">
        <v>218</v>
      </c>
      <c r="E155" s="246" t="s">
        <v>39</v>
      </c>
      <c r="F155" s="247" t="s">
        <v>220</v>
      </c>
      <c r="G155" s="245"/>
      <c r="H155" s="248">
        <v>1</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218</v>
      </c>
      <c r="AU155" s="254" t="s">
        <v>89</v>
      </c>
      <c r="AV155" s="14" t="s">
        <v>214</v>
      </c>
      <c r="AW155" s="14" t="s">
        <v>41</v>
      </c>
      <c r="AX155" s="14" t="s">
        <v>87</v>
      </c>
      <c r="AY155" s="254" t="s">
        <v>206</v>
      </c>
    </row>
    <row r="156" spans="1:65" s="2" customFormat="1" ht="62.7" customHeight="1">
      <c r="A156" s="40"/>
      <c r="B156" s="41"/>
      <c r="C156" s="215" t="s">
        <v>328</v>
      </c>
      <c r="D156" s="215" t="s">
        <v>209</v>
      </c>
      <c r="E156" s="216" t="s">
        <v>1435</v>
      </c>
      <c r="F156" s="217" t="s">
        <v>1436</v>
      </c>
      <c r="G156" s="218" t="s">
        <v>316</v>
      </c>
      <c r="H156" s="219">
        <v>9.384</v>
      </c>
      <c r="I156" s="220"/>
      <c r="J156" s="221">
        <f>ROUND(I156*H156,2)</f>
        <v>0</v>
      </c>
      <c r="K156" s="217" t="s">
        <v>213</v>
      </c>
      <c r="L156" s="46"/>
      <c r="M156" s="222" t="s">
        <v>39</v>
      </c>
      <c r="N156" s="223" t="s">
        <v>53</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362</v>
      </c>
      <c r="AT156" s="226" t="s">
        <v>209</v>
      </c>
      <c r="AU156" s="226" t="s">
        <v>89</v>
      </c>
      <c r="AY156" s="18" t="s">
        <v>206</v>
      </c>
      <c r="BE156" s="227">
        <f>IF(N156="základní",J156,0)</f>
        <v>0</v>
      </c>
      <c r="BF156" s="227">
        <f>IF(N156="snížená",J156,0)</f>
        <v>0</v>
      </c>
      <c r="BG156" s="227">
        <f>IF(N156="zákl. přenesená",J156,0)</f>
        <v>0</v>
      </c>
      <c r="BH156" s="227">
        <f>IF(N156="sníž. přenesená",J156,0)</f>
        <v>0</v>
      </c>
      <c r="BI156" s="227">
        <f>IF(N156="nulová",J156,0)</f>
        <v>0</v>
      </c>
      <c r="BJ156" s="18" t="s">
        <v>214</v>
      </c>
      <c r="BK156" s="227">
        <f>ROUND(I156*H156,2)</f>
        <v>0</v>
      </c>
      <c r="BL156" s="18" t="s">
        <v>362</v>
      </c>
      <c r="BM156" s="226" t="s">
        <v>1884</v>
      </c>
    </row>
    <row r="157" spans="1:47" s="2" customFormat="1" ht="12">
      <c r="A157" s="40"/>
      <c r="B157" s="41"/>
      <c r="C157" s="42"/>
      <c r="D157" s="228" t="s">
        <v>216</v>
      </c>
      <c r="E157" s="42"/>
      <c r="F157" s="229" t="s">
        <v>1885</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216</v>
      </c>
      <c r="AU157" s="18" t="s">
        <v>89</v>
      </c>
    </row>
    <row r="158" spans="1:47" s="2" customFormat="1" ht="12">
      <c r="A158" s="40"/>
      <c r="B158" s="41"/>
      <c r="C158" s="42"/>
      <c r="D158" s="228" t="s">
        <v>326</v>
      </c>
      <c r="E158" s="42"/>
      <c r="F158" s="275" t="s">
        <v>1795</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8" t="s">
        <v>326</v>
      </c>
      <c r="AU158" s="18" t="s">
        <v>89</v>
      </c>
    </row>
    <row r="159" spans="1:51" s="13" customFormat="1" ht="12">
      <c r="A159" s="13"/>
      <c r="B159" s="233"/>
      <c r="C159" s="234"/>
      <c r="D159" s="228" t="s">
        <v>218</v>
      </c>
      <c r="E159" s="235" t="s">
        <v>39</v>
      </c>
      <c r="F159" s="236" t="s">
        <v>1886</v>
      </c>
      <c r="G159" s="234"/>
      <c r="H159" s="237">
        <v>9.384</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218</v>
      </c>
      <c r="AU159" s="243" t="s">
        <v>89</v>
      </c>
      <c r="AV159" s="13" t="s">
        <v>89</v>
      </c>
      <c r="AW159" s="13" t="s">
        <v>41</v>
      </c>
      <c r="AX159" s="13" t="s">
        <v>80</v>
      </c>
      <c r="AY159" s="243" t="s">
        <v>206</v>
      </c>
    </row>
    <row r="160" spans="1:51" s="14" customFormat="1" ht="12">
      <c r="A160" s="14"/>
      <c r="B160" s="244"/>
      <c r="C160" s="245"/>
      <c r="D160" s="228" t="s">
        <v>218</v>
      </c>
      <c r="E160" s="246" t="s">
        <v>1841</v>
      </c>
      <c r="F160" s="247" t="s">
        <v>220</v>
      </c>
      <c r="G160" s="245"/>
      <c r="H160" s="248">
        <v>9.384</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218</v>
      </c>
      <c r="AU160" s="254" t="s">
        <v>89</v>
      </c>
      <c r="AV160" s="14" t="s">
        <v>214</v>
      </c>
      <c r="AW160" s="14" t="s">
        <v>41</v>
      </c>
      <c r="AX160" s="14" t="s">
        <v>87</v>
      </c>
      <c r="AY160" s="254" t="s">
        <v>206</v>
      </c>
    </row>
    <row r="161" spans="1:65" s="2" customFormat="1" ht="76.35" customHeight="1">
      <c r="A161" s="40"/>
      <c r="B161" s="41"/>
      <c r="C161" s="215" t="s">
        <v>256</v>
      </c>
      <c r="D161" s="215" t="s">
        <v>209</v>
      </c>
      <c r="E161" s="216" t="s">
        <v>545</v>
      </c>
      <c r="F161" s="217" t="s">
        <v>1887</v>
      </c>
      <c r="G161" s="218" t="s">
        <v>316</v>
      </c>
      <c r="H161" s="219">
        <v>28.152</v>
      </c>
      <c r="I161" s="220"/>
      <c r="J161" s="221">
        <f>ROUND(I161*H161,2)</f>
        <v>0</v>
      </c>
      <c r="K161" s="217" t="s">
        <v>567</v>
      </c>
      <c r="L161" s="46"/>
      <c r="M161" s="222" t="s">
        <v>39</v>
      </c>
      <c r="N161" s="223" t="s">
        <v>53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362</v>
      </c>
      <c r="AT161" s="226" t="s">
        <v>209</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362</v>
      </c>
      <c r="BM161" s="226" t="s">
        <v>1888</v>
      </c>
    </row>
    <row r="162" spans="1:47" s="2" customFormat="1" ht="12">
      <c r="A162" s="40"/>
      <c r="B162" s="41"/>
      <c r="C162" s="42"/>
      <c r="D162" s="228" t="s">
        <v>216</v>
      </c>
      <c r="E162" s="42"/>
      <c r="F162" s="229" t="s">
        <v>1889</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47" s="2" customFormat="1" ht="12">
      <c r="A163" s="40"/>
      <c r="B163" s="41"/>
      <c r="C163" s="42"/>
      <c r="D163" s="228" t="s">
        <v>326</v>
      </c>
      <c r="E163" s="42"/>
      <c r="F163" s="275" t="s">
        <v>995</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8" t="s">
        <v>326</v>
      </c>
      <c r="AU163" s="18" t="s">
        <v>89</v>
      </c>
    </row>
    <row r="164" spans="1:51" s="13" customFormat="1" ht="12">
      <c r="A164" s="13"/>
      <c r="B164" s="233"/>
      <c r="C164" s="234"/>
      <c r="D164" s="228" t="s">
        <v>218</v>
      </c>
      <c r="E164" s="235" t="s">
        <v>39</v>
      </c>
      <c r="F164" s="236" t="s">
        <v>1890</v>
      </c>
      <c r="G164" s="234"/>
      <c r="H164" s="237">
        <v>28.152</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4" customFormat="1" ht="12">
      <c r="A165" s="14"/>
      <c r="B165" s="244"/>
      <c r="C165" s="245"/>
      <c r="D165" s="228" t="s">
        <v>218</v>
      </c>
      <c r="E165" s="246" t="s">
        <v>39</v>
      </c>
      <c r="F165" s="247" t="s">
        <v>220</v>
      </c>
      <c r="G165" s="245"/>
      <c r="H165" s="248">
        <v>28.152</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218</v>
      </c>
      <c r="AU165" s="254" t="s">
        <v>89</v>
      </c>
      <c r="AV165" s="14" t="s">
        <v>214</v>
      </c>
      <c r="AW165" s="14" t="s">
        <v>41</v>
      </c>
      <c r="AX165" s="14" t="s">
        <v>87</v>
      </c>
      <c r="AY165" s="254" t="s">
        <v>206</v>
      </c>
    </row>
    <row r="166" spans="1:65" s="2" customFormat="1" ht="66.75" customHeight="1">
      <c r="A166" s="40"/>
      <c r="B166" s="41"/>
      <c r="C166" s="215" t="s">
        <v>7</v>
      </c>
      <c r="D166" s="215" t="s">
        <v>209</v>
      </c>
      <c r="E166" s="216" t="s">
        <v>392</v>
      </c>
      <c r="F166" s="217" t="s">
        <v>1891</v>
      </c>
      <c r="G166" s="218" t="s">
        <v>316</v>
      </c>
      <c r="H166" s="219">
        <v>0.056</v>
      </c>
      <c r="I166" s="220"/>
      <c r="J166" s="221">
        <f>ROUND(I166*H166,2)</f>
        <v>0</v>
      </c>
      <c r="K166" s="217" t="s">
        <v>567</v>
      </c>
      <c r="L166" s="46"/>
      <c r="M166" s="222" t="s">
        <v>39</v>
      </c>
      <c r="N166" s="223" t="s">
        <v>53</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362</v>
      </c>
      <c r="AT166" s="226" t="s">
        <v>209</v>
      </c>
      <c r="AU166" s="226" t="s">
        <v>89</v>
      </c>
      <c r="AY166" s="18" t="s">
        <v>206</v>
      </c>
      <c r="BE166" s="227">
        <f>IF(N166="základní",J166,0)</f>
        <v>0</v>
      </c>
      <c r="BF166" s="227">
        <f>IF(N166="snížená",J166,0)</f>
        <v>0</v>
      </c>
      <c r="BG166" s="227">
        <f>IF(N166="zákl. přenesená",J166,0)</f>
        <v>0</v>
      </c>
      <c r="BH166" s="227">
        <f>IF(N166="sníž. přenesená",J166,0)</f>
        <v>0</v>
      </c>
      <c r="BI166" s="227">
        <f>IF(N166="nulová",J166,0)</f>
        <v>0</v>
      </c>
      <c r="BJ166" s="18" t="s">
        <v>214</v>
      </c>
      <c r="BK166" s="227">
        <f>ROUND(I166*H166,2)</f>
        <v>0</v>
      </c>
      <c r="BL166" s="18" t="s">
        <v>362</v>
      </c>
      <c r="BM166" s="226" t="s">
        <v>1892</v>
      </c>
    </row>
    <row r="167" spans="1:47" s="2" customFormat="1" ht="12">
      <c r="A167" s="40"/>
      <c r="B167" s="41"/>
      <c r="C167" s="42"/>
      <c r="D167" s="228" t="s">
        <v>216</v>
      </c>
      <c r="E167" s="42"/>
      <c r="F167" s="229" t="s">
        <v>1893</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216</v>
      </c>
      <c r="AU167" s="18" t="s">
        <v>89</v>
      </c>
    </row>
    <row r="168" spans="1:51" s="13" customFormat="1" ht="12">
      <c r="A168" s="13"/>
      <c r="B168" s="233"/>
      <c r="C168" s="234"/>
      <c r="D168" s="228" t="s">
        <v>218</v>
      </c>
      <c r="E168" s="235" t="s">
        <v>39</v>
      </c>
      <c r="F168" s="236" t="s">
        <v>1894</v>
      </c>
      <c r="G168" s="234"/>
      <c r="H168" s="237">
        <v>0.056</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218</v>
      </c>
      <c r="AU168" s="243" t="s">
        <v>89</v>
      </c>
      <c r="AV168" s="13" t="s">
        <v>89</v>
      </c>
      <c r="AW168" s="13" t="s">
        <v>41</v>
      </c>
      <c r="AX168" s="13" t="s">
        <v>80</v>
      </c>
      <c r="AY168" s="243" t="s">
        <v>206</v>
      </c>
    </row>
    <row r="169" spans="1:51" s="14" customFormat="1" ht="12">
      <c r="A169" s="14"/>
      <c r="B169" s="244"/>
      <c r="C169" s="245"/>
      <c r="D169" s="228" t="s">
        <v>218</v>
      </c>
      <c r="E169" s="246" t="s">
        <v>39</v>
      </c>
      <c r="F169" s="247" t="s">
        <v>220</v>
      </c>
      <c r="G169" s="245"/>
      <c r="H169" s="248">
        <v>0.056</v>
      </c>
      <c r="I169" s="249"/>
      <c r="J169" s="245"/>
      <c r="K169" s="245"/>
      <c r="L169" s="250"/>
      <c r="M169" s="276"/>
      <c r="N169" s="277"/>
      <c r="O169" s="277"/>
      <c r="P169" s="277"/>
      <c r="Q169" s="277"/>
      <c r="R169" s="277"/>
      <c r="S169" s="277"/>
      <c r="T169" s="278"/>
      <c r="U169" s="14"/>
      <c r="V169" s="14"/>
      <c r="W169" s="14"/>
      <c r="X169" s="14"/>
      <c r="Y169" s="14"/>
      <c r="Z169" s="14"/>
      <c r="AA169" s="14"/>
      <c r="AB169" s="14"/>
      <c r="AC169" s="14"/>
      <c r="AD169" s="14"/>
      <c r="AE169" s="14"/>
      <c r="AT169" s="254" t="s">
        <v>218</v>
      </c>
      <c r="AU169" s="254" t="s">
        <v>89</v>
      </c>
      <c r="AV169" s="14" t="s">
        <v>214</v>
      </c>
      <c r="AW169" s="14" t="s">
        <v>41</v>
      </c>
      <c r="AX169" s="14" t="s">
        <v>87</v>
      </c>
      <c r="AY169" s="254" t="s">
        <v>206</v>
      </c>
    </row>
    <row r="170" spans="1:31" s="2" customFormat="1" ht="6.95" customHeight="1">
      <c r="A170" s="40"/>
      <c r="B170" s="61"/>
      <c r="C170" s="62"/>
      <c r="D170" s="62"/>
      <c r="E170" s="62"/>
      <c r="F170" s="62"/>
      <c r="G170" s="62"/>
      <c r="H170" s="62"/>
      <c r="I170" s="62"/>
      <c r="J170" s="62"/>
      <c r="K170" s="62"/>
      <c r="L170" s="46"/>
      <c r="M170" s="40"/>
      <c r="O170" s="40"/>
      <c r="P170" s="40"/>
      <c r="Q170" s="40"/>
      <c r="R170" s="40"/>
      <c r="S170" s="40"/>
      <c r="T170" s="40"/>
      <c r="U170" s="40"/>
      <c r="V170" s="40"/>
      <c r="W170" s="40"/>
      <c r="X170" s="40"/>
      <c r="Y170" s="40"/>
      <c r="Z170" s="40"/>
      <c r="AA170" s="40"/>
      <c r="AB170" s="40"/>
      <c r="AC170" s="40"/>
      <c r="AD170" s="40"/>
      <c r="AE170" s="40"/>
    </row>
  </sheetData>
  <sheetProtection password="CDD6" sheet="1" objects="1" scenarios="1" formatColumns="0" formatRows="0" autoFilter="0"/>
  <autoFilter ref="C86:K169"/>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151</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1895</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1896</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ROUND((SUM(BE86:BE101)),2)</f>
        <v>0</v>
      </c>
      <c r="G35" s="40"/>
      <c r="H35" s="40"/>
      <c r="I35" s="160">
        <v>0.21</v>
      </c>
      <c r="J35" s="159">
        <f>ROUND(((SUM(BE86:BE101))*I35),2)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ROUND((SUM(BF86:BF101)),2)</f>
        <v>0</v>
      </c>
      <c r="G36" s="40"/>
      <c r="H36" s="40"/>
      <c r="I36" s="160">
        <v>0.15</v>
      </c>
      <c r="J36" s="159">
        <f>ROUND(((SUM(BF86:BF101))*I36),2)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ROUND((SUM(BG86:BG101)),2)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ROUND((SUM(BH86:BH101)),2)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ROUND((SUM(BI86:BI101)),2)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1895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Č51 - elektroinstalace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J86</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190</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hidden="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hidden="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67" ht="12" hidden="1"/>
    <row r="68" ht="12" hidden="1"/>
    <row r="69" ht="12" hidden="1"/>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4" t="s">
        <v>191</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3"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Souvislá výměna kolejnic v obvodu Správy tratí Most pro r. 2022</v>
      </c>
      <c r="F74" s="33"/>
      <c r="G74" s="33"/>
      <c r="H74" s="33"/>
      <c r="I74" s="42"/>
      <c r="J74" s="42"/>
      <c r="K74" s="42"/>
      <c r="L74" s="147"/>
      <c r="S74" s="40"/>
      <c r="T74" s="40"/>
      <c r="U74" s="40"/>
      <c r="V74" s="40"/>
      <c r="W74" s="40"/>
      <c r="X74" s="40"/>
      <c r="Y74" s="40"/>
      <c r="Z74" s="40"/>
      <c r="AA74" s="40"/>
      <c r="AB74" s="40"/>
      <c r="AC74" s="40"/>
      <c r="AD74" s="40"/>
      <c r="AE74" s="40"/>
    </row>
    <row r="75" spans="2:12" s="1" customFormat="1" ht="12" customHeight="1">
      <c r="B75" s="22"/>
      <c r="C75" s="33" t="s">
        <v>178</v>
      </c>
      <c r="D75" s="23"/>
      <c r="E75" s="23"/>
      <c r="F75" s="23"/>
      <c r="G75" s="23"/>
      <c r="H75" s="23"/>
      <c r="I75" s="23"/>
      <c r="J75" s="23"/>
      <c r="K75" s="23"/>
      <c r="L75" s="21"/>
    </row>
    <row r="76" spans="1:31" s="2" customFormat="1" ht="16.5" customHeight="1">
      <c r="A76" s="40"/>
      <c r="B76" s="41"/>
      <c r="C76" s="42"/>
      <c r="D76" s="42"/>
      <c r="E76" s="172" t="s">
        <v>1895</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3" t="s">
        <v>180</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Č51 - elektroinstalace</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22</v>
      </c>
      <c r="D80" s="42"/>
      <c r="E80" s="42"/>
      <c r="F80" s="28" t="str">
        <f>F14</f>
        <v>obvod správy tratí v Mostě</v>
      </c>
      <c r="G80" s="42"/>
      <c r="H80" s="42"/>
      <c r="I80" s="33" t="s">
        <v>24</v>
      </c>
      <c r="J80" s="74" t="str">
        <f>IF(J14="","",J14)</f>
        <v>15. 3. 2022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3" t="s">
        <v>30</v>
      </c>
      <c r="D82" s="42"/>
      <c r="E82" s="42"/>
      <c r="F82" s="28" t="str">
        <f>E17</f>
        <v>SŽDC s.o., OŘ UNL, ST Most</v>
      </c>
      <c r="G82" s="42"/>
      <c r="H82" s="42"/>
      <c r="I82" s="33" t="s">
        <v>38</v>
      </c>
      <c r="J82" s="38" t="str">
        <f>E23</f>
        <v xml:space="preserve"> </v>
      </c>
      <c r="K82" s="42"/>
      <c r="L82" s="147"/>
      <c r="S82" s="40"/>
      <c r="T82" s="40"/>
      <c r="U82" s="40"/>
      <c r="V82" s="40"/>
      <c r="W82" s="40"/>
      <c r="X82" s="40"/>
      <c r="Y82" s="40"/>
      <c r="Z82" s="40"/>
      <c r="AA82" s="40"/>
      <c r="AB82" s="40"/>
      <c r="AC82" s="40"/>
      <c r="AD82" s="40"/>
      <c r="AE82" s="40"/>
    </row>
    <row r="83" spans="1:31" s="2" customFormat="1" ht="40.05" customHeight="1">
      <c r="A83" s="40"/>
      <c r="B83" s="41"/>
      <c r="C83" s="33" t="s">
        <v>36</v>
      </c>
      <c r="D83" s="42"/>
      <c r="E83" s="42"/>
      <c r="F83" s="28" t="str">
        <f>IF(E20="","",E20)</f>
        <v>Vyplň údaj</v>
      </c>
      <c r="G83" s="42"/>
      <c r="H83" s="42"/>
      <c r="I83" s="33" t="s">
        <v>42</v>
      </c>
      <c r="J83" s="38" t="str">
        <f>E26</f>
        <v>Ing. Horák Jiří, horak@szdc.cz, +420 602155923</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192</v>
      </c>
      <c r="D85" s="191" t="s">
        <v>65</v>
      </c>
      <c r="E85" s="191" t="s">
        <v>61</v>
      </c>
      <c r="F85" s="191" t="s">
        <v>62</v>
      </c>
      <c r="G85" s="191" t="s">
        <v>193</v>
      </c>
      <c r="H85" s="191" t="s">
        <v>194</v>
      </c>
      <c r="I85" s="191" t="s">
        <v>195</v>
      </c>
      <c r="J85" s="191" t="s">
        <v>186</v>
      </c>
      <c r="K85" s="192" t="s">
        <v>196</v>
      </c>
      <c r="L85" s="193"/>
      <c r="M85" s="94" t="s">
        <v>39</v>
      </c>
      <c r="N85" s="95" t="s">
        <v>50</v>
      </c>
      <c r="O85" s="95" t="s">
        <v>197</v>
      </c>
      <c r="P85" s="95" t="s">
        <v>198</v>
      </c>
      <c r="Q85" s="95" t="s">
        <v>199</v>
      </c>
      <c r="R85" s="95" t="s">
        <v>200</v>
      </c>
      <c r="S85" s="95" t="s">
        <v>201</v>
      </c>
      <c r="T85" s="96" t="s">
        <v>202</v>
      </c>
      <c r="U85" s="188"/>
      <c r="V85" s="188"/>
      <c r="W85" s="188"/>
      <c r="X85" s="188"/>
      <c r="Y85" s="188"/>
      <c r="Z85" s="188"/>
      <c r="AA85" s="188"/>
      <c r="AB85" s="188"/>
      <c r="AC85" s="188"/>
      <c r="AD85" s="188"/>
      <c r="AE85" s="188"/>
    </row>
    <row r="86" spans="1:63" s="2" customFormat="1" ht="22.8" customHeight="1">
      <c r="A86" s="40"/>
      <c r="B86" s="41"/>
      <c r="C86" s="101" t="s">
        <v>203</v>
      </c>
      <c r="D86" s="42"/>
      <c r="E86" s="42"/>
      <c r="F86" s="42"/>
      <c r="G86" s="42"/>
      <c r="H86" s="42"/>
      <c r="I86" s="42"/>
      <c r="J86" s="194">
        <f>BK86</f>
        <v>0</v>
      </c>
      <c r="K86" s="42"/>
      <c r="L86" s="46"/>
      <c r="M86" s="97"/>
      <c r="N86" s="195"/>
      <c r="O86" s="98"/>
      <c r="P86" s="196">
        <f>P87</f>
        <v>0</v>
      </c>
      <c r="Q86" s="98"/>
      <c r="R86" s="196">
        <f>R87</f>
        <v>0</v>
      </c>
      <c r="S86" s="98"/>
      <c r="T86" s="197">
        <f>T87</f>
        <v>0</v>
      </c>
      <c r="U86" s="40"/>
      <c r="V86" s="40"/>
      <c r="W86" s="40"/>
      <c r="X86" s="40"/>
      <c r="Y86" s="40"/>
      <c r="Z86" s="40"/>
      <c r="AA86" s="40"/>
      <c r="AB86" s="40"/>
      <c r="AC86" s="40"/>
      <c r="AD86" s="40"/>
      <c r="AE86" s="40"/>
      <c r="AT86" s="18" t="s">
        <v>79</v>
      </c>
      <c r="AU86" s="18" t="s">
        <v>187</v>
      </c>
      <c r="BK86" s="198">
        <f>BK87</f>
        <v>0</v>
      </c>
    </row>
    <row r="87" spans="1:63" s="12" customFormat="1" ht="25.9" customHeight="1">
      <c r="A87" s="12"/>
      <c r="B87" s="199"/>
      <c r="C87" s="200"/>
      <c r="D87" s="201" t="s">
        <v>79</v>
      </c>
      <c r="E87" s="202" t="s">
        <v>357</v>
      </c>
      <c r="F87" s="202" t="s">
        <v>358</v>
      </c>
      <c r="G87" s="200"/>
      <c r="H87" s="200"/>
      <c r="I87" s="203"/>
      <c r="J87" s="204">
        <f>BK87</f>
        <v>0</v>
      </c>
      <c r="K87" s="200"/>
      <c r="L87" s="205"/>
      <c r="M87" s="206"/>
      <c r="N87" s="207"/>
      <c r="O87" s="207"/>
      <c r="P87" s="208">
        <f>SUM(P88:P101)</f>
        <v>0</v>
      </c>
      <c r="Q87" s="207"/>
      <c r="R87" s="208">
        <f>SUM(R88:R101)</f>
        <v>0</v>
      </c>
      <c r="S87" s="207"/>
      <c r="T87" s="209">
        <f>SUM(T88:T101)</f>
        <v>0</v>
      </c>
      <c r="U87" s="12"/>
      <c r="V87" s="12"/>
      <c r="W87" s="12"/>
      <c r="X87" s="12"/>
      <c r="Y87" s="12"/>
      <c r="Z87" s="12"/>
      <c r="AA87" s="12"/>
      <c r="AB87" s="12"/>
      <c r="AC87" s="12"/>
      <c r="AD87" s="12"/>
      <c r="AE87" s="12"/>
      <c r="AR87" s="210" t="s">
        <v>214</v>
      </c>
      <c r="AT87" s="211" t="s">
        <v>79</v>
      </c>
      <c r="AU87" s="211" t="s">
        <v>80</v>
      </c>
      <c r="AY87" s="210" t="s">
        <v>206</v>
      </c>
      <c r="BK87" s="212">
        <f>SUM(BK88:BK101)</f>
        <v>0</v>
      </c>
    </row>
    <row r="88" spans="1:65" s="2" customFormat="1" ht="16.5" customHeight="1">
      <c r="A88" s="40"/>
      <c r="B88" s="41"/>
      <c r="C88" s="215" t="s">
        <v>87</v>
      </c>
      <c r="D88" s="215" t="s">
        <v>209</v>
      </c>
      <c r="E88" s="216" t="s">
        <v>1897</v>
      </c>
      <c r="F88" s="217" t="s">
        <v>1898</v>
      </c>
      <c r="G88" s="218" t="s">
        <v>223</v>
      </c>
      <c r="H88" s="219">
        <v>4</v>
      </c>
      <c r="I88" s="220"/>
      <c r="J88" s="221">
        <f>ROUND(I88*H88,2)</f>
        <v>0</v>
      </c>
      <c r="K88" s="217" t="s">
        <v>567</v>
      </c>
      <c r="L88" s="46"/>
      <c r="M88" s="222" t="s">
        <v>39</v>
      </c>
      <c r="N88" s="223" t="s">
        <v>53</v>
      </c>
      <c r="O88" s="86"/>
      <c r="P88" s="224">
        <f>O88*H88</f>
        <v>0</v>
      </c>
      <c r="Q88" s="224">
        <v>0</v>
      </c>
      <c r="R88" s="224">
        <f>Q88*H88</f>
        <v>0</v>
      </c>
      <c r="S88" s="224">
        <v>0</v>
      </c>
      <c r="T88" s="225">
        <f>S88*H88</f>
        <v>0</v>
      </c>
      <c r="U88" s="40"/>
      <c r="V88" s="40"/>
      <c r="W88" s="40"/>
      <c r="X88" s="40"/>
      <c r="Y88" s="40"/>
      <c r="Z88" s="40"/>
      <c r="AA88" s="40"/>
      <c r="AB88" s="40"/>
      <c r="AC88" s="40"/>
      <c r="AD88" s="40"/>
      <c r="AE88" s="40"/>
      <c r="AR88" s="226" t="s">
        <v>362</v>
      </c>
      <c r="AT88" s="226" t="s">
        <v>209</v>
      </c>
      <c r="AU88" s="226" t="s">
        <v>87</v>
      </c>
      <c r="AY88" s="18" t="s">
        <v>206</v>
      </c>
      <c r="BE88" s="227">
        <f>IF(N88="základní",J88,0)</f>
        <v>0</v>
      </c>
      <c r="BF88" s="227">
        <f>IF(N88="snížená",J88,0)</f>
        <v>0</v>
      </c>
      <c r="BG88" s="227">
        <f>IF(N88="zákl. přenesená",J88,0)</f>
        <v>0</v>
      </c>
      <c r="BH88" s="227">
        <f>IF(N88="sníž. přenesená",J88,0)</f>
        <v>0</v>
      </c>
      <c r="BI88" s="227">
        <f>IF(N88="nulová",J88,0)</f>
        <v>0</v>
      </c>
      <c r="BJ88" s="18" t="s">
        <v>214</v>
      </c>
      <c r="BK88" s="227">
        <f>ROUND(I88*H88,2)</f>
        <v>0</v>
      </c>
      <c r="BL88" s="18" t="s">
        <v>362</v>
      </c>
      <c r="BM88" s="226" t="s">
        <v>1899</v>
      </c>
    </row>
    <row r="89" spans="1:47" s="2" customFormat="1" ht="12">
      <c r="A89" s="40"/>
      <c r="B89" s="41"/>
      <c r="C89" s="42"/>
      <c r="D89" s="228" t="s">
        <v>216</v>
      </c>
      <c r="E89" s="42"/>
      <c r="F89" s="229" t="s">
        <v>1900</v>
      </c>
      <c r="G89" s="42"/>
      <c r="H89" s="42"/>
      <c r="I89" s="230"/>
      <c r="J89" s="42"/>
      <c r="K89" s="42"/>
      <c r="L89" s="46"/>
      <c r="M89" s="231"/>
      <c r="N89" s="232"/>
      <c r="O89" s="86"/>
      <c r="P89" s="86"/>
      <c r="Q89" s="86"/>
      <c r="R89" s="86"/>
      <c r="S89" s="86"/>
      <c r="T89" s="87"/>
      <c r="U89" s="40"/>
      <c r="V89" s="40"/>
      <c r="W89" s="40"/>
      <c r="X89" s="40"/>
      <c r="Y89" s="40"/>
      <c r="Z89" s="40"/>
      <c r="AA89" s="40"/>
      <c r="AB89" s="40"/>
      <c r="AC89" s="40"/>
      <c r="AD89" s="40"/>
      <c r="AE89" s="40"/>
      <c r="AT89" s="18" t="s">
        <v>216</v>
      </c>
      <c r="AU89" s="18" t="s">
        <v>87</v>
      </c>
    </row>
    <row r="90" spans="1:65" s="2" customFormat="1" ht="24.15" customHeight="1">
      <c r="A90" s="40"/>
      <c r="B90" s="41"/>
      <c r="C90" s="215" t="s">
        <v>89</v>
      </c>
      <c r="D90" s="215" t="s">
        <v>209</v>
      </c>
      <c r="E90" s="216" t="s">
        <v>1901</v>
      </c>
      <c r="F90" s="217" t="s">
        <v>1902</v>
      </c>
      <c r="G90" s="218" t="s">
        <v>223</v>
      </c>
      <c r="H90" s="219">
        <v>4</v>
      </c>
      <c r="I90" s="220"/>
      <c r="J90" s="221">
        <f>ROUND(I90*H90,2)</f>
        <v>0</v>
      </c>
      <c r="K90" s="217" t="s">
        <v>567</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362</v>
      </c>
      <c r="AT90" s="226" t="s">
        <v>209</v>
      </c>
      <c r="AU90" s="226" t="s">
        <v>87</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362</v>
      </c>
      <c r="BM90" s="226" t="s">
        <v>1903</v>
      </c>
    </row>
    <row r="91" spans="1:47" s="2" customFormat="1" ht="12">
      <c r="A91" s="40"/>
      <c r="B91" s="41"/>
      <c r="C91" s="42"/>
      <c r="D91" s="228" t="s">
        <v>216</v>
      </c>
      <c r="E91" s="42"/>
      <c r="F91" s="229" t="s">
        <v>1904</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87</v>
      </c>
    </row>
    <row r="92" spans="1:65" s="2" customFormat="1" ht="24.15" customHeight="1">
      <c r="A92" s="40"/>
      <c r="B92" s="41"/>
      <c r="C92" s="215" t="s">
        <v>228</v>
      </c>
      <c r="D92" s="215" t="s">
        <v>209</v>
      </c>
      <c r="E92" s="216" t="s">
        <v>1905</v>
      </c>
      <c r="F92" s="217" t="s">
        <v>1906</v>
      </c>
      <c r="G92" s="218" t="s">
        <v>175</v>
      </c>
      <c r="H92" s="219">
        <v>50</v>
      </c>
      <c r="I92" s="220"/>
      <c r="J92" s="221">
        <f>ROUND(I92*H92,2)</f>
        <v>0</v>
      </c>
      <c r="K92" s="217" t="s">
        <v>567</v>
      </c>
      <c r="L92" s="46"/>
      <c r="M92" s="222" t="s">
        <v>39</v>
      </c>
      <c r="N92" s="223" t="s">
        <v>53</v>
      </c>
      <c r="O92" s="86"/>
      <c r="P92" s="224">
        <f>O92*H92</f>
        <v>0</v>
      </c>
      <c r="Q92" s="224">
        <v>0</v>
      </c>
      <c r="R92" s="224">
        <f>Q92*H92</f>
        <v>0</v>
      </c>
      <c r="S92" s="224">
        <v>0</v>
      </c>
      <c r="T92" s="225">
        <f>S92*H92</f>
        <v>0</v>
      </c>
      <c r="U92" s="40"/>
      <c r="V92" s="40"/>
      <c r="W92" s="40"/>
      <c r="X92" s="40"/>
      <c r="Y92" s="40"/>
      <c r="Z92" s="40"/>
      <c r="AA92" s="40"/>
      <c r="AB92" s="40"/>
      <c r="AC92" s="40"/>
      <c r="AD92" s="40"/>
      <c r="AE92" s="40"/>
      <c r="AR92" s="226" t="s">
        <v>362</v>
      </c>
      <c r="AT92" s="226" t="s">
        <v>209</v>
      </c>
      <c r="AU92" s="226" t="s">
        <v>87</v>
      </c>
      <c r="AY92" s="18" t="s">
        <v>206</v>
      </c>
      <c r="BE92" s="227">
        <f>IF(N92="základní",J92,0)</f>
        <v>0</v>
      </c>
      <c r="BF92" s="227">
        <f>IF(N92="snížená",J92,0)</f>
        <v>0</v>
      </c>
      <c r="BG92" s="227">
        <f>IF(N92="zákl. přenesená",J92,0)</f>
        <v>0</v>
      </c>
      <c r="BH92" s="227">
        <f>IF(N92="sníž. přenesená",J92,0)</f>
        <v>0</v>
      </c>
      <c r="BI92" s="227">
        <f>IF(N92="nulová",J92,0)</f>
        <v>0</v>
      </c>
      <c r="BJ92" s="18" t="s">
        <v>214</v>
      </c>
      <c r="BK92" s="227">
        <f>ROUND(I92*H92,2)</f>
        <v>0</v>
      </c>
      <c r="BL92" s="18" t="s">
        <v>362</v>
      </c>
      <c r="BM92" s="226" t="s">
        <v>1907</v>
      </c>
    </row>
    <row r="93" spans="1:47" s="2" customFormat="1" ht="12">
      <c r="A93" s="40"/>
      <c r="B93" s="41"/>
      <c r="C93" s="42"/>
      <c r="D93" s="228" t="s">
        <v>216</v>
      </c>
      <c r="E93" s="42"/>
      <c r="F93" s="229" t="s">
        <v>1906</v>
      </c>
      <c r="G93" s="42"/>
      <c r="H93" s="42"/>
      <c r="I93" s="230"/>
      <c r="J93" s="42"/>
      <c r="K93" s="42"/>
      <c r="L93" s="46"/>
      <c r="M93" s="231"/>
      <c r="N93" s="232"/>
      <c r="O93" s="86"/>
      <c r="P93" s="86"/>
      <c r="Q93" s="86"/>
      <c r="R93" s="86"/>
      <c r="S93" s="86"/>
      <c r="T93" s="87"/>
      <c r="U93" s="40"/>
      <c r="V93" s="40"/>
      <c r="W93" s="40"/>
      <c r="X93" s="40"/>
      <c r="Y93" s="40"/>
      <c r="Z93" s="40"/>
      <c r="AA93" s="40"/>
      <c r="AB93" s="40"/>
      <c r="AC93" s="40"/>
      <c r="AD93" s="40"/>
      <c r="AE93" s="40"/>
      <c r="AT93" s="18" t="s">
        <v>216</v>
      </c>
      <c r="AU93" s="18" t="s">
        <v>87</v>
      </c>
    </row>
    <row r="94" spans="1:65" s="2" customFormat="1" ht="37.8" customHeight="1">
      <c r="A94" s="40"/>
      <c r="B94" s="41"/>
      <c r="C94" s="215" t="s">
        <v>214</v>
      </c>
      <c r="D94" s="215" t="s">
        <v>209</v>
      </c>
      <c r="E94" s="216" t="s">
        <v>1908</v>
      </c>
      <c r="F94" s="217" t="s">
        <v>1909</v>
      </c>
      <c r="G94" s="218" t="s">
        <v>223</v>
      </c>
      <c r="H94" s="219">
        <v>7</v>
      </c>
      <c r="I94" s="220"/>
      <c r="J94" s="221">
        <f>ROUND(I94*H94,2)</f>
        <v>0</v>
      </c>
      <c r="K94" s="217" t="s">
        <v>567</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362</v>
      </c>
      <c r="AT94" s="226" t="s">
        <v>209</v>
      </c>
      <c r="AU94" s="226" t="s">
        <v>87</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362</v>
      </c>
      <c r="BM94" s="226" t="s">
        <v>1910</v>
      </c>
    </row>
    <row r="95" spans="1:47" s="2" customFormat="1" ht="12">
      <c r="A95" s="40"/>
      <c r="B95" s="41"/>
      <c r="C95" s="42"/>
      <c r="D95" s="228" t="s">
        <v>216</v>
      </c>
      <c r="E95" s="42"/>
      <c r="F95" s="229" t="s">
        <v>1911</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87</v>
      </c>
    </row>
    <row r="96" spans="1:65" s="2" customFormat="1" ht="24.15" customHeight="1">
      <c r="A96" s="40"/>
      <c r="B96" s="41"/>
      <c r="C96" s="265" t="s">
        <v>207</v>
      </c>
      <c r="D96" s="265" t="s">
        <v>322</v>
      </c>
      <c r="E96" s="266" t="s">
        <v>1912</v>
      </c>
      <c r="F96" s="267" t="s">
        <v>1913</v>
      </c>
      <c r="G96" s="268" t="s">
        <v>175</v>
      </c>
      <c r="H96" s="269">
        <v>52</v>
      </c>
      <c r="I96" s="270"/>
      <c r="J96" s="271">
        <f>ROUND(I96*H96,2)</f>
        <v>0</v>
      </c>
      <c r="K96" s="267" t="s">
        <v>567</v>
      </c>
      <c r="L96" s="272"/>
      <c r="M96" s="273" t="s">
        <v>39</v>
      </c>
      <c r="N96" s="274" t="s">
        <v>53</v>
      </c>
      <c r="O96" s="86"/>
      <c r="P96" s="224">
        <f>O96*H96</f>
        <v>0</v>
      </c>
      <c r="Q96" s="224">
        <v>0</v>
      </c>
      <c r="R96" s="224">
        <f>Q96*H96</f>
        <v>0</v>
      </c>
      <c r="S96" s="224">
        <v>0</v>
      </c>
      <c r="T96" s="225">
        <f>S96*H96</f>
        <v>0</v>
      </c>
      <c r="U96" s="40"/>
      <c r="V96" s="40"/>
      <c r="W96" s="40"/>
      <c r="X96" s="40"/>
      <c r="Y96" s="40"/>
      <c r="Z96" s="40"/>
      <c r="AA96" s="40"/>
      <c r="AB96" s="40"/>
      <c r="AC96" s="40"/>
      <c r="AD96" s="40"/>
      <c r="AE96" s="40"/>
      <c r="AR96" s="226" t="s">
        <v>1914</v>
      </c>
      <c r="AT96" s="226" t="s">
        <v>322</v>
      </c>
      <c r="AU96" s="226" t="s">
        <v>87</v>
      </c>
      <c r="AY96" s="18" t="s">
        <v>206</v>
      </c>
      <c r="BE96" s="227">
        <f>IF(N96="základní",J96,0)</f>
        <v>0</v>
      </c>
      <c r="BF96" s="227">
        <f>IF(N96="snížená",J96,0)</f>
        <v>0</v>
      </c>
      <c r="BG96" s="227">
        <f>IF(N96="zákl. přenesená",J96,0)</f>
        <v>0</v>
      </c>
      <c r="BH96" s="227">
        <f>IF(N96="sníž. přenesená",J96,0)</f>
        <v>0</v>
      </c>
      <c r="BI96" s="227">
        <f>IF(N96="nulová",J96,0)</f>
        <v>0</v>
      </c>
      <c r="BJ96" s="18" t="s">
        <v>214</v>
      </c>
      <c r="BK96" s="227">
        <f>ROUND(I96*H96,2)</f>
        <v>0</v>
      </c>
      <c r="BL96" s="18" t="s">
        <v>1914</v>
      </c>
      <c r="BM96" s="226" t="s">
        <v>1915</v>
      </c>
    </row>
    <row r="97" spans="1:47" s="2" customFormat="1" ht="12">
      <c r="A97" s="40"/>
      <c r="B97" s="41"/>
      <c r="C97" s="42"/>
      <c r="D97" s="228" t="s">
        <v>216</v>
      </c>
      <c r="E97" s="42"/>
      <c r="F97" s="229" t="s">
        <v>1913</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8" t="s">
        <v>216</v>
      </c>
      <c r="AU97" s="18" t="s">
        <v>87</v>
      </c>
    </row>
    <row r="98" spans="1:65" s="2" customFormat="1" ht="24.15" customHeight="1">
      <c r="A98" s="40"/>
      <c r="B98" s="41"/>
      <c r="C98" s="265" t="s">
        <v>244</v>
      </c>
      <c r="D98" s="265" t="s">
        <v>322</v>
      </c>
      <c r="E98" s="266" t="s">
        <v>1916</v>
      </c>
      <c r="F98" s="267" t="s">
        <v>1917</v>
      </c>
      <c r="G98" s="268" t="s">
        <v>175</v>
      </c>
      <c r="H98" s="269">
        <v>50</v>
      </c>
      <c r="I98" s="270"/>
      <c r="J98" s="271">
        <f>ROUND(I98*H98,2)</f>
        <v>0</v>
      </c>
      <c r="K98" s="267" t="s">
        <v>567</v>
      </c>
      <c r="L98" s="272"/>
      <c r="M98" s="273" t="s">
        <v>39</v>
      </c>
      <c r="N98" s="274"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1914</v>
      </c>
      <c r="AT98" s="226" t="s">
        <v>322</v>
      </c>
      <c r="AU98" s="226" t="s">
        <v>87</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1914</v>
      </c>
      <c r="BM98" s="226" t="s">
        <v>1918</v>
      </c>
    </row>
    <row r="99" spans="1:47" s="2" customFormat="1" ht="12">
      <c r="A99" s="40"/>
      <c r="B99" s="41"/>
      <c r="C99" s="42"/>
      <c r="D99" s="228" t="s">
        <v>216</v>
      </c>
      <c r="E99" s="42"/>
      <c r="F99" s="229" t="s">
        <v>1917</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87</v>
      </c>
    </row>
    <row r="100" spans="1:65" s="2" customFormat="1" ht="33" customHeight="1">
      <c r="A100" s="40"/>
      <c r="B100" s="41"/>
      <c r="C100" s="215" t="s">
        <v>250</v>
      </c>
      <c r="D100" s="215" t="s">
        <v>209</v>
      </c>
      <c r="E100" s="216" t="s">
        <v>1919</v>
      </c>
      <c r="F100" s="217" t="s">
        <v>1920</v>
      </c>
      <c r="G100" s="218" t="s">
        <v>223</v>
      </c>
      <c r="H100" s="219">
        <v>1</v>
      </c>
      <c r="I100" s="220"/>
      <c r="J100" s="221">
        <f>ROUND(I100*H100,2)</f>
        <v>0</v>
      </c>
      <c r="K100" s="217" t="s">
        <v>567</v>
      </c>
      <c r="L100" s="46"/>
      <c r="M100" s="222" t="s">
        <v>39</v>
      </c>
      <c r="N100" s="223" t="s">
        <v>53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362</v>
      </c>
      <c r="AT100" s="226" t="s">
        <v>209</v>
      </c>
      <c r="AU100" s="226" t="s">
        <v>87</v>
      </c>
      <c r="AY100" s="18" t="s">
        <v>206</v>
      </c>
      <c r="BE100" s="227">
        <f>IF(N100="základní",J100,0)</f>
        <v>0</v>
      </c>
      <c r="BF100" s="227">
        <f>IF(N100="snížená",J100,0)</f>
        <v>0</v>
      </c>
      <c r="BG100" s="227">
        <f>IF(N100="zákl. přenesená",J100,0)</f>
        <v>0</v>
      </c>
      <c r="BH100" s="227">
        <f>IF(N100="sníž. přenesená",J100,0)</f>
        <v>0</v>
      </c>
      <c r="BI100" s="227">
        <f>IF(N100="nulová",J100,0)</f>
        <v>0</v>
      </c>
      <c r="BJ100" s="18" t="s">
        <v>214</v>
      </c>
      <c r="BK100" s="227">
        <f>ROUND(I100*H100,2)</f>
        <v>0</v>
      </c>
      <c r="BL100" s="18" t="s">
        <v>362</v>
      </c>
      <c r="BM100" s="226" t="s">
        <v>1921</v>
      </c>
    </row>
    <row r="101" spans="1:47" s="2" customFormat="1" ht="12">
      <c r="A101" s="40"/>
      <c r="B101" s="41"/>
      <c r="C101" s="42"/>
      <c r="D101" s="228" t="s">
        <v>216</v>
      </c>
      <c r="E101" s="42"/>
      <c r="F101" s="229" t="s">
        <v>1922</v>
      </c>
      <c r="G101" s="42"/>
      <c r="H101" s="42"/>
      <c r="I101" s="230"/>
      <c r="J101" s="42"/>
      <c r="K101" s="42"/>
      <c r="L101" s="46"/>
      <c r="M101" s="294"/>
      <c r="N101" s="295"/>
      <c r="O101" s="296"/>
      <c r="P101" s="296"/>
      <c r="Q101" s="296"/>
      <c r="R101" s="296"/>
      <c r="S101" s="296"/>
      <c r="T101" s="297"/>
      <c r="U101" s="40"/>
      <c r="V101" s="40"/>
      <c r="W101" s="40"/>
      <c r="X101" s="40"/>
      <c r="Y101" s="40"/>
      <c r="Z101" s="40"/>
      <c r="AA101" s="40"/>
      <c r="AB101" s="40"/>
      <c r="AC101" s="40"/>
      <c r="AD101" s="40"/>
      <c r="AE101" s="40"/>
      <c r="AT101" s="18" t="s">
        <v>216</v>
      </c>
      <c r="AU101" s="18" t="s">
        <v>87</v>
      </c>
    </row>
    <row r="102" spans="1:31" s="2" customFormat="1" ht="6.95" customHeight="1">
      <c r="A102" s="40"/>
      <c r="B102" s="61"/>
      <c r="C102" s="62"/>
      <c r="D102" s="62"/>
      <c r="E102" s="62"/>
      <c r="F102" s="62"/>
      <c r="G102" s="62"/>
      <c r="H102" s="62"/>
      <c r="I102" s="62"/>
      <c r="J102" s="62"/>
      <c r="K102" s="62"/>
      <c r="L102" s="46"/>
      <c r="M102" s="40"/>
      <c r="O102" s="40"/>
      <c r="P102" s="40"/>
      <c r="Q102" s="40"/>
      <c r="R102" s="40"/>
      <c r="S102" s="40"/>
      <c r="T102" s="40"/>
      <c r="U102" s="40"/>
      <c r="V102" s="40"/>
      <c r="W102" s="40"/>
      <c r="X102" s="40"/>
      <c r="Y102" s="40"/>
      <c r="Z102" s="40"/>
      <c r="AA102" s="40"/>
      <c r="AB102" s="40"/>
      <c r="AC102" s="40"/>
      <c r="AD102" s="40"/>
      <c r="AE102" s="40"/>
    </row>
  </sheetData>
  <sheetProtection password="CDD6" sheet="1" objects="1" scenarios="1" formatColumns="0" formatRows="0" autoFilter="0"/>
  <autoFilter ref="C85:K10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154</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1895</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1923</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ROUND(J90,2)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ROUND((SUM(BE90:BE114)),2)</f>
        <v>0</v>
      </c>
      <c r="G35" s="40"/>
      <c r="H35" s="40"/>
      <c r="I35" s="160">
        <v>0.21</v>
      </c>
      <c r="J35" s="159">
        <f>ROUND(((SUM(BE90:BE114))*I35),2)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ROUND((SUM(BF90:BF114)),2)</f>
        <v>0</v>
      </c>
      <c r="G36" s="40"/>
      <c r="H36" s="40"/>
      <c r="I36" s="160">
        <v>0.15</v>
      </c>
      <c r="J36" s="159">
        <f>ROUND(((SUM(BF90:BF114))*I36),2)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ROUND((SUM(BG90:BG114)),2)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ROUND((SUM(BH90:BH114)),2)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ROUND((SUM(BI90:BI114)),2)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1895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Č52 - zemní práce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J90</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J91</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1924</v>
      </c>
      <c r="E65" s="185"/>
      <c r="F65" s="185"/>
      <c r="G65" s="185"/>
      <c r="H65" s="185"/>
      <c r="I65" s="185"/>
      <c r="J65" s="186">
        <f>J92</f>
        <v>0</v>
      </c>
      <c r="K65" s="127"/>
      <c r="L65" s="187"/>
      <c r="S65" s="10"/>
      <c r="T65" s="10"/>
      <c r="U65" s="10"/>
      <c r="V65" s="10"/>
      <c r="W65" s="10"/>
      <c r="X65" s="10"/>
      <c r="Y65" s="10"/>
      <c r="Z65" s="10"/>
      <c r="AA65" s="10"/>
      <c r="AB65" s="10"/>
      <c r="AC65" s="10"/>
      <c r="AD65" s="10"/>
      <c r="AE65" s="10"/>
    </row>
    <row r="66" spans="1:31" s="10" customFormat="1" ht="19.9" customHeight="1" hidden="1">
      <c r="A66" s="10"/>
      <c r="B66" s="183"/>
      <c r="C66" s="127"/>
      <c r="D66" s="184" t="s">
        <v>1925</v>
      </c>
      <c r="E66" s="185"/>
      <c r="F66" s="185"/>
      <c r="G66" s="185"/>
      <c r="H66" s="185"/>
      <c r="I66" s="185"/>
      <c r="J66" s="186">
        <f>J106</f>
        <v>0</v>
      </c>
      <c r="K66" s="127"/>
      <c r="L66" s="187"/>
      <c r="S66" s="10"/>
      <c r="T66" s="10"/>
      <c r="U66" s="10"/>
      <c r="V66" s="10"/>
      <c r="W66" s="10"/>
      <c r="X66" s="10"/>
      <c r="Y66" s="10"/>
      <c r="Z66" s="10"/>
      <c r="AA66" s="10"/>
      <c r="AB66" s="10"/>
      <c r="AC66" s="10"/>
      <c r="AD66" s="10"/>
      <c r="AE66" s="10"/>
    </row>
    <row r="67" spans="1:31" s="9" customFormat="1" ht="24.95" customHeight="1" hidden="1">
      <c r="A67" s="9"/>
      <c r="B67" s="177"/>
      <c r="C67" s="178"/>
      <c r="D67" s="179" t="s">
        <v>1926</v>
      </c>
      <c r="E67" s="180"/>
      <c r="F67" s="180"/>
      <c r="G67" s="180"/>
      <c r="H67" s="180"/>
      <c r="I67" s="180"/>
      <c r="J67" s="181">
        <f>J110</f>
        <v>0</v>
      </c>
      <c r="K67" s="178"/>
      <c r="L67" s="182"/>
      <c r="S67" s="9"/>
      <c r="T67" s="9"/>
      <c r="U67" s="9"/>
      <c r="V67" s="9"/>
      <c r="W67" s="9"/>
      <c r="X67" s="9"/>
      <c r="Y67" s="9"/>
      <c r="Z67" s="9"/>
      <c r="AA67" s="9"/>
      <c r="AB67" s="9"/>
      <c r="AC67" s="9"/>
      <c r="AD67" s="9"/>
      <c r="AE67" s="9"/>
    </row>
    <row r="68" spans="1:31" s="10" customFormat="1" ht="19.9" customHeight="1" hidden="1">
      <c r="A68" s="10"/>
      <c r="B68" s="183"/>
      <c r="C68" s="127"/>
      <c r="D68" s="184" t="s">
        <v>1927</v>
      </c>
      <c r="E68" s="185"/>
      <c r="F68" s="185"/>
      <c r="G68" s="185"/>
      <c r="H68" s="185"/>
      <c r="I68" s="185"/>
      <c r="J68" s="186">
        <f>J111</f>
        <v>0</v>
      </c>
      <c r="K68" s="127"/>
      <c r="L68" s="187"/>
      <c r="S68" s="10"/>
      <c r="T68" s="10"/>
      <c r="U68" s="10"/>
      <c r="V68" s="10"/>
      <c r="W68" s="10"/>
      <c r="X68" s="10"/>
      <c r="Y68" s="10"/>
      <c r="Z68" s="10"/>
      <c r="AA68" s="10"/>
      <c r="AB68" s="10"/>
      <c r="AC68" s="10"/>
      <c r="AD68" s="10"/>
      <c r="AE68" s="10"/>
    </row>
    <row r="69" spans="1:31" s="2" customFormat="1" ht="21.8" customHeight="1" hidden="1">
      <c r="A69" s="40"/>
      <c r="B69" s="41"/>
      <c r="C69" s="42"/>
      <c r="D69" s="42"/>
      <c r="E69" s="42"/>
      <c r="F69" s="42"/>
      <c r="G69" s="42"/>
      <c r="H69" s="42"/>
      <c r="I69" s="42"/>
      <c r="J69" s="42"/>
      <c r="K69" s="42"/>
      <c r="L69" s="147"/>
      <c r="S69" s="40"/>
      <c r="T69" s="40"/>
      <c r="U69" s="40"/>
      <c r="V69" s="40"/>
      <c r="W69" s="40"/>
      <c r="X69" s="40"/>
      <c r="Y69" s="40"/>
      <c r="Z69" s="40"/>
      <c r="AA69" s="40"/>
      <c r="AB69" s="40"/>
      <c r="AC69" s="40"/>
      <c r="AD69" s="40"/>
      <c r="AE69" s="40"/>
    </row>
    <row r="70" spans="1:31" s="2" customFormat="1" ht="6.95" customHeight="1" hidden="1">
      <c r="A70" s="40"/>
      <c r="B70" s="61"/>
      <c r="C70" s="62"/>
      <c r="D70" s="62"/>
      <c r="E70" s="62"/>
      <c r="F70" s="62"/>
      <c r="G70" s="62"/>
      <c r="H70" s="62"/>
      <c r="I70" s="62"/>
      <c r="J70" s="62"/>
      <c r="K70" s="62"/>
      <c r="L70" s="147"/>
      <c r="S70" s="40"/>
      <c r="T70" s="40"/>
      <c r="U70" s="40"/>
      <c r="V70" s="40"/>
      <c r="W70" s="40"/>
      <c r="X70" s="40"/>
      <c r="Y70" s="40"/>
      <c r="Z70" s="40"/>
      <c r="AA70" s="40"/>
      <c r="AB70" s="40"/>
      <c r="AC70" s="40"/>
      <c r="AD70" s="40"/>
      <c r="AE70" s="40"/>
    </row>
    <row r="71" ht="12" hidden="1"/>
    <row r="72" ht="12" hidden="1"/>
    <row r="73" ht="12" hidden="1"/>
    <row r="74" spans="1:31" s="2" customFormat="1" ht="6.95" customHeight="1">
      <c r="A74" s="40"/>
      <c r="B74" s="63"/>
      <c r="C74" s="64"/>
      <c r="D74" s="64"/>
      <c r="E74" s="64"/>
      <c r="F74" s="64"/>
      <c r="G74" s="64"/>
      <c r="H74" s="64"/>
      <c r="I74" s="64"/>
      <c r="J74" s="64"/>
      <c r="K74" s="64"/>
      <c r="L74" s="147"/>
      <c r="S74" s="40"/>
      <c r="T74" s="40"/>
      <c r="U74" s="40"/>
      <c r="V74" s="40"/>
      <c r="W74" s="40"/>
      <c r="X74" s="40"/>
      <c r="Y74" s="40"/>
      <c r="Z74" s="40"/>
      <c r="AA74" s="40"/>
      <c r="AB74" s="40"/>
      <c r="AC74" s="40"/>
      <c r="AD74" s="40"/>
      <c r="AE74" s="40"/>
    </row>
    <row r="75" spans="1:31" s="2" customFormat="1" ht="24.95" customHeight="1">
      <c r="A75" s="40"/>
      <c r="B75" s="41"/>
      <c r="C75" s="24" t="s">
        <v>191</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3" t="s">
        <v>16</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172" t="str">
        <f>E7</f>
        <v>Souvislá výměna kolejnic v obvodu Správy tratí Most pro r. 2022</v>
      </c>
      <c r="F78" s="33"/>
      <c r="G78" s="33"/>
      <c r="H78" s="33"/>
      <c r="I78" s="42"/>
      <c r="J78" s="42"/>
      <c r="K78" s="42"/>
      <c r="L78" s="147"/>
      <c r="S78" s="40"/>
      <c r="T78" s="40"/>
      <c r="U78" s="40"/>
      <c r="V78" s="40"/>
      <c r="W78" s="40"/>
      <c r="X78" s="40"/>
      <c r="Y78" s="40"/>
      <c r="Z78" s="40"/>
      <c r="AA78" s="40"/>
      <c r="AB78" s="40"/>
      <c r="AC78" s="40"/>
      <c r="AD78" s="40"/>
      <c r="AE78" s="40"/>
    </row>
    <row r="79" spans="2:12" s="1" customFormat="1" ht="12" customHeight="1">
      <c r="B79" s="22"/>
      <c r="C79" s="33" t="s">
        <v>178</v>
      </c>
      <c r="D79" s="23"/>
      <c r="E79" s="23"/>
      <c r="F79" s="23"/>
      <c r="G79" s="23"/>
      <c r="H79" s="23"/>
      <c r="I79" s="23"/>
      <c r="J79" s="23"/>
      <c r="K79" s="23"/>
      <c r="L79" s="21"/>
    </row>
    <row r="80" spans="1:31" s="2" customFormat="1" ht="16.5" customHeight="1">
      <c r="A80" s="40"/>
      <c r="B80" s="41"/>
      <c r="C80" s="42"/>
      <c r="D80" s="42"/>
      <c r="E80" s="172" t="s">
        <v>1895</v>
      </c>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180</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71" t="str">
        <f>E11</f>
        <v>Č52 - zemní práce</v>
      </c>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3" t="s">
        <v>22</v>
      </c>
      <c r="D84" s="42"/>
      <c r="E84" s="42"/>
      <c r="F84" s="28" t="str">
        <f>F14</f>
        <v>obvod správy tratí v Mostě</v>
      </c>
      <c r="G84" s="42"/>
      <c r="H84" s="42"/>
      <c r="I84" s="33" t="s">
        <v>24</v>
      </c>
      <c r="J84" s="74" t="str">
        <f>IF(J14="","",J14)</f>
        <v>15. 3. 2022</v>
      </c>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5.15" customHeight="1">
      <c r="A86" s="40"/>
      <c r="B86" s="41"/>
      <c r="C86" s="33" t="s">
        <v>30</v>
      </c>
      <c r="D86" s="42"/>
      <c r="E86" s="42"/>
      <c r="F86" s="28" t="str">
        <f>E17</f>
        <v>SŽDC s.o., OŘ UNL, ST Most</v>
      </c>
      <c r="G86" s="42"/>
      <c r="H86" s="42"/>
      <c r="I86" s="33" t="s">
        <v>38</v>
      </c>
      <c r="J86" s="38" t="str">
        <f>E23</f>
        <v xml:space="preserve"> </v>
      </c>
      <c r="K86" s="42"/>
      <c r="L86" s="147"/>
      <c r="S86" s="40"/>
      <c r="T86" s="40"/>
      <c r="U86" s="40"/>
      <c r="V86" s="40"/>
      <c r="W86" s="40"/>
      <c r="X86" s="40"/>
      <c r="Y86" s="40"/>
      <c r="Z86" s="40"/>
      <c r="AA86" s="40"/>
      <c r="AB86" s="40"/>
      <c r="AC86" s="40"/>
      <c r="AD86" s="40"/>
      <c r="AE86" s="40"/>
    </row>
    <row r="87" spans="1:31" s="2" customFormat="1" ht="40.05" customHeight="1">
      <c r="A87" s="40"/>
      <c r="B87" s="41"/>
      <c r="C87" s="33" t="s">
        <v>36</v>
      </c>
      <c r="D87" s="42"/>
      <c r="E87" s="42"/>
      <c r="F87" s="28" t="str">
        <f>IF(E20="","",E20)</f>
        <v>Vyplň údaj</v>
      </c>
      <c r="G87" s="42"/>
      <c r="H87" s="42"/>
      <c r="I87" s="33" t="s">
        <v>42</v>
      </c>
      <c r="J87" s="38" t="str">
        <f>E26</f>
        <v>Ing. Horák Jiří, horak@szdc.cz, +420 602155923</v>
      </c>
      <c r="K87" s="42"/>
      <c r="L87" s="147"/>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11" customFormat="1" ht="29.25" customHeight="1">
      <c r="A89" s="188"/>
      <c r="B89" s="189"/>
      <c r="C89" s="190" t="s">
        <v>192</v>
      </c>
      <c r="D89" s="191" t="s">
        <v>65</v>
      </c>
      <c r="E89" s="191" t="s">
        <v>61</v>
      </c>
      <c r="F89" s="191" t="s">
        <v>62</v>
      </c>
      <c r="G89" s="191" t="s">
        <v>193</v>
      </c>
      <c r="H89" s="191" t="s">
        <v>194</v>
      </c>
      <c r="I89" s="191" t="s">
        <v>195</v>
      </c>
      <c r="J89" s="191" t="s">
        <v>186</v>
      </c>
      <c r="K89" s="192" t="s">
        <v>196</v>
      </c>
      <c r="L89" s="193"/>
      <c r="M89" s="94" t="s">
        <v>39</v>
      </c>
      <c r="N89" s="95" t="s">
        <v>50</v>
      </c>
      <c r="O89" s="95" t="s">
        <v>197</v>
      </c>
      <c r="P89" s="95" t="s">
        <v>198</v>
      </c>
      <c r="Q89" s="95" t="s">
        <v>199</v>
      </c>
      <c r="R89" s="95" t="s">
        <v>200</v>
      </c>
      <c r="S89" s="95" t="s">
        <v>201</v>
      </c>
      <c r="T89" s="96" t="s">
        <v>202</v>
      </c>
      <c r="U89" s="188"/>
      <c r="V89" s="188"/>
      <c r="W89" s="188"/>
      <c r="X89" s="188"/>
      <c r="Y89" s="188"/>
      <c r="Z89" s="188"/>
      <c r="AA89" s="188"/>
      <c r="AB89" s="188"/>
      <c r="AC89" s="188"/>
      <c r="AD89" s="188"/>
      <c r="AE89" s="188"/>
    </row>
    <row r="90" spans="1:63" s="2" customFormat="1" ht="22.8" customHeight="1">
      <c r="A90" s="40"/>
      <c r="B90" s="41"/>
      <c r="C90" s="101" t="s">
        <v>203</v>
      </c>
      <c r="D90" s="42"/>
      <c r="E90" s="42"/>
      <c r="F90" s="42"/>
      <c r="G90" s="42"/>
      <c r="H90" s="42"/>
      <c r="I90" s="42"/>
      <c r="J90" s="194">
        <f>BK90</f>
        <v>0</v>
      </c>
      <c r="K90" s="42"/>
      <c r="L90" s="46"/>
      <c r="M90" s="97"/>
      <c r="N90" s="195"/>
      <c r="O90" s="98"/>
      <c r="P90" s="196">
        <f>P91+P110</f>
        <v>0</v>
      </c>
      <c r="Q90" s="98"/>
      <c r="R90" s="196">
        <f>R91+R110</f>
        <v>4.0029955264</v>
      </c>
      <c r="S90" s="98"/>
      <c r="T90" s="197">
        <f>T91+T110</f>
        <v>0</v>
      </c>
      <c r="U90" s="40"/>
      <c r="V90" s="40"/>
      <c r="W90" s="40"/>
      <c r="X90" s="40"/>
      <c r="Y90" s="40"/>
      <c r="Z90" s="40"/>
      <c r="AA90" s="40"/>
      <c r="AB90" s="40"/>
      <c r="AC90" s="40"/>
      <c r="AD90" s="40"/>
      <c r="AE90" s="40"/>
      <c r="AT90" s="18" t="s">
        <v>79</v>
      </c>
      <c r="AU90" s="18" t="s">
        <v>187</v>
      </c>
      <c r="BK90" s="198">
        <f>BK91+BK110</f>
        <v>0</v>
      </c>
    </row>
    <row r="91" spans="1:63" s="12" customFormat="1" ht="25.9" customHeight="1">
      <c r="A91" s="12"/>
      <c r="B91" s="199"/>
      <c r="C91" s="200"/>
      <c r="D91" s="201" t="s">
        <v>79</v>
      </c>
      <c r="E91" s="202" t="s">
        <v>204</v>
      </c>
      <c r="F91" s="202" t="s">
        <v>205</v>
      </c>
      <c r="G91" s="200"/>
      <c r="H91" s="200"/>
      <c r="I91" s="203"/>
      <c r="J91" s="204">
        <f>BK91</f>
        <v>0</v>
      </c>
      <c r="K91" s="200"/>
      <c r="L91" s="205"/>
      <c r="M91" s="206"/>
      <c r="N91" s="207"/>
      <c r="O91" s="207"/>
      <c r="P91" s="208">
        <f>P92+P106</f>
        <v>0</v>
      </c>
      <c r="Q91" s="207"/>
      <c r="R91" s="208">
        <f>R92+R106</f>
        <v>4.0029955264</v>
      </c>
      <c r="S91" s="207"/>
      <c r="T91" s="209">
        <f>T92+T106</f>
        <v>0</v>
      </c>
      <c r="U91" s="12"/>
      <c r="V91" s="12"/>
      <c r="W91" s="12"/>
      <c r="X91" s="12"/>
      <c r="Y91" s="12"/>
      <c r="Z91" s="12"/>
      <c r="AA91" s="12"/>
      <c r="AB91" s="12"/>
      <c r="AC91" s="12"/>
      <c r="AD91" s="12"/>
      <c r="AE91" s="12"/>
      <c r="AR91" s="210" t="s">
        <v>87</v>
      </c>
      <c r="AT91" s="211" t="s">
        <v>79</v>
      </c>
      <c r="AU91" s="211" t="s">
        <v>80</v>
      </c>
      <c r="AY91" s="210" t="s">
        <v>206</v>
      </c>
      <c r="BK91" s="212">
        <f>BK92+BK106</f>
        <v>0</v>
      </c>
    </row>
    <row r="92" spans="1:63" s="12" customFormat="1" ht="22.8" customHeight="1">
      <c r="A92" s="12"/>
      <c r="B92" s="199"/>
      <c r="C92" s="200"/>
      <c r="D92" s="201" t="s">
        <v>79</v>
      </c>
      <c r="E92" s="213" t="s">
        <v>87</v>
      </c>
      <c r="F92" s="213" t="s">
        <v>1928</v>
      </c>
      <c r="G92" s="200"/>
      <c r="H92" s="200"/>
      <c r="I92" s="203"/>
      <c r="J92" s="214">
        <f>BK92</f>
        <v>0</v>
      </c>
      <c r="K92" s="200"/>
      <c r="L92" s="205"/>
      <c r="M92" s="206"/>
      <c r="N92" s="207"/>
      <c r="O92" s="207"/>
      <c r="P92" s="208">
        <f>SUM(P93:P105)</f>
        <v>0</v>
      </c>
      <c r="Q92" s="207"/>
      <c r="R92" s="208">
        <f>SUM(R93:R105)</f>
        <v>0</v>
      </c>
      <c r="S92" s="207"/>
      <c r="T92" s="209">
        <f>SUM(T93:T105)</f>
        <v>0</v>
      </c>
      <c r="U92" s="12"/>
      <c r="V92" s="12"/>
      <c r="W92" s="12"/>
      <c r="X92" s="12"/>
      <c r="Y92" s="12"/>
      <c r="Z92" s="12"/>
      <c r="AA92" s="12"/>
      <c r="AB92" s="12"/>
      <c r="AC92" s="12"/>
      <c r="AD92" s="12"/>
      <c r="AE92" s="12"/>
      <c r="AR92" s="210" t="s">
        <v>87</v>
      </c>
      <c r="AT92" s="211" t="s">
        <v>79</v>
      </c>
      <c r="AU92" s="211" t="s">
        <v>87</v>
      </c>
      <c r="AY92" s="210" t="s">
        <v>206</v>
      </c>
      <c r="BK92" s="212">
        <f>SUM(BK93:BK105)</f>
        <v>0</v>
      </c>
    </row>
    <row r="93" spans="1:65" s="2" customFormat="1" ht="24.15" customHeight="1">
      <c r="A93" s="40"/>
      <c r="B93" s="41"/>
      <c r="C93" s="215" t="s">
        <v>87</v>
      </c>
      <c r="D93" s="215" t="s">
        <v>209</v>
      </c>
      <c r="E93" s="216" t="s">
        <v>1929</v>
      </c>
      <c r="F93" s="217" t="s">
        <v>1930</v>
      </c>
      <c r="G93" s="218" t="s">
        <v>212</v>
      </c>
      <c r="H93" s="219">
        <v>4</v>
      </c>
      <c r="I93" s="220"/>
      <c r="J93" s="221">
        <f>ROUND(I93*H93,2)</f>
        <v>0</v>
      </c>
      <c r="K93" s="217" t="s">
        <v>1931</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89</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1932</v>
      </c>
    </row>
    <row r="94" spans="1:47" s="2" customFormat="1" ht="12">
      <c r="A94" s="40"/>
      <c r="B94" s="41"/>
      <c r="C94" s="42"/>
      <c r="D94" s="228" t="s">
        <v>216</v>
      </c>
      <c r="E94" s="42"/>
      <c r="F94" s="229" t="s">
        <v>1933</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89</v>
      </c>
    </row>
    <row r="95" spans="1:47" s="2" customFormat="1" ht="12">
      <c r="A95" s="40"/>
      <c r="B95" s="41"/>
      <c r="C95" s="42"/>
      <c r="D95" s="298" t="s">
        <v>1934</v>
      </c>
      <c r="E95" s="42"/>
      <c r="F95" s="299" t="s">
        <v>1935</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1934</v>
      </c>
      <c r="AU95" s="18" t="s">
        <v>89</v>
      </c>
    </row>
    <row r="96" spans="1:65" s="2" customFormat="1" ht="24.15" customHeight="1">
      <c r="A96" s="40"/>
      <c r="B96" s="41"/>
      <c r="C96" s="215" t="s">
        <v>89</v>
      </c>
      <c r="D96" s="215" t="s">
        <v>209</v>
      </c>
      <c r="E96" s="216" t="s">
        <v>1936</v>
      </c>
      <c r="F96" s="217" t="s">
        <v>1937</v>
      </c>
      <c r="G96" s="218" t="s">
        <v>212</v>
      </c>
      <c r="H96" s="219">
        <v>1.6</v>
      </c>
      <c r="I96" s="220"/>
      <c r="J96" s="221">
        <f>ROUND(I96*H96,2)</f>
        <v>0</v>
      </c>
      <c r="K96" s="217" t="s">
        <v>1931</v>
      </c>
      <c r="L96" s="46"/>
      <c r="M96" s="222" t="s">
        <v>39</v>
      </c>
      <c r="N96" s="223" t="s">
        <v>53</v>
      </c>
      <c r="O96" s="86"/>
      <c r="P96" s="224">
        <f>O96*H96</f>
        <v>0</v>
      </c>
      <c r="Q96" s="224">
        <v>0</v>
      </c>
      <c r="R96" s="224">
        <f>Q96*H96</f>
        <v>0</v>
      </c>
      <c r="S96" s="224">
        <v>0</v>
      </c>
      <c r="T96" s="225">
        <f>S96*H96</f>
        <v>0</v>
      </c>
      <c r="U96" s="40"/>
      <c r="V96" s="40"/>
      <c r="W96" s="40"/>
      <c r="X96" s="40"/>
      <c r="Y96" s="40"/>
      <c r="Z96" s="40"/>
      <c r="AA96" s="40"/>
      <c r="AB96" s="40"/>
      <c r="AC96" s="40"/>
      <c r="AD96" s="40"/>
      <c r="AE96" s="40"/>
      <c r="AR96" s="226" t="s">
        <v>214</v>
      </c>
      <c r="AT96" s="226" t="s">
        <v>209</v>
      </c>
      <c r="AU96" s="226" t="s">
        <v>89</v>
      </c>
      <c r="AY96" s="18" t="s">
        <v>206</v>
      </c>
      <c r="BE96" s="227">
        <f>IF(N96="základní",J96,0)</f>
        <v>0</v>
      </c>
      <c r="BF96" s="227">
        <f>IF(N96="snížená",J96,0)</f>
        <v>0</v>
      </c>
      <c r="BG96" s="227">
        <f>IF(N96="zákl. přenesená",J96,0)</f>
        <v>0</v>
      </c>
      <c r="BH96" s="227">
        <f>IF(N96="sníž. přenesená",J96,0)</f>
        <v>0</v>
      </c>
      <c r="BI96" s="227">
        <f>IF(N96="nulová",J96,0)</f>
        <v>0</v>
      </c>
      <c r="BJ96" s="18" t="s">
        <v>214</v>
      </c>
      <c r="BK96" s="227">
        <f>ROUND(I96*H96,2)</f>
        <v>0</v>
      </c>
      <c r="BL96" s="18" t="s">
        <v>214</v>
      </c>
      <c r="BM96" s="226" t="s">
        <v>1938</v>
      </c>
    </row>
    <row r="97" spans="1:47" s="2" customFormat="1" ht="12">
      <c r="A97" s="40"/>
      <c r="B97" s="41"/>
      <c r="C97" s="42"/>
      <c r="D97" s="228" t="s">
        <v>216</v>
      </c>
      <c r="E97" s="42"/>
      <c r="F97" s="229" t="s">
        <v>1939</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8" t="s">
        <v>216</v>
      </c>
      <c r="AU97" s="18" t="s">
        <v>89</v>
      </c>
    </row>
    <row r="98" spans="1:47" s="2" customFormat="1" ht="12">
      <c r="A98" s="40"/>
      <c r="B98" s="41"/>
      <c r="C98" s="42"/>
      <c r="D98" s="298" t="s">
        <v>1934</v>
      </c>
      <c r="E98" s="42"/>
      <c r="F98" s="299" t="s">
        <v>1940</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1934</v>
      </c>
      <c r="AU98" s="18" t="s">
        <v>89</v>
      </c>
    </row>
    <row r="99" spans="1:65" s="2" customFormat="1" ht="16.5" customHeight="1">
      <c r="A99" s="40"/>
      <c r="B99" s="41"/>
      <c r="C99" s="215" t="s">
        <v>228</v>
      </c>
      <c r="D99" s="215" t="s">
        <v>209</v>
      </c>
      <c r="E99" s="216" t="s">
        <v>1941</v>
      </c>
      <c r="F99" s="217" t="s">
        <v>1942</v>
      </c>
      <c r="G99" s="218" t="s">
        <v>212</v>
      </c>
      <c r="H99" s="219">
        <v>4</v>
      </c>
      <c r="I99" s="220"/>
      <c r="J99" s="221">
        <f>ROUND(I99*H99,2)</f>
        <v>0</v>
      </c>
      <c r="K99" s="217" t="s">
        <v>1931</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89</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1943</v>
      </c>
    </row>
    <row r="100" spans="1:47" s="2" customFormat="1" ht="12">
      <c r="A100" s="40"/>
      <c r="B100" s="41"/>
      <c r="C100" s="42"/>
      <c r="D100" s="228" t="s">
        <v>216</v>
      </c>
      <c r="E100" s="42"/>
      <c r="F100" s="229" t="s">
        <v>1944</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89</v>
      </c>
    </row>
    <row r="101" spans="1:47" s="2" customFormat="1" ht="12">
      <c r="A101" s="40"/>
      <c r="B101" s="41"/>
      <c r="C101" s="42"/>
      <c r="D101" s="298" t="s">
        <v>1934</v>
      </c>
      <c r="E101" s="42"/>
      <c r="F101" s="299" t="s">
        <v>1945</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1934</v>
      </c>
      <c r="AU101" s="18" t="s">
        <v>89</v>
      </c>
    </row>
    <row r="102" spans="1:65" s="2" customFormat="1" ht="24.15" customHeight="1">
      <c r="A102" s="40"/>
      <c r="B102" s="41"/>
      <c r="C102" s="215" t="s">
        <v>214</v>
      </c>
      <c r="D102" s="215" t="s">
        <v>209</v>
      </c>
      <c r="E102" s="216" t="s">
        <v>1946</v>
      </c>
      <c r="F102" s="217" t="s">
        <v>1947</v>
      </c>
      <c r="G102" s="218" t="s">
        <v>212</v>
      </c>
      <c r="H102" s="219">
        <v>1.6</v>
      </c>
      <c r="I102" s="220"/>
      <c r="J102" s="221">
        <f>ROUND(I102*H102,2)</f>
        <v>0</v>
      </c>
      <c r="K102" s="217" t="s">
        <v>1931</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89</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1948</v>
      </c>
    </row>
    <row r="103" spans="1:47" s="2" customFormat="1" ht="12">
      <c r="A103" s="40"/>
      <c r="B103" s="41"/>
      <c r="C103" s="42"/>
      <c r="D103" s="228" t="s">
        <v>216</v>
      </c>
      <c r="E103" s="42"/>
      <c r="F103" s="229" t="s">
        <v>1949</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89</v>
      </c>
    </row>
    <row r="104" spans="1:47" s="2" customFormat="1" ht="12">
      <c r="A104" s="40"/>
      <c r="B104" s="41"/>
      <c r="C104" s="42"/>
      <c r="D104" s="298" t="s">
        <v>1934</v>
      </c>
      <c r="E104" s="42"/>
      <c r="F104" s="299" t="s">
        <v>1950</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1934</v>
      </c>
      <c r="AU104" s="18" t="s">
        <v>89</v>
      </c>
    </row>
    <row r="105" spans="1:47" s="2" customFormat="1" ht="12">
      <c r="A105" s="40"/>
      <c r="B105" s="41"/>
      <c r="C105" s="42"/>
      <c r="D105" s="228" t="s">
        <v>326</v>
      </c>
      <c r="E105" s="42"/>
      <c r="F105" s="275" t="s">
        <v>1951</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326</v>
      </c>
      <c r="AU105" s="18" t="s">
        <v>89</v>
      </c>
    </row>
    <row r="106" spans="1:63" s="12" customFormat="1" ht="22.8" customHeight="1">
      <c r="A106" s="12"/>
      <c r="B106" s="199"/>
      <c r="C106" s="200"/>
      <c r="D106" s="201" t="s">
        <v>79</v>
      </c>
      <c r="E106" s="213" t="s">
        <v>89</v>
      </c>
      <c r="F106" s="213" t="s">
        <v>1952</v>
      </c>
      <c r="G106" s="200"/>
      <c r="H106" s="200"/>
      <c r="I106" s="203"/>
      <c r="J106" s="214">
        <f>BK106</f>
        <v>0</v>
      </c>
      <c r="K106" s="200"/>
      <c r="L106" s="205"/>
      <c r="M106" s="206"/>
      <c r="N106" s="207"/>
      <c r="O106" s="207"/>
      <c r="P106" s="208">
        <f>SUM(P107:P109)</f>
        <v>0</v>
      </c>
      <c r="Q106" s="207"/>
      <c r="R106" s="208">
        <f>SUM(R107:R109)</f>
        <v>4.0029955264</v>
      </c>
      <c r="S106" s="207"/>
      <c r="T106" s="209">
        <f>SUM(T107:T109)</f>
        <v>0</v>
      </c>
      <c r="U106" s="12"/>
      <c r="V106" s="12"/>
      <c r="W106" s="12"/>
      <c r="X106" s="12"/>
      <c r="Y106" s="12"/>
      <c r="Z106" s="12"/>
      <c r="AA106" s="12"/>
      <c r="AB106" s="12"/>
      <c r="AC106" s="12"/>
      <c r="AD106" s="12"/>
      <c r="AE106" s="12"/>
      <c r="AR106" s="210" t="s">
        <v>87</v>
      </c>
      <c r="AT106" s="211" t="s">
        <v>79</v>
      </c>
      <c r="AU106" s="211" t="s">
        <v>87</v>
      </c>
      <c r="AY106" s="210" t="s">
        <v>206</v>
      </c>
      <c r="BK106" s="212">
        <f>SUM(BK107:BK109)</f>
        <v>0</v>
      </c>
    </row>
    <row r="107" spans="1:65" s="2" customFormat="1" ht="24.15" customHeight="1">
      <c r="A107" s="40"/>
      <c r="B107" s="41"/>
      <c r="C107" s="215" t="s">
        <v>207</v>
      </c>
      <c r="D107" s="215" t="s">
        <v>209</v>
      </c>
      <c r="E107" s="216" t="s">
        <v>1953</v>
      </c>
      <c r="F107" s="217" t="s">
        <v>1954</v>
      </c>
      <c r="G107" s="218" t="s">
        <v>212</v>
      </c>
      <c r="H107" s="219">
        <v>1.6</v>
      </c>
      <c r="I107" s="220"/>
      <c r="J107" s="221">
        <f>ROUND(I107*H107,2)</f>
        <v>0</v>
      </c>
      <c r="K107" s="217" t="s">
        <v>1931</v>
      </c>
      <c r="L107" s="46"/>
      <c r="M107" s="222" t="s">
        <v>39</v>
      </c>
      <c r="N107" s="223" t="s">
        <v>53</v>
      </c>
      <c r="O107" s="86"/>
      <c r="P107" s="224">
        <f>O107*H107</f>
        <v>0</v>
      </c>
      <c r="Q107" s="224">
        <v>2.501872204</v>
      </c>
      <c r="R107" s="224">
        <f>Q107*H107</f>
        <v>4.0029955264</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1955</v>
      </c>
    </row>
    <row r="108" spans="1:47" s="2" customFormat="1" ht="12">
      <c r="A108" s="40"/>
      <c r="B108" s="41"/>
      <c r="C108" s="42"/>
      <c r="D108" s="228" t="s">
        <v>216</v>
      </c>
      <c r="E108" s="42"/>
      <c r="F108" s="229" t="s">
        <v>1956</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47" s="2" customFormat="1" ht="12">
      <c r="A109" s="40"/>
      <c r="B109" s="41"/>
      <c r="C109" s="42"/>
      <c r="D109" s="298" t="s">
        <v>1934</v>
      </c>
      <c r="E109" s="42"/>
      <c r="F109" s="299" t="s">
        <v>1957</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1934</v>
      </c>
      <c r="AU109" s="18" t="s">
        <v>89</v>
      </c>
    </row>
    <row r="110" spans="1:63" s="12" customFormat="1" ht="25.9" customHeight="1">
      <c r="A110" s="12"/>
      <c r="B110" s="199"/>
      <c r="C110" s="200"/>
      <c r="D110" s="201" t="s">
        <v>79</v>
      </c>
      <c r="E110" s="202" t="s">
        <v>322</v>
      </c>
      <c r="F110" s="202" t="s">
        <v>1958</v>
      </c>
      <c r="G110" s="200"/>
      <c r="H110" s="200"/>
      <c r="I110" s="203"/>
      <c r="J110" s="204">
        <f>BK110</f>
        <v>0</v>
      </c>
      <c r="K110" s="200"/>
      <c r="L110" s="205"/>
      <c r="M110" s="206"/>
      <c r="N110" s="207"/>
      <c r="O110" s="207"/>
      <c r="P110" s="208">
        <f>P111</f>
        <v>0</v>
      </c>
      <c r="Q110" s="207"/>
      <c r="R110" s="208">
        <f>R111</f>
        <v>0</v>
      </c>
      <c r="S110" s="207"/>
      <c r="T110" s="209">
        <f>T111</f>
        <v>0</v>
      </c>
      <c r="U110" s="12"/>
      <c r="V110" s="12"/>
      <c r="W110" s="12"/>
      <c r="X110" s="12"/>
      <c r="Y110" s="12"/>
      <c r="Z110" s="12"/>
      <c r="AA110" s="12"/>
      <c r="AB110" s="12"/>
      <c r="AC110" s="12"/>
      <c r="AD110" s="12"/>
      <c r="AE110" s="12"/>
      <c r="AR110" s="210" t="s">
        <v>228</v>
      </c>
      <c r="AT110" s="211" t="s">
        <v>79</v>
      </c>
      <c r="AU110" s="211" t="s">
        <v>80</v>
      </c>
      <c r="AY110" s="210" t="s">
        <v>206</v>
      </c>
      <c r="BK110" s="212">
        <f>BK111</f>
        <v>0</v>
      </c>
    </row>
    <row r="111" spans="1:63" s="12" customFormat="1" ht="22.8" customHeight="1">
      <c r="A111" s="12"/>
      <c r="B111" s="199"/>
      <c r="C111" s="200"/>
      <c r="D111" s="201" t="s">
        <v>79</v>
      </c>
      <c r="E111" s="213" t="s">
        <v>1959</v>
      </c>
      <c r="F111" s="213" t="s">
        <v>1960</v>
      </c>
      <c r="G111" s="200"/>
      <c r="H111" s="200"/>
      <c r="I111" s="203"/>
      <c r="J111" s="214">
        <f>BK111</f>
        <v>0</v>
      </c>
      <c r="K111" s="200"/>
      <c r="L111" s="205"/>
      <c r="M111" s="206"/>
      <c r="N111" s="207"/>
      <c r="O111" s="207"/>
      <c r="P111" s="208">
        <f>SUM(P112:P114)</f>
        <v>0</v>
      </c>
      <c r="Q111" s="207"/>
      <c r="R111" s="208">
        <f>SUM(R112:R114)</f>
        <v>0</v>
      </c>
      <c r="S111" s="207"/>
      <c r="T111" s="209">
        <f>SUM(T112:T114)</f>
        <v>0</v>
      </c>
      <c r="U111" s="12"/>
      <c r="V111" s="12"/>
      <c r="W111" s="12"/>
      <c r="X111" s="12"/>
      <c r="Y111" s="12"/>
      <c r="Z111" s="12"/>
      <c r="AA111" s="12"/>
      <c r="AB111" s="12"/>
      <c r="AC111" s="12"/>
      <c r="AD111" s="12"/>
      <c r="AE111" s="12"/>
      <c r="AR111" s="210" t="s">
        <v>228</v>
      </c>
      <c r="AT111" s="211" t="s">
        <v>79</v>
      </c>
      <c r="AU111" s="211" t="s">
        <v>87</v>
      </c>
      <c r="AY111" s="210" t="s">
        <v>206</v>
      </c>
      <c r="BK111" s="212">
        <f>SUM(BK112:BK114)</f>
        <v>0</v>
      </c>
    </row>
    <row r="112" spans="1:65" s="2" customFormat="1" ht="24.15" customHeight="1">
      <c r="A112" s="40"/>
      <c r="B112" s="41"/>
      <c r="C112" s="215" t="s">
        <v>244</v>
      </c>
      <c r="D112" s="215" t="s">
        <v>209</v>
      </c>
      <c r="E112" s="216" t="s">
        <v>1961</v>
      </c>
      <c r="F112" s="217" t="s">
        <v>1962</v>
      </c>
      <c r="G112" s="218" t="s">
        <v>175</v>
      </c>
      <c r="H112" s="219">
        <v>50</v>
      </c>
      <c r="I112" s="220"/>
      <c r="J112" s="221">
        <f>ROUND(I112*H112,2)</f>
        <v>0</v>
      </c>
      <c r="K112" s="217" t="s">
        <v>1931</v>
      </c>
      <c r="L112" s="46"/>
      <c r="M112" s="222" t="s">
        <v>39</v>
      </c>
      <c r="N112" s="223" t="s">
        <v>53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1963</v>
      </c>
      <c r="AT112" s="226" t="s">
        <v>209</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1963</v>
      </c>
      <c r="BM112" s="226" t="s">
        <v>1964</v>
      </c>
    </row>
    <row r="113" spans="1:47" s="2" customFormat="1" ht="12">
      <c r="A113" s="40"/>
      <c r="B113" s="41"/>
      <c r="C113" s="42"/>
      <c r="D113" s="228" t="s">
        <v>216</v>
      </c>
      <c r="E113" s="42"/>
      <c r="F113" s="229" t="s">
        <v>1965</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47" s="2" customFormat="1" ht="12">
      <c r="A114" s="40"/>
      <c r="B114" s="41"/>
      <c r="C114" s="42"/>
      <c r="D114" s="298" t="s">
        <v>1934</v>
      </c>
      <c r="E114" s="42"/>
      <c r="F114" s="299" t="s">
        <v>1966</v>
      </c>
      <c r="G114" s="42"/>
      <c r="H114" s="42"/>
      <c r="I114" s="230"/>
      <c r="J114" s="42"/>
      <c r="K114" s="42"/>
      <c r="L114" s="46"/>
      <c r="M114" s="294"/>
      <c r="N114" s="295"/>
      <c r="O114" s="296"/>
      <c r="P114" s="296"/>
      <c r="Q114" s="296"/>
      <c r="R114" s="296"/>
      <c r="S114" s="296"/>
      <c r="T114" s="297"/>
      <c r="U114" s="40"/>
      <c r="V114" s="40"/>
      <c r="W114" s="40"/>
      <c r="X114" s="40"/>
      <c r="Y114" s="40"/>
      <c r="Z114" s="40"/>
      <c r="AA114" s="40"/>
      <c r="AB114" s="40"/>
      <c r="AC114" s="40"/>
      <c r="AD114" s="40"/>
      <c r="AE114" s="40"/>
      <c r="AT114" s="18" t="s">
        <v>1934</v>
      </c>
      <c r="AU114" s="18" t="s">
        <v>89</v>
      </c>
    </row>
    <row r="115" spans="1:31" s="2" customFormat="1" ht="6.95" customHeight="1">
      <c r="A115" s="40"/>
      <c r="B115" s="61"/>
      <c r="C115" s="62"/>
      <c r="D115" s="62"/>
      <c r="E115" s="62"/>
      <c r="F115" s="62"/>
      <c r="G115" s="62"/>
      <c r="H115" s="62"/>
      <c r="I115" s="62"/>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DD6" sheet="1" objects="1" scenarios="1" formatColumns="0" formatRows="0" autoFilter="0"/>
  <autoFilter ref="C89:K114"/>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5" r:id="rId1" display="https://podminky.urs.cz/item/CS_URS_2022_01/122211101"/>
    <hyperlink ref="F98" r:id="rId2" display="https://podminky.urs.cz/item/CS_URS_2022_01/131213712"/>
    <hyperlink ref="F101" r:id="rId3" display="https://podminky.urs.cz/item/CS_URS_2022_01/174104111"/>
    <hyperlink ref="F104" r:id="rId4" display="https://podminky.urs.cz/item/CS_URS_2022_01/129911121"/>
    <hyperlink ref="F109" r:id="rId5" display="https://podminky.urs.cz/item/CS_URS_2022_01/275321411"/>
    <hyperlink ref="F114" r:id="rId6" display="https://podminky.urs.cz/item/CS_URS_2022_01/46052017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19.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160</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1967</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1968</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ROUND((SUM(BE88:BE112)),2)</f>
        <v>0</v>
      </c>
      <c r="G35" s="40"/>
      <c r="H35" s="40"/>
      <c r="I35" s="160">
        <v>0.21</v>
      </c>
      <c r="J35" s="159">
        <f>ROUND(((SUM(BE88:BE112))*I35),2)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ROUND((SUM(BF88:BF112)),2)</f>
        <v>0</v>
      </c>
      <c r="G36" s="40"/>
      <c r="H36" s="40"/>
      <c r="I36" s="160">
        <v>0.15</v>
      </c>
      <c r="J36" s="159">
        <f>ROUND(((SUM(BF88:BF112))*I36),2)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ROUND((SUM(BG88:BG112)),2)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ROUND((SUM(BH88:BH112)),2)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ROUND((SUM(BI88:BI112)),2)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1967</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Č61 - Práce SZT při Výměně kolejnic v obvodu ST Most</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1969</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1970</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10" customFormat="1" ht="19.9" customHeight="1" hidden="1">
      <c r="A66" s="10"/>
      <c r="B66" s="183"/>
      <c r="C66" s="127"/>
      <c r="D66" s="184" t="s">
        <v>1971</v>
      </c>
      <c r="E66" s="185"/>
      <c r="F66" s="185"/>
      <c r="G66" s="185"/>
      <c r="H66" s="185"/>
      <c r="I66" s="185"/>
      <c r="J66" s="186">
        <f>J97</f>
        <v>0</v>
      </c>
      <c r="K66" s="127"/>
      <c r="L66" s="187"/>
      <c r="S66" s="10"/>
      <c r="T66" s="10"/>
      <c r="U66" s="10"/>
      <c r="V66" s="10"/>
      <c r="W66" s="10"/>
      <c r="X66" s="10"/>
      <c r="Y66" s="10"/>
      <c r="Z66" s="10"/>
      <c r="AA66" s="10"/>
      <c r="AB66" s="10"/>
      <c r="AC66" s="10"/>
      <c r="AD66" s="10"/>
      <c r="AE66" s="10"/>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1967</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Č61 - Práce SZT při Výměně kolejnic v obvodu ST Most</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40.05" customHeight="1">
      <c r="A85" s="40"/>
      <c r="B85" s="41"/>
      <c r="C85" s="33" t="s">
        <v>36</v>
      </c>
      <c r="D85" s="42"/>
      <c r="E85" s="42"/>
      <c r="F85" s="28" t="str">
        <f>IF(E20="","",E20)</f>
        <v>Vyplň údaj</v>
      </c>
      <c r="G85" s="42"/>
      <c r="H85" s="42"/>
      <c r="I85" s="33" t="s">
        <v>42</v>
      </c>
      <c r="J85" s="38" t="str">
        <f>E26</f>
        <v>Ing. Horák Jiří, horak@szdc.cz, +420 602155923</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f>
        <v>0</v>
      </c>
      <c r="Q88" s="98"/>
      <c r="R88" s="196">
        <f>R89</f>
        <v>0</v>
      </c>
      <c r="S88" s="98"/>
      <c r="T88" s="197">
        <f>T89</f>
        <v>0</v>
      </c>
      <c r="U88" s="40"/>
      <c r="V88" s="40"/>
      <c r="W88" s="40"/>
      <c r="X88" s="40"/>
      <c r="Y88" s="40"/>
      <c r="Z88" s="40"/>
      <c r="AA88" s="40"/>
      <c r="AB88" s="40"/>
      <c r="AC88" s="40"/>
      <c r="AD88" s="40"/>
      <c r="AE88" s="40"/>
      <c r="AT88" s="18" t="s">
        <v>79</v>
      </c>
      <c r="AU88" s="18" t="s">
        <v>187</v>
      </c>
      <c r="BK88" s="198">
        <f>BK89</f>
        <v>0</v>
      </c>
    </row>
    <row r="89" spans="1:63" s="12" customFormat="1" ht="25.9" customHeight="1">
      <c r="A89" s="12"/>
      <c r="B89" s="199"/>
      <c r="C89" s="200"/>
      <c r="D89" s="201" t="s">
        <v>79</v>
      </c>
      <c r="E89" s="202" t="s">
        <v>204</v>
      </c>
      <c r="F89" s="202" t="s">
        <v>204</v>
      </c>
      <c r="G89" s="200"/>
      <c r="H89" s="200"/>
      <c r="I89" s="203"/>
      <c r="J89" s="204">
        <f>BK89</f>
        <v>0</v>
      </c>
      <c r="K89" s="200"/>
      <c r="L89" s="205"/>
      <c r="M89" s="206"/>
      <c r="N89" s="207"/>
      <c r="O89" s="207"/>
      <c r="P89" s="208">
        <f>P90+P97</f>
        <v>0</v>
      </c>
      <c r="Q89" s="207"/>
      <c r="R89" s="208">
        <f>R90+R97</f>
        <v>0</v>
      </c>
      <c r="S89" s="207"/>
      <c r="T89" s="209">
        <f>T90+T97</f>
        <v>0</v>
      </c>
      <c r="U89" s="12"/>
      <c r="V89" s="12"/>
      <c r="W89" s="12"/>
      <c r="X89" s="12"/>
      <c r="Y89" s="12"/>
      <c r="Z89" s="12"/>
      <c r="AA89" s="12"/>
      <c r="AB89" s="12"/>
      <c r="AC89" s="12"/>
      <c r="AD89" s="12"/>
      <c r="AE89" s="12"/>
      <c r="AR89" s="210" t="s">
        <v>87</v>
      </c>
      <c r="AT89" s="211" t="s">
        <v>79</v>
      </c>
      <c r="AU89" s="211" t="s">
        <v>80</v>
      </c>
      <c r="AY89" s="210" t="s">
        <v>206</v>
      </c>
      <c r="BK89" s="212">
        <f>BK90+BK97</f>
        <v>0</v>
      </c>
    </row>
    <row r="90" spans="1:63" s="12" customFormat="1" ht="22.8" customHeight="1">
      <c r="A90" s="12"/>
      <c r="B90" s="199"/>
      <c r="C90" s="200"/>
      <c r="D90" s="201" t="s">
        <v>79</v>
      </c>
      <c r="E90" s="213" t="s">
        <v>1972</v>
      </c>
      <c r="F90" s="213" t="s">
        <v>1973</v>
      </c>
      <c r="G90" s="200"/>
      <c r="H90" s="200"/>
      <c r="I90" s="203"/>
      <c r="J90" s="214">
        <f>BK90</f>
        <v>0</v>
      </c>
      <c r="K90" s="200"/>
      <c r="L90" s="205"/>
      <c r="M90" s="206"/>
      <c r="N90" s="207"/>
      <c r="O90" s="207"/>
      <c r="P90" s="208">
        <f>SUM(P91:P96)</f>
        <v>0</v>
      </c>
      <c r="Q90" s="207"/>
      <c r="R90" s="208">
        <f>SUM(R91:R96)</f>
        <v>0</v>
      </c>
      <c r="S90" s="207"/>
      <c r="T90" s="209">
        <f>SUM(T91:T96)</f>
        <v>0</v>
      </c>
      <c r="U90" s="12"/>
      <c r="V90" s="12"/>
      <c r="W90" s="12"/>
      <c r="X90" s="12"/>
      <c r="Y90" s="12"/>
      <c r="Z90" s="12"/>
      <c r="AA90" s="12"/>
      <c r="AB90" s="12"/>
      <c r="AC90" s="12"/>
      <c r="AD90" s="12"/>
      <c r="AE90" s="12"/>
      <c r="AR90" s="210" t="s">
        <v>87</v>
      </c>
      <c r="AT90" s="211" t="s">
        <v>79</v>
      </c>
      <c r="AU90" s="211" t="s">
        <v>87</v>
      </c>
      <c r="AY90" s="210" t="s">
        <v>206</v>
      </c>
      <c r="BK90" s="212">
        <f>SUM(BK91:BK96)</f>
        <v>0</v>
      </c>
    </row>
    <row r="91" spans="1:65" s="2" customFormat="1" ht="16.5" customHeight="1">
      <c r="A91" s="40"/>
      <c r="B91" s="41"/>
      <c r="C91" s="215" t="s">
        <v>87</v>
      </c>
      <c r="D91" s="215" t="s">
        <v>209</v>
      </c>
      <c r="E91" s="216" t="s">
        <v>1974</v>
      </c>
      <c r="F91" s="217" t="s">
        <v>1975</v>
      </c>
      <c r="G91" s="218" t="s">
        <v>223</v>
      </c>
      <c r="H91" s="219">
        <v>2</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1976</v>
      </c>
    </row>
    <row r="92" spans="1:47" s="2" customFormat="1" ht="12">
      <c r="A92" s="40"/>
      <c r="B92" s="41"/>
      <c r="C92" s="42"/>
      <c r="D92" s="228" t="s">
        <v>216</v>
      </c>
      <c r="E92" s="42"/>
      <c r="F92" s="229" t="s">
        <v>1977</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47" s="2" customFormat="1" ht="12">
      <c r="A93" s="40"/>
      <c r="B93" s="41"/>
      <c r="C93" s="42"/>
      <c r="D93" s="228" t="s">
        <v>326</v>
      </c>
      <c r="E93" s="42"/>
      <c r="F93" s="275" t="s">
        <v>1978</v>
      </c>
      <c r="G93" s="42"/>
      <c r="H93" s="42"/>
      <c r="I93" s="230"/>
      <c r="J93" s="42"/>
      <c r="K93" s="42"/>
      <c r="L93" s="46"/>
      <c r="M93" s="231"/>
      <c r="N93" s="232"/>
      <c r="O93" s="86"/>
      <c r="P93" s="86"/>
      <c r="Q93" s="86"/>
      <c r="R93" s="86"/>
      <c r="S93" s="86"/>
      <c r="T93" s="87"/>
      <c r="U93" s="40"/>
      <c r="V93" s="40"/>
      <c r="W93" s="40"/>
      <c r="X93" s="40"/>
      <c r="Y93" s="40"/>
      <c r="Z93" s="40"/>
      <c r="AA93" s="40"/>
      <c r="AB93" s="40"/>
      <c r="AC93" s="40"/>
      <c r="AD93" s="40"/>
      <c r="AE93" s="40"/>
      <c r="AT93" s="18" t="s">
        <v>326</v>
      </c>
      <c r="AU93" s="18" t="s">
        <v>89</v>
      </c>
    </row>
    <row r="94" spans="1:65" s="2" customFormat="1" ht="16.5" customHeight="1">
      <c r="A94" s="40"/>
      <c r="B94" s="41"/>
      <c r="C94" s="215" t="s">
        <v>89</v>
      </c>
      <c r="D94" s="215" t="s">
        <v>209</v>
      </c>
      <c r="E94" s="216" t="s">
        <v>1979</v>
      </c>
      <c r="F94" s="217" t="s">
        <v>1980</v>
      </c>
      <c r="G94" s="218" t="s">
        <v>223</v>
      </c>
      <c r="H94" s="219">
        <v>2</v>
      </c>
      <c r="I94" s="220"/>
      <c r="J94" s="221">
        <f>ROUND(I94*H94,2)</f>
        <v>0</v>
      </c>
      <c r="K94" s="217" t="s">
        <v>213</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214</v>
      </c>
      <c r="AT94" s="226" t="s">
        <v>209</v>
      </c>
      <c r="AU94" s="226" t="s">
        <v>89</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214</v>
      </c>
      <c r="BM94" s="226" t="s">
        <v>1981</v>
      </c>
    </row>
    <row r="95" spans="1:47" s="2" customFormat="1" ht="12">
      <c r="A95" s="40"/>
      <c r="B95" s="41"/>
      <c r="C95" s="42"/>
      <c r="D95" s="228" t="s">
        <v>216</v>
      </c>
      <c r="E95" s="42"/>
      <c r="F95" s="229" t="s">
        <v>1980</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89</v>
      </c>
    </row>
    <row r="96" spans="1:47" s="2" customFormat="1" ht="12">
      <c r="A96" s="40"/>
      <c r="B96" s="41"/>
      <c r="C96" s="42"/>
      <c r="D96" s="228" t="s">
        <v>326</v>
      </c>
      <c r="E96" s="42"/>
      <c r="F96" s="275" t="s">
        <v>1982</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326</v>
      </c>
      <c r="AU96" s="18" t="s">
        <v>89</v>
      </c>
    </row>
    <row r="97" spans="1:63" s="12" customFormat="1" ht="22.8" customHeight="1">
      <c r="A97" s="12"/>
      <c r="B97" s="199"/>
      <c r="C97" s="200"/>
      <c r="D97" s="201" t="s">
        <v>79</v>
      </c>
      <c r="E97" s="213" t="s">
        <v>1983</v>
      </c>
      <c r="F97" s="213" t="s">
        <v>1984</v>
      </c>
      <c r="G97" s="200"/>
      <c r="H97" s="200"/>
      <c r="I97" s="203"/>
      <c r="J97" s="214">
        <f>BK97</f>
        <v>0</v>
      </c>
      <c r="K97" s="200"/>
      <c r="L97" s="205"/>
      <c r="M97" s="206"/>
      <c r="N97" s="207"/>
      <c r="O97" s="207"/>
      <c r="P97" s="208">
        <f>SUM(P98:P112)</f>
        <v>0</v>
      </c>
      <c r="Q97" s="207"/>
      <c r="R97" s="208">
        <f>SUM(R98:R112)</f>
        <v>0</v>
      </c>
      <c r="S97" s="207"/>
      <c r="T97" s="209">
        <f>SUM(T98:T112)</f>
        <v>0</v>
      </c>
      <c r="U97" s="12"/>
      <c r="V97" s="12"/>
      <c r="W97" s="12"/>
      <c r="X97" s="12"/>
      <c r="Y97" s="12"/>
      <c r="Z97" s="12"/>
      <c r="AA97" s="12"/>
      <c r="AB97" s="12"/>
      <c r="AC97" s="12"/>
      <c r="AD97" s="12"/>
      <c r="AE97" s="12"/>
      <c r="AR97" s="210" t="s">
        <v>87</v>
      </c>
      <c r="AT97" s="211" t="s">
        <v>79</v>
      </c>
      <c r="AU97" s="211" t="s">
        <v>87</v>
      </c>
      <c r="AY97" s="210" t="s">
        <v>206</v>
      </c>
      <c r="BK97" s="212">
        <f>SUM(BK98:BK112)</f>
        <v>0</v>
      </c>
    </row>
    <row r="98" spans="1:65" s="2" customFormat="1" ht="16.5" customHeight="1">
      <c r="A98" s="40"/>
      <c r="B98" s="41"/>
      <c r="C98" s="215" t="s">
        <v>228</v>
      </c>
      <c r="D98" s="215" t="s">
        <v>209</v>
      </c>
      <c r="E98" s="216" t="s">
        <v>1974</v>
      </c>
      <c r="F98" s="217" t="s">
        <v>1975</v>
      </c>
      <c r="G98" s="218" t="s">
        <v>223</v>
      </c>
      <c r="H98" s="219">
        <v>3</v>
      </c>
      <c r="I98" s="220"/>
      <c r="J98" s="221">
        <f>ROUND(I98*H98,2)</f>
        <v>0</v>
      </c>
      <c r="K98" s="217" t="s">
        <v>213</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1985</v>
      </c>
    </row>
    <row r="99" spans="1:47" s="2" customFormat="1" ht="12">
      <c r="A99" s="40"/>
      <c r="B99" s="41"/>
      <c r="C99" s="42"/>
      <c r="D99" s="228" t="s">
        <v>216</v>
      </c>
      <c r="E99" s="42"/>
      <c r="F99" s="229" t="s">
        <v>1977</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47" s="2" customFormat="1" ht="12">
      <c r="A100" s="40"/>
      <c r="B100" s="41"/>
      <c r="C100" s="42"/>
      <c r="D100" s="228" t="s">
        <v>326</v>
      </c>
      <c r="E100" s="42"/>
      <c r="F100" s="275" t="s">
        <v>1986</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326</v>
      </c>
      <c r="AU100" s="18" t="s">
        <v>89</v>
      </c>
    </row>
    <row r="101" spans="1:65" s="2" customFormat="1" ht="24.15" customHeight="1">
      <c r="A101" s="40"/>
      <c r="B101" s="41"/>
      <c r="C101" s="215" t="s">
        <v>214</v>
      </c>
      <c r="D101" s="215" t="s">
        <v>209</v>
      </c>
      <c r="E101" s="216" t="s">
        <v>1987</v>
      </c>
      <c r="F101" s="217" t="s">
        <v>1988</v>
      </c>
      <c r="G101" s="218" t="s">
        <v>223</v>
      </c>
      <c r="H101" s="219">
        <v>1</v>
      </c>
      <c r="I101" s="220"/>
      <c r="J101" s="221">
        <f>ROUND(I101*H101,2)</f>
        <v>0</v>
      </c>
      <c r="K101" s="217" t="s">
        <v>213</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1989</v>
      </c>
    </row>
    <row r="102" spans="1:47" s="2" customFormat="1" ht="12">
      <c r="A102" s="40"/>
      <c r="B102" s="41"/>
      <c r="C102" s="42"/>
      <c r="D102" s="228" t="s">
        <v>216</v>
      </c>
      <c r="E102" s="42"/>
      <c r="F102" s="229" t="s">
        <v>1990</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47" s="2" customFormat="1" ht="12">
      <c r="A103" s="40"/>
      <c r="B103" s="41"/>
      <c r="C103" s="42"/>
      <c r="D103" s="228" t="s">
        <v>326</v>
      </c>
      <c r="E103" s="42"/>
      <c r="F103" s="275" t="s">
        <v>1991</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326</v>
      </c>
      <c r="AU103" s="18" t="s">
        <v>89</v>
      </c>
    </row>
    <row r="104" spans="1:65" s="2" customFormat="1" ht="24.15" customHeight="1">
      <c r="A104" s="40"/>
      <c r="B104" s="41"/>
      <c r="C104" s="215" t="s">
        <v>207</v>
      </c>
      <c r="D104" s="215" t="s">
        <v>209</v>
      </c>
      <c r="E104" s="216" t="s">
        <v>1992</v>
      </c>
      <c r="F104" s="217" t="s">
        <v>1993</v>
      </c>
      <c r="G104" s="218" t="s">
        <v>223</v>
      </c>
      <c r="H104" s="219">
        <v>6</v>
      </c>
      <c r="I104" s="220"/>
      <c r="J104" s="221">
        <f>ROUND(I104*H104,2)</f>
        <v>0</v>
      </c>
      <c r="K104" s="217" t="s">
        <v>213</v>
      </c>
      <c r="L104" s="46"/>
      <c r="M104" s="222" t="s">
        <v>39</v>
      </c>
      <c r="N104" s="223" t="s">
        <v>53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214</v>
      </c>
      <c r="AT104" s="226" t="s">
        <v>209</v>
      </c>
      <c r="AU104" s="226" t="s">
        <v>89</v>
      </c>
      <c r="AY104" s="18" t="s">
        <v>206</v>
      </c>
      <c r="BE104" s="227">
        <f>IF(N104="základní",J104,0)</f>
        <v>0</v>
      </c>
      <c r="BF104" s="227">
        <f>IF(N104="snížená",J104,0)</f>
        <v>0</v>
      </c>
      <c r="BG104" s="227">
        <f>IF(N104="zákl. přenesená",J104,0)</f>
        <v>0</v>
      </c>
      <c r="BH104" s="227">
        <f>IF(N104="sníž. přenesená",J104,0)</f>
        <v>0</v>
      </c>
      <c r="BI104" s="227">
        <f>IF(N104="nulová",J104,0)</f>
        <v>0</v>
      </c>
      <c r="BJ104" s="18" t="s">
        <v>214</v>
      </c>
      <c r="BK104" s="227">
        <f>ROUND(I104*H104,2)</f>
        <v>0</v>
      </c>
      <c r="BL104" s="18" t="s">
        <v>214</v>
      </c>
      <c r="BM104" s="226" t="s">
        <v>1994</v>
      </c>
    </row>
    <row r="105" spans="1:47" s="2" customFormat="1" ht="12">
      <c r="A105" s="40"/>
      <c r="B105" s="41"/>
      <c r="C105" s="42"/>
      <c r="D105" s="228" t="s">
        <v>216</v>
      </c>
      <c r="E105" s="42"/>
      <c r="F105" s="229" t="s">
        <v>1995</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216</v>
      </c>
      <c r="AU105" s="18" t="s">
        <v>89</v>
      </c>
    </row>
    <row r="106" spans="1:47" s="2" customFormat="1" ht="12">
      <c r="A106" s="40"/>
      <c r="B106" s="41"/>
      <c r="C106" s="42"/>
      <c r="D106" s="228" t="s">
        <v>326</v>
      </c>
      <c r="E106" s="42"/>
      <c r="F106" s="275" t="s">
        <v>1996</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326</v>
      </c>
      <c r="AU106" s="18" t="s">
        <v>89</v>
      </c>
    </row>
    <row r="107" spans="1:65" s="2" customFormat="1" ht="24.15" customHeight="1">
      <c r="A107" s="40"/>
      <c r="B107" s="41"/>
      <c r="C107" s="215" t="s">
        <v>244</v>
      </c>
      <c r="D107" s="215" t="s">
        <v>209</v>
      </c>
      <c r="E107" s="216" t="s">
        <v>1997</v>
      </c>
      <c r="F107" s="217" t="s">
        <v>1998</v>
      </c>
      <c r="G107" s="218" t="s">
        <v>223</v>
      </c>
      <c r="H107" s="219">
        <v>1</v>
      </c>
      <c r="I107" s="220"/>
      <c r="J107" s="221">
        <f>ROUND(I107*H107,2)</f>
        <v>0</v>
      </c>
      <c r="K107" s="217" t="s">
        <v>213</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1999</v>
      </c>
    </row>
    <row r="108" spans="1:47" s="2" customFormat="1" ht="12">
      <c r="A108" s="40"/>
      <c r="B108" s="41"/>
      <c r="C108" s="42"/>
      <c r="D108" s="228" t="s">
        <v>216</v>
      </c>
      <c r="E108" s="42"/>
      <c r="F108" s="229" t="s">
        <v>1998</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47" s="2" customFormat="1" ht="12">
      <c r="A109" s="40"/>
      <c r="B109" s="41"/>
      <c r="C109" s="42"/>
      <c r="D109" s="228" t="s">
        <v>326</v>
      </c>
      <c r="E109" s="42"/>
      <c r="F109" s="275" t="s">
        <v>2000</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326</v>
      </c>
      <c r="AU109" s="18" t="s">
        <v>89</v>
      </c>
    </row>
    <row r="110" spans="1:65" s="2" customFormat="1" ht="24.15" customHeight="1">
      <c r="A110" s="40"/>
      <c r="B110" s="41"/>
      <c r="C110" s="215" t="s">
        <v>250</v>
      </c>
      <c r="D110" s="215" t="s">
        <v>209</v>
      </c>
      <c r="E110" s="216" t="s">
        <v>2001</v>
      </c>
      <c r="F110" s="217" t="s">
        <v>2002</v>
      </c>
      <c r="G110" s="218" t="s">
        <v>223</v>
      </c>
      <c r="H110" s="219">
        <v>6</v>
      </c>
      <c r="I110" s="220"/>
      <c r="J110" s="221">
        <f>ROUND(I110*H110,2)</f>
        <v>0</v>
      </c>
      <c r="K110" s="217" t="s">
        <v>213</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2003</v>
      </c>
    </row>
    <row r="111" spans="1:47" s="2" customFormat="1" ht="12">
      <c r="A111" s="40"/>
      <c r="B111" s="41"/>
      <c r="C111" s="42"/>
      <c r="D111" s="228" t="s">
        <v>216</v>
      </c>
      <c r="E111" s="42"/>
      <c r="F111" s="229" t="s">
        <v>2002</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2004</v>
      </c>
      <c r="G112" s="42"/>
      <c r="H112" s="42"/>
      <c r="I112" s="230"/>
      <c r="J112" s="42"/>
      <c r="K112" s="42"/>
      <c r="L112" s="46"/>
      <c r="M112" s="294"/>
      <c r="N112" s="295"/>
      <c r="O112" s="296"/>
      <c r="P112" s="296"/>
      <c r="Q112" s="296"/>
      <c r="R112" s="296"/>
      <c r="S112" s="296"/>
      <c r="T112" s="297"/>
      <c r="U112" s="40"/>
      <c r="V112" s="40"/>
      <c r="W112" s="40"/>
      <c r="X112" s="40"/>
      <c r="Y112" s="40"/>
      <c r="Z112" s="40"/>
      <c r="AA112" s="40"/>
      <c r="AB112" s="40"/>
      <c r="AC112" s="40"/>
      <c r="AD112" s="40"/>
      <c r="AE112" s="40"/>
      <c r="AT112" s="18" t="s">
        <v>326</v>
      </c>
      <c r="AU112" s="18" t="s">
        <v>89</v>
      </c>
    </row>
    <row r="113" spans="1:31" s="2" customFormat="1" ht="6.95" customHeight="1">
      <c r="A113" s="40"/>
      <c r="B113" s="61"/>
      <c r="C113" s="62"/>
      <c r="D113" s="62"/>
      <c r="E113" s="62"/>
      <c r="F113" s="62"/>
      <c r="G113" s="62"/>
      <c r="H113" s="62"/>
      <c r="I113" s="62"/>
      <c r="J113" s="62"/>
      <c r="K113" s="62"/>
      <c r="L113" s="46"/>
      <c r="M113" s="40"/>
      <c r="O113" s="40"/>
      <c r="P113" s="40"/>
      <c r="Q113" s="40"/>
      <c r="R113" s="40"/>
      <c r="S113" s="40"/>
      <c r="T113" s="40"/>
      <c r="U113" s="40"/>
      <c r="V113" s="40"/>
      <c r="W113" s="40"/>
      <c r="X113" s="40"/>
      <c r="Y113" s="40"/>
      <c r="Z113" s="40"/>
      <c r="AA113" s="40"/>
      <c r="AB113" s="40"/>
      <c r="AC113" s="40"/>
      <c r="AD113" s="40"/>
      <c r="AE113" s="40"/>
    </row>
  </sheetData>
  <sheetProtection password="CDD6" sheet="1" objects="1" scenarios="1" formatColumns="0" formatRows="0" autoFilter="0"/>
  <autoFilter ref="C87:K11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94</v>
      </c>
      <c r="AZ2" s="140" t="s">
        <v>173</v>
      </c>
      <c r="BA2" s="140" t="s">
        <v>174</v>
      </c>
      <c r="BB2" s="140" t="s">
        <v>175</v>
      </c>
      <c r="BC2" s="140" t="s">
        <v>176</v>
      </c>
      <c r="BD2" s="140" t="s">
        <v>89</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181</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182</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ROUND((SUM(BE88:BE236)),2)</f>
        <v>0</v>
      </c>
      <c r="G35" s="40"/>
      <c r="H35" s="40"/>
      <c r="I35" s="160">
        <v>0.21</v>
      </c>
      <c r="J35" s="159">
        <f>ROUND(((SUM(BE88:BE236))*I35),2)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ROUND((SUM(BF88:BF236)),2)</f>
        <v>0</v>
      </c>
      <c r="G36" s="40"/>
      <c r="H36" s="40"/>
      <c r="I36" s="160">
        <v>0.15</v>
      </c>
      <c r="J36" s="159">
        <f>ROUND(((SUM(BF88:BF236))*I36),2)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ROUND((SUM(BG88:BG236)),2)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ROUND((SUM(BH88:BH236)),2)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ROUND((SUM(BI88:BI236)),2)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Č11 - SVK Teplice zám. zah. - Bystřany km 3,487 - 3,713</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J207</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Č11 - SVK Teplice zám. zah. - Bystřany km 3,487 - 3,713</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P89+P207</f>
        <v>0</v>
      </c>
      <c r="Q88" s="98"/>
      <c r="R88" s="196">
        <f>R89+R207</f>
        <v>53.42988</v>
      </c>
      <c r="S88" s="98"/>
      <c r="T88" s="197">
        <f>T89+T207</f>
        <v>0</v>
      </c>
      <c r="U88" s="40"/>
      <c r="V88" s="40"/>
      <c r="W88" s="40"/>
      <c r="X88" s="40"/>
      <c r="Y88" s="40"/>
      <c r="Z88" s="40"/>
      <c r="AA88" s="40"/>
      <c r="AB88" s="40"/>
      <c r="AC88" s="40"/>
      <c r="AD88" s="40"/>
      <c r="AE88" s="40"/>
      <c r="AT88" s="18" t="s">
        <v>79</v>
      </c>
      <c r="AU88" s="18" t="s">
        <v>187</v>
      </c>
      <c r="BK88" s="198">
        <f>BK89+BK207</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53.42988</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SUM(P91:P206)</f>
        <v>0</v>
      </c>
      <c r="Q90" s="207"/>
      <c r="R90" s="208">
        <f>SUM(R91:R206)</f>
        <v>53.42988</v>
      </c>
      <c r="S90" s="207"/>
      <c r="T90" s="209">
        <f>SUM(T91:T206)</f>
        <v>0</v>
      </c>
      <c r="U90" s="12"/>
      <c r="V90" s="12"/>
      <c r="W90" s="12"/>
      <c r="X90" s="12"/>
      <c r="Y90" s="12"/>
      <c r="Z90" s="12"/>
      <c r="AA90" s="12"/>
      <c r="AB90" s="12"/>
      <c r="AC90" s="12"/>
      <c r="AD90" s="12"/>
      <c r="AE90" s="12"/>
      <c r="AR90" s="210" t="s">
        <v>87</v>
      </c>
      <c r="AT90" s="211" t="s">
        <v>79</v>
      </c>
      <c r="AU90" s="211" t="s">
        <v>87</v>
      </c>
      <c r="AY90" s="210" t="s">
        <v>206</v>
      </c>
      <c r="BK90" s="212">
        <f>SUM(BK91:BK206)</f>
        <v>0</v>
      </c>
    </row>
    <row r="91" spans="1:65" s="2" customFormat="1" ht="16.5" customHeight="1">
      <c r="A91" s="40"/>
      <c r="B91" s="41"/>
      <c r="C91" s="215" t="s">
        <v>87</v>
      </c>
      <c r="D91" s="215" t="s">
        <v>209</v>
      </c>
      <c r="E91" s="216" t="s">
        <v>210</v>
      </c>
      <c r="F91" s="217" t="s">
        <v>211</v>
      </c>
      <c r="G91" s="218" t="s">
        <v>212</v>
      </c>
      <c r="H91" s="219">
        <v>30</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215</v>
      </c>
    </row>
    <row r="92" spans="1:47" s="2" customFormat="1" ht="12">
      <c r="A92" s="40"/>
      <c r="B92" s="41"/>
      <c r="C92" s="42"/>
      <c r="D92" s="228" t="s">
        <v>216</v>
      </c>
      <c r="E92" s="42"/>
      <c r="F92" s="229" t="s">
        <v>217</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3" customFormat="1" ht="12">
      <c r="A93" s="13"/>
      <c r="B93" s="233"/>
      <c r="C93" s="234"/>
      <c r="D93" s="228" t="s">
        <v>218</v>
      </c>
      <c r="E93" s="235" t="s">
        <v>39</v>
      </c>
      <c r="F93" s="236" t="s">
        <v>219</v>
      </c>
      <c r="G93" s="234"/>
      <c r="H93" s="237">
        <v>30</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218</v>
      </c>
      <c r="AU93" s="243" t="s">
        <v>89</v>
      </c>
      <c r="AV93" s="13" t="s">
        <v>89</v>
      </c>
      <c r="AW93" s="13" t="s">
        <v>41</v>
      </c>
      <c r="AX93" s="13" t="s">
        <v>80</v>
      </c>
      <c r="AY93" s="243" t="s">
        <v>206</v>
      </c>
    </row>
    <row r="94" spans="1:51" s="14" customFormat="1" ht="12">
      <c r="A94" s="14"/>
      <c r="B94" s="244"/>
      <c r="C94" s="245"/>
      <c r="D94" s="228" t="s">
        <v>218</v>
      </c>
      <c r="E94" s="246" t="s">
        <v>39</v>
      </c>
      <c r="F94" s="247" t="s">
        <v>220</v>
      </c>
      <c r="G94" s="245"/>
      <c r="H94" s="248">
        <v>30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218</v>
      </c>
      <c r="AU94" s="254" t="s">
        <v>89</v>
      </c>
      <c r="AV94" s="14" t="s">
        <v>214</v>
      </c>
      <c r="AW94" s="14" t="s">
        <v>41</v>
      </c>
      <c r="AX94" s="14" t="s">
        <v>87</v>
      </c>
      <c r="AY94" s="254" t="s">
        <v>206</v>
      </c>
    </row>
    <row r="95" spans="1:65" s="2" customFormat="1" ht="37.8" customHeight="1">
      <c r="A95" s="40"/>
      <c r="B95" s="41"/>
      <c r="C95" s="215" t="s">
        <v>89</v>
      </c>
      <c r="D95" s="215" t="s">
        <v>209</v>
      </c>
      <c r="E95" s="216" t="s">
        <v>221</v>
      </c>
      <c r="F95" s="217" t="s">
        <v>222</v>
      </c>
      <c r="G95" s="218" t="s">
        <v>223</v>
      </c>
      <c r="H95" s="219">
        <v>10</v>
      </c>
      <c r="I95" s="220"/>
      <c r="J95" s="221">
        <f>ROUND(I95*H95,2)</f>
        <v>0</v>
      </c>
      <c r="K95" s="217" t="s">
        <v>213</v>
      </c>
      <c r="L95" s="46"/>
      <c r="M95" s="222" t="s">
        <v>39</v>
      </c>
      <c r="N95" s="223" t="s">
        <v>53</v>
      </c>
      <c r="O95" s="86"/>
      <c r="P95" s="224">
        <f>O95*H95</f>
        <v>0</v>
      </c>
      <c r="Q95" s="224">
        <v>0</v>
      </c>
      <c r="R95" s="224">
        <f>Q95*H95</f>
        <v>0</v>
      </c>
      <c r="S95" s="224">
        <v>0</v>
      </c>
      <c r="T95" s="225">
        <f>S95*H95</f>
        <v>0</v>
      </c>
      <c r="U95" s="40"/>
      <c r="V95" s="40"/>
      <c r="W95" s="40"/>
      <c r="X95" s="40"/>
      <c r="Y95" s="40"/>
      <c r="Z95" s="40"/>
      <c r="AA95" s="40"/>
      <c r="AB95" s="40"/>
      <c r="AC95" s="40"/>
      <c r="AD95" s="40"/>
      <c r="AE95" s="40"/>
      <c r="AR95" s="226" t="s">
        <v>214</v>
      </c>
      <c r="AT95" s="226" t="s">
        <v>209</v>
      </c>
      <c r="AU95" s="226" t="s">
        <v>89</v>
      </c>
      <c r="AY95" s="18" t="s">
        <v>206</v>
      </c>
      <c r="BE95" s="227">
        <f>IF(N95="základní",J95,0)</f>
        <v>0</v>
      </c>
      <c r="BF95" s="227">
        <f>IF(N95="snížená",J95,0)</f>
        <v>0</v>
      </c>
      <c r="BG95" s="227">
        <f>IF(N95="zákl. přenesená",J95,0)</f>
        <v>0</v>
      </c>
      <c r="BH95" s="227">
        <f>IF(N95="sníž. přenesená",J95,0)</f>
        <v>0</v>
      </c>
      <c r="BI95" s="227">
        <f>IF(N95="nulová",J95,0)</f>
        <v>0</v>
      </c>
      <c r="BJ95" s="18" t="s">
        <v>214</v>
      </c>
      <c r="BK95" s="227">
        <f>ROUND(I95*H95,2)</f>
        <v>0</v>
      </c>
      <c r="BL95" s="18" t="s">
        <v>214</v>
      </c>
      <c r="BM95" s="226" t="s">
        <v>224</v>
      </c>
    </row>
    <row r="96" spans="1:47" s="2" customFormat="1" ht="12">
      <c r="A96" s="40"/>
      <c r="B96" s="41"/>
      <c r="C96" s="42"/>
      <c r="D96" s="228" t="s">
        <v>216</v>
      </c>
      <c r="E96" s="42"/>
      <c r="F96" s="229" t="s">
        <v>225</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216</v>
      </c>
      <c r="AU96" s="18" t="s">
        <v>89</v>
      </c>
    </row>
    <row r="97" spans="1:51" s="15" customFormat="1" ht="12">
      <c r="A97" s="15"/>
      <c r="B97" s="255"/>
      <c r="C97" s="256"/>
      <c r="D97" s="228" t="s">
        <v>218</v>
      </c>
      <c r="E97" s="257" t="s">
        <v>39</v>
      </c>
      <c r="F97" s="258" t="s">
        <v>226</v>
      </c>
      <c r="G97" s="256"/>
      <c r="H97" s="257" t="s">
        <v>39</v>
      </c>
      <c r="I97" s="259"/>
      <c r="J97" s="256"/>
      <c r="K97" s="256"/>
      <c r="L97" s="260"/>
      <c r="M97" s="261"/>
      <c r="N97" s="262"/>
      <c r="O97" s="262"/>
      <c r="P97" s="262"/>
      <c r="Q97" s="262"/>
      <c r="R97" s="262"/>
      <c r="S97" s="262"/>
      <c r="T97" s="263"/>
      <c r="U97" s="15"/>
      <c r="V97" s="15"/>
      <c r="W97" s="15"/>
      <c r="X97" s="15"/>
      <c r="Y97" s="15"/>
      <c r="Z97" s="15"/>
      <c r="AA97" s="15"/>
      <c r="AB97" s="15"/>
      <c r="AC97" s="15"/>
      <c r="AD97" s="15"/>
      <c r="AE97" s="15"/>
      <c r="AT97" s="264" t="s">
        <v>218</v>
      </c>
      <c r="AU97" s="264" t="s">
        <v>89</v>
      </c>
      <c r="AV97" s="15" t="s">
        <v>87</v>
      </c>
      <c r="AW97" s="15" t="s">
        <v>41</v>
      </c>
      <c r="AX97" s="15" t="s">
        <v>80</v>
      </c>
      <c r="AY97" s="264" t="s">
        <v>206</v>
      </c>
    </row>
    <row r="98" spans="1:51" s="13" customFormat="1" ht="12">
      <c r="A98" s="13"/>
      <c r="B98" s="233"/>
      <c r="C98" s="234"/>
      <c r="D98" s="228" t="s">
        <v>218</v>
      </c>
      <c r="E98" s="235" t="s">
        <v>39</v>
      </c>
      <c r="F98" s="236" t="s">
        <v>227</v>
      </c>
      <c r="G98" s="234"/>
      <c r="H98" s="237">
        <v>10</v>
      </c>
      <c r="I98" s="238"/>
      <c r="J98" s="234"/>
      <c r="K98" s="234"/>
      <c r="L98" s="239"/>
      <c r="M98" s="240"/>
      <c r="N98" s="241"/>
      <c r="O98" s="241"/>
      <c r="P98" s="241"/>
      <c r="Q98" s="241"/>
      <c r="R98" s="241"/>
      <c r="S98" s="241"/>
      <c r="T98" s="242"/>
      <c r="U98" s="13"/>
      <c r="V98" s="13"/>
      <c r="W98" s="13"/>
      <c r="X98" s="13"/>
      <c r="Y98" s="13"/>
      <c r="Z98" s="13"/>
      <c r="AA98" s="13"/>
      <c r="AB98" s="13"/>
      <c r="AC98" s="13"/>
      <c r="AD98" s="13"/>
      <c r="AE98" s="13"/>
      <c r="AT98" s="243" t="s">
        <v>218</v>
      </c>
      <c r="AU98" s="243" t="s">
        <v>89</v>
      </c>
      <c r="AV98" s="13" t="s">
        <v>89</v>
      </c>
      <c r="AW98" s="13" t="s">
        <v>41</v>
      </c>
      <c r="AX98" s="13" t="s">
        <v>80</v>
      </c>
      <c r="AY98" s="243" t="s">
        <v>206</v>
      </c>
    </row>
    <row r="99" spans="1:51" s="14" customFormat="1" ht="12">
      <c r="A99" s="14"/>
      <c r="B99" s="244"/>
      <c r="C99" s="245"/>
      <c r="D99" s="228" t="s">
        <v>218</v>
      </c>
      <c r="E99" s="246" t="s">
        <v>39</v>
      </c>
      <c r="F99" s="247" t="s">
        <v>220</v>
      </c>
      <c r="G99" s="245"/>
      <c r="H99" s="248">
        <v>10</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218</v>
      </c>
      <c r="AU99" s="254" t="s">
        <v>89</v>
      </c>
      <c r="AV99" s="14" t="s">
        <v>214</v>
      </c>
      <c r="AW99" s="14" t="s">
        <v>41</v>
      </c>
      <c r="AX99" s="14" t="s">
        <v>87</v>
      </c>
      <c r="AY99" s="254" t="s">
        <v>206</v>
      </c>
    </row>
    <row r="100" spans="1:65" s="2" customFormat="1" ht="16.5" customHeight="1">
      <c r="A100" s="40"/>
      <c r="B100" s="41"/>
      <c r="C100" s="215" t="s">
        <v>228</v>
      </c>
      <c r="D100" s="215" t="s">
        <v>209</v>
      </c>
      <c r="E100" s="216" t="s">
        <v>229</v>
      </c>
      <c r="F100" s="217" t="s">
        <v>230</v>
      </c>
      <c r="G100" s="218" t="s">
        <v>223</v>
      </c>
      <c r="H100" s="219">
        <v>20</v>
      </c>
      <c r="I100" s="220"/>
      <c r="J100" s="221">
        <f>ROUND(I100*H100,2)</f>
        <v>0</v>
      </c>
      <c r="K100" s="217" t="s">
        <v>213</v>
      </c>
      <c r="L100" s="46"/>
      <c r="M100" s="222" t="s">
        <v>39</v>
      </c>
      <c r="N100" s="223" t="s">
        <v>53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214</v>
      </c>
      <c r="AT100" s="226" t="s">
        <v>209</v>
      </c>
      <c r="AU100" s="226" t="s">
        <v>89</v>
      </c>
      <c r="AY100" s="18" t="s">
        <v>206</v>
      </c>
      <c r="BE100" s="227">
        <f>IF(N100="základní",J100,0)</f>
        <v>0</v>
      </c>
      <c r="BF100" s="227">
        <f>IF(N100="snížená",J100,0)</f>
        <v>0</v>
      </c>
      <c r="BG100" s="227">
        <f>IF(N100="zákl. přenesená",J100,0)</f>
        <v>0</v>
      </c>
      <c r="BH100" s="227">
        <f>IF(N100="sníž. přenesená",J100,0)</f>
        <v>0</v>
      </c>
      <c r="BI100" s="227">
        <f>IF(N100="nulová",J100,0)</f>
        <v>0</v>
      </c>
      <c r="BJ100" s="18" t="s">
        <v>214</v>
      </c>
      <c r="BK100" s="227">
        <f>ROUND(I100*H100,2)</f>
        <v>0</v>
      </c>
      <c r="BL100" s="18" t="s">
        <v>214</v>
      </c>
      <c r="BM100" s="226" t="s">
        <v>231</v>
      </c>
    </row>
    <row r="101" spans="1:47" s="2" customFormat="1" ht="12">
      <c r="A101" s="40"/>
      <c r="B101" s="41"/>
      <c r="C101" s="42"/>
      <c r="D101" s="228" t="s">
        <v>216</v>
      </c>
      <c r="E101" s="42"/>
      <c r="F101" s="229" t="s">
        <v>232</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216</v>
      </c>
      <c r="AU101" s="18" t="s">
        <v>89</v>
      </c>
    </row>
    <row r="102" spans="1:51" s="15" customFormat="1" ht="12">
      <c r="A102" s="15"/>
      <c r="B102" s="255"/>
      <c r="C102" s="256"/>
      <c r="D102" s="228" t="s">
        <v>218</v>
      </c>
      <c r="E102" s="257" t="s">
        <v>39</v>
      </c>
      <c r="F102" s="258" t="s">
        <v>226</v>
      </c>
      <c r="G102" s="256"/>
      <c r="H102" s="257" t="s">
        <v>39</v>
      </c>
      <c r="I102" s="259"/>
      <c r="J102" s="256"/>
      <c r="K102" s="256"/>
      <c r="L102" s="260"/>
      <c r="M102" s="261"/>
      <c r="N102" s="262"/>
      <c r="O102" s="262"/>
      <c r="P102" s="262"/>
      <c r="Q102" s="262"/>
      <c r="R102" s="262"/>
      <c r="S102" s="262"/>
      <c r="T102" s="263"/>
      <c r="U102" s="15"/>
      <c r="V102" s="15"/>
      <c r="W102" s="15"/>
      <c r="X102" s="15"/>
      <c r="Y102" s="15"/>
      <c r="Z102" s="15"/>
      <c r="AA102" s="15"/>
      <c r="AB102" s="15"/>
      <c r="AC102" s="15"/>
      <c r="AD102" s="15"/>
      <c r="AE102" s="15"/>
      <c r="AT102" s="264" t="s">
        <v>218</v>
      </c>
      <c r="AU102" s="264" t="s">
        <v>89</v>
      </c>
      <c r="AV102" s="15" t="s">
        <v>87</v>
      </c>
      <c r="AW102" s="15" t="s">
        <v>41</v>
      </c>
      <c r="AX102" s="15" t="s">
        <v>80</v>
      </c>
      <c r="AY102" s="264" t="s">
        <v>206</v>
      </c>
    </row>
    <row r="103" spans="1:51" s="13" customFormat="1" ht="12">
      <c r="A103" s="13"/>
      <c r="B103" s="233"/>
      <c r="C103" s="234"/>
      <c r="D103" s="228" t="s">
        <v>218</v>
      </c>
      <c r="E103" s="235" t="s">
        <v>39</v>
      </c>
      <c r="F103" s="236" t="s">
        <v>233</v>
      </c>
      <c r="G103" s="234"/>
      <c r="H103" s="237">
        <v>20</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4" customFormat="1" ht="12">
      <c r="A104" s="14"/>
      <c r="B104" s="244"/>
      <c r="C104" s="245"/>
      <c r="D104" s="228" t="s">
        <v>218</v>
      </c>
      <c r="E104" s="246" t="s">
        <v>39</v>
      </c>
      <c r="F104" s="247" t="s">
        <v>220</v>
      </c>
      <c r="G104" s="245"/>
      <c r="H104" s="248">
        <v>20</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218</v>
      </c>
      <c r="AU104" s="254" t="s">
        <v>89</v>
      </c>
      <c r="AV104" s="14" t="s">
        <v>214</v>
      </c>
      <c r="AW104" s="14" t="s">
        <v>41</v>
      </c>
      <c r="AX104" s="14" t="s">
        <v>87</v>
      </c>
      <c r="AY104" s="254" t="s">
        <v>206</v>
      </c>
    </row>
    <row r="105" spans="1:65" s="2" customFormat="1" ht="24.15" customHeight="1">
      <c r="A105" s="40"/>
      <c r="B105" s="41"/>
      <c r="C105" s="215" t="s">
        <v>214</v>
      </c>
      <c r="D105" s="215" t="s">
        <v>209</v>
      </c>
      <c r="E105" s="216" t="s">
        <v>234</v>
      </c>
      <c r="F105" s="217" t="s">
        <v>235</v>
      </c>
      <c r="G105" s="218" t="s">
        <v>175</v>
      </c>
      <c r="H105" s="219">
        <v>20</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236</v>
      </c>
    </row>
    <row r="106" spans="1:47" s="2" customFormat="1" ht="12">
      <c r="A106" s="40"/>
      <c r="B106" s="41"/>
      <c r="C106" s="42"/>
      <c r="D106" s="228" t="s">
        <v>216</v>
      </c>
      <c r="E106" s="42"/>
      <c r="F106" s="229" t="s">
        <v>237</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51" s="15" customFormat="1" ht="12">
      <c r="A107" s="15"/>
      <c r="B107" s="255"/>
      <c r="C107" s="256"/>
      <c r="D107" s="228" t="s">
        <v>218</v>
      </c>
      <c r="E107" s="257" t="s">
        <v>39</v>
      </c>
      <c r="F107" s="258" t="s">
        <v>238</v>
      </c>
      <c r="G107" s="256"/>
      <c r="H107" s="257" t="s">
        <v>39</v>
      </c>
      <c r="I107" s="259"/>
      <c r="J107" s="256"/>
      <c r="K107" s="256"/>
      <c r="L107" s="260"/>
      <c r="M107" s="261"/>
      <c r="N107" s="262"/>
      <c r="O107" s="262"/>
      <c r="P107" s="262"/>
      <c r="Q107" s="262"/>
      <c r="R107" s="262"/>
      <c r="S107" s="262"/>
      <c r="T107" s="263"/>
      <c r="U107" s="15"/>
      <c r="V107" s="15"/>
      <c r="W107" s="15"/>
      <c r="X107" s="15"/>
      <c r="Y107" s="15"/>
      <c r="Z107" s="15"/>
      <c r="AA107" s="15"/>
      <c r="AB107" s="15"/>
      <c r="AC107" s="15"/>
      <c r="AD107" s="15"/>
      <c r="AE107" s="15"/>
      <c r="AT107" s="264" t="s">
        <v>218</v>
      </c>
      <c r="AU107" s="264" t="s">
        <v>89</v>
      </c>
      <c r="AV107" s="15" t="s">
        <v>87</v>
      </c>
      <c r="AW107" s="15" t="s">
        <v>41</v>
      </c>
      <c r="AX107" s="15" t="s">
        <v>80</v>
      </c>
      <c r="AY107" s="264" t="s">
        <v>206</v>
      </c>
    </row>
    <row r="108" spans="1:51" s="13" customFormat="1" ht="12">
      <c r="A108" s="13"/>
      <c r="B108" s="233"/>
      <c r="C108" s="234"/>
      <c r="D108" s="228" t="s">
        <v>218</v>
      </c>
      <c r="E108" s="235" t="s">
        <v>39</v>
      </c>
      <c r="F108" s="236" t="s">
        <v>233</v>
      </c>
      <c r="G108" s="234"/>
      <c r="H108" s="237">
        <v>20</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218</v>
      </c>
      <c r="AU108" s="243" t="s">
        <v>89</v>
      </c>
      <c r="AV108" s="13" t="s">
        <v>89</v>
      </c>
      <c r="AW108" s="13" t="s">
        <v>41</v>
      </c>
      <c r="AX108" s="13" t="s">
        <v>80</v>
      </c>
      <c r="AY108" s="243" t="s">
        <v>206</v>
      </c>
    </row>
    <row r="109" spans="1:51" s="14" customFormat="1" ht="12">
      <c r="A109" s="14"/>
      <c r="B109" s="244"/>
      <c r="C109" s="245"/>
      <c r="D109" s="228" t="s">
        <v>218</v>
      </c>
      <c r="E109" s="246" t="s">
        <v>39</v>
      </c>
      <c r="F109" s="247" t="s">
        <v>220</v>
      </c>
      <c r="G109" s="245"/>
      <c r="H109" s="248">
        <v>20</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218</v>
      </c>
      <c r="AU109" s="254" t="s">
        <v>89</v>
      </c>
      <c r="AV109" s="14" t="s">
        <v>214</v>
      </c>
      <c r="AW109" s="14" t="s">
        <v>41</v>
      </c>
      <c r="AX109" s="14" t="s">
        <v>87</v>
      </c>
      <c r="AY109" s="254" t="s">
        <v>206</v>
      </c>
    </row>
    <row r="110" spans="1:65" s="2" customFormat="1" ht="16.5" customHeight="1">
      <c r="A110" s="40"/>
      <c r="B110" s="41"/>
      <c r="C110" s="215" t="s">
        <v>207</v>
      </c>
      <c r="D110" s="215" t="s">
        <v>209</v>
      </c>
      <c r="E110" s="216" t="s">
        <v>239</v>
      </c>
      <c r="F110" s="217" t="s">
        <v>240</v>
      </c>
      <c r="G110" s="218" t="s">
        <v>175</v>
      </c>
      <c r="H110" s="219">
        <v>452</v>
      </c>
      <c r="I110" s="220"/>
      <c r="J110" s="221">
        <f>ROUND(I110*H110,2)</f>
        <v>0</v>
      </c>
      <c r="K110" s="217" t="s">
        <v>213</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241</v>
      </c>
    </row>
    <row r="111" spans="1:47" s="2" customFormat="1" ht="12">
      <c r="A111" s="40"/>
      <c r="B111" s="41"/>
      <c r="C111" s="42"/>
      <c r="D111" s="228" t="s">
        <v>216</v>
      </c>
      <c r="E111" s="42"/>
      <c r="F111" s="229" t="s">
        <v>242</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51" s="15" customFormat="1" ht="12">
      <c r="A112" s="15"/>
      <c r="B112" s="255"/>
      <c r="C112" s="256"/>
      <c r="D112" s="228" t="s">
        <v>218</v>
      </c>
      <c r="E112" s="257" t="s">
        <v>39</v>
      </c>
      <c r="F112" s="258" t="s">
        <v>238</v>
      </c>
      <c r="G112" s="256"/>
      <c r="H112" s="257" t="s">
        <v>39</v>
      </c>
      <c r="I112" s="259"/>
      <c r="J112" s="256"/>
      <c r="K112" s="256"/>
      <c r="L112" s="260"/>
      <c r="M112" s="261"/>
      <c r="N112" s="262"/>
      <c r="O112" s="262"/>
      <c r="P112" s="262"/>
      <c r="Q112" s="262"/>
      <c r="R112" s="262"/>
      <c r="S112" s="262"/>
      <c r="T112" s="263"/>
      <c r="U112" s="15"/>
      <c r="V112" s="15"/>
      <c r="W112" s="15"/>
      <c r="X112" s="15"/>
      <c r="Y112" s="15"/>
      <c r="Z112" s="15"/>
      <c r="AA112" s="15"/>
      <c r="AB112" s="15"/>
      <c r="AC112" s="15"/>
      <c r="AD112" s="15"/>
      <c r="AE112" s="15"/>
      <c r="AT112" s="264" t="s">
        <v>218</v>
      </c>
      <c r="AU112" s="264" t="s">
        <v>89</v>
      </c>
      <c r="AV112" s="15" t="s">
        <v>87</v>
      </c>
      <c r="AW112" s="15" t="s">
        <v>41</v>
      </c>
      <c r="AX112" s="15" t="s">
        <v>80</v>
      </c>
      <c r="AY112" s="264" t="s">
        <v>206</v>
      </c>
    </row>
    <row r="113" spans="1:51" s="13" customFormat="1" ht="12">
      <c r="A113" s="13"/>
      <c r="B113" s="233"/>
      <c r="C113" s="234"/>
      <c r="D113" s="228" t="s">
        <v>218</v>
      </c>
      <c r="E113" s="235" t="s">
        <v>39</v>
      </c>
      <c r="F113" s="236" t="s">
        <v>243</v>
      </c>
      <c r="G113" s="234"/>
      <c r="H113" s="237">
        <v>452</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4" customFormat="1" ht="12">
      <c r="A114" s="14"/>
      <c r="B114" s="244"/>
      <c r="C114" s="245"/>
      <c r="D114" s="228" t="s">
        <v>218</v>
      </c>
      <c r="E114" s="246" t="s">
        <v>39</v>
      </c>
      <c r="F114" s="247" t="s">
        <v>220</v>
      </c>
      <c r="G114" s="245"/>
      <c r="H114" s="248">
        <v>452</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218</v>
      </c>
      <c r="AU114" s="254" t="s">
        <v>89</v>
      </c>
      <c r="AV114" s="14" t="s">
        <v>214</v>
      </c>
      <c r="AW114" s="14" t="s">
        <v>41</v>
      </c>
      <c r="AX114" s="14" t="s">
        <v>87</v>
      </c>
      <c r="AY114" s="254" t="s">
        <v>206</v>
      </c>
    </row>
    <row r="115" spans="1:65" s="2" customFormat="1" ht="16.5" customHeight="1">
      <c r="A115" s="40"/>
      <c r="B115" s="41"/>
      <c r="C115" s="215" t="s">
        <v>244</v>
      </c>
      <c r="D115" s="215" t="s">
        <v>209</v>
      </c>
      <c r="E115" s="216" t="s">
        <v>245</v>
      </c>
      <c r="F115" s="217" t="s">
        <v>246</v>
      </c>
      <c r="G115" s="218" t="s">
        <v>223</v>
      </c>
      <c r="H115" s="219">
        <v>40</v>
      </c>
      <c r="I115" s="220"/>
      <c r="J115" s="221">
        <f>ROUND(I115*H115,2)</f>
        <v>0</v>
      </c>
      <c r="K115" s="217" t="s">
        <v>213</v>
      </c>
      <c r="L115" s="46"/>
      <c r="M115" s="222" t="s">
        <v>39</v>
      </c>
      <c r="N115" s="223" t="s">
        <v>53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214</v>
      </c>
      <c r="AT115" s="226" t="s">
        <v>209</v>
      </c>
      <c r="AU115" s="226" t="s">
        <v>89</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247</v>
      </c>
    </row>
    <row r="116" spans="1:47" s="2" customFormat="1" ht="12">
      <c r="A116" s="40"/>
      <c r="B116" s="41"/>
      <c r="C116" s="42"/>
      <c r="D116" s="228" t="s">
        <v>216</v>
      </c>
      <c r="E116" s="42"/>
      <c r="F116" s="229" t="s">
        <v>248</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89</v>
      </c>
    </row>
    <row r="117" spans="1:51" s="15" customFormat="1" ht="12">
      <c r="A117" s="15"/>
      <c r="B117" s="255"/>
      <c r="C117" s="256"/>
      <c r="D117" s="228" t="s">
        <v>218</v>
      </c>
      <c r="E117" s="257" t="s">
        <v>39</v>
      </c>
      <c r="F117" s="258" t="s">
        <v>238</v>
      </c>
      <c r="G117" s="256"/>
      <c r="H117" s="257" t="s">
        <v>39</v>
      </c>
      <c r="I117" s="259"/>
      <c r="J117" s="256"/>
      <c r="K117" s="256"/>
      <c r="L117" s="260"/>
      <c r="M117" s="261"/>
      <c r="N117" s="262"/>
      <c r="O117" s="262"/>
      <c r="P117" s="262"/>
      <c r="Q117" s="262"/>
      <c r="R117" s="262"/>
      <c r="S117" s="262"/>
      <c r="T117" s="263"/>
      <c r="U117" s="15"/>
      <c r="V117" s="15"/>
      <c r="W117" s="15"/>
      <c r="X117" s="15"/>
      <c r="Y117" s="15"/>
      <c r="Z117" s="15"/>
      <c r="AA117" s="15"/>
      <c r="AB117" s="15"/>
      <c r="AC117" s="15"/>
      <c r="AD117" s="15"/>
      <c r="AE117" s="15"/>
      <c r="AT117" s="264" t="s">
        <v>218</v>
      </c>
      <c r="AU117" s="264" t="s">
        <v>89</v>
      </c>
      <c r="AV117" s="15" t="s">
        <v>87</v>
      </c>
      <c r="AW117" s="15" t="s">
        <v>41</v>
      </c>
      <c r="AX117" s="15" t="s">
        <v>80</v>
      </c>
      <c r="AY117" s="264" t="s">
        <v>206</v>
      </c>
    </row>
    <row r="118" spans="1:51" s="13" customFormat="1" ht="12">
      <c r="A118" s="13"/>
      <c r="B118" s="233"/>
      <c r="C118" s="234"/>
      <c r="D118" s="228" t="s">
        <v>218</v>
      </c>
      <c r="E118" s="235" t="s">
        <v>39</v>
      </c>
      <c r="F118" s="236" t="s">
        <v>249</v>
      </c>
      <c r="G118" s="234"/>
      <c r="H118" s="237">
        <v>40</v>
      </c>
      <c r="I118" s="238"/>
      <c r="J118" s="234"/>
      <c r="K118" s="234"/>
      <c r="L118" s="239"/>
      <c r="M118" s="240"/>
      <c r="N118" s="241"/>
      <c r="O118" s="241"/>
      <c r="P118" s="241"/>
      <c r="Q118" s="241"/>
      <c r="R118" s="241"/>
      <c r="S118" s="241"/>
      <c r="T118" s="242"/>
      <c r="U118" s="13"/>
      <c r="V118" s="13"/>
      <c r="W118" s="13"/>
      <c r="X118" s="13"/>
      <c r="Y118" s="13"/>
      <c r="Z118" s="13"/>
      <c r="AA118" s="13"/>
      <c r="AB118" s="13"/>
      <c r="AC118" s="13"/>
      <c r="AD118" s="13"/>
      <c r="AE118" s="13"/>
      <c r="AT118" s="243" t="s">
        <v>218</v>
      </c>
      <c r="AU118" s="243" t="s">
        <v>89</v>
      </c>
      <c r="AV118" s="13" t="s">
        <v>89</v>
      </c>
      <c r="AW118" s="13" t="s">
        <v>41</v>
      </c>
      <c r="AX118" s="13" t="s">
        <v>80</v>
      </c>
      <c r="AY118" s="243" t="s">
        <v>206</v>
      </c>
    </row>
    <row r="119" spans="1:51" s="14" customFormat="1" ht="12">
      <c r="A119" s="14"/>
      <c r="B119" s="244"/>
      <c r="C119" s="245"/>
      <c r="D119" s="228" t="s">
        <v>218</v>
      </c>
      <c r="E119" s="246" t="s">
        <v>39</v>
      </c>
      <c r="F119" s="247" t="s">
        <v>220</v>
      </c>
      <c r="G119" s="245"/>
      <c r="H119" s="248">
        <v>40</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218</v>
      </c>
      <c r="AU119" s="254" t="s">
        <v>89</v>
      </c>
      <c r="AV119" s="14" t="s">
        <v>214</v>
      </c>
      <c r="AW119" s="14" t="s">
        <v>41</v>
      </c>
      <c r="AX119" s="14" t="s">
        <v>87</v>
      </c>
      <c r="AY119" s="254" t="s">
        <v>206</v>
      </c>
    </row>
    <row r="120" spans="1:65" s="2" customFormat="1" ht="21.75" customHeight="1">
      <c r="A120" s="40"/>
      <c r="B120" s="41"/>
      <c r="C120" s="215" t="s">
        <v>250</v>
      </c>
      <c r="D120" s="215" t="s">
        <v>209</v>
      </c>
      <c r="E120" s="216" t="s">
        <v>251</v>
      </c>
      <c r="F120" s="217" t="s">
        <v>252</v>
      </c>
      <c r="G120" s="218" t="s">
        <v>253</v>
      </c>
      <c r="H120" s="219">
        <v>20</v>
      </c>
      <c r="I120" s="220"/>
      <c r="J120" s="221">
        <f>ROUND(I120*H120,2)</f>
        <v>0</v>
      </c>
      <c r="K120" s="217" t="s">
        <v>213</v>
      </c>
      <c r="L120" s="46"/>
      <c r="M120" s="222" t="s">
        <v>39</v>
      </c>
      <c r="N120" s="223" t="s">
        <v>53</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214</v>
      </c>
      <c r="AT120" s="226" t="s">
        <v>209</v>
      </c>
      <c r="AU120" s="226" t="s">
        <v>89</v>
      </c>
      <c r="AY120" s="18" t="s">
        <v>206</v>
      </c>
      <c r="BE120" s="227">
        <f>IF(N120="základní",J120,0)</f>
        <v>0</v>
      </c>
      <c r="BF120" s="227">
        <f>IF(N120="snížená",J120,0)</f>
        <v>0</v>
      </c>
      <c r="BG120" s="227">
        <f>IF(N120="zákl. přenesená",J120,0)</f>
        <v>0</v>
      </c>
      <c r="BH120" s="227">
        <f>IF(N120="sníž. přenesená",J120,0)</f>
        <v>0</v>
      </c>
      <c r="BI120" s="227">
        <f>IF(N120="nulová",J120,0)</f>
        <v>0</v>
      </c>
      <c r="BJ120" s="18" t="s">
        <v>214</v>
      </c>
      <c r="BK120" s="227">
        <f>ROUND(I120*H120,2)</f>
        <v>0</v>
      </c>
      <c r="BL120" s="18" t="s">
        <v>214</v>
      </c>
      <c r="BM120" s="226" t="s">
        <v>254</v>
      </c>
    </row>
    <row r="121" spans="1:47" s="2" customFormat="1" ht="12">
      <c r="A121" s="40"/>
      <c r="B121" s="41"/>
      <c r="C121" s="42"/>
      <c r="D121" s="228" t="s">
        <v>216</v>
      </c>
      <c r="E121" s="42"/>
      <c r="F121" s="229" t="s">
        <v>255</v>
      </c>
      <c r="G121" s="42"/>
      <c r="H121" s="42"/>
      <c r="I121" s="230"/>
      <c r="J121" s="42"/>
      <c r="K121" s="42"/>
      <c r="L121" s="46"/>
      <c r="M121" s="231"/>
      <c r="N121" s="232"/>
      <c r="O121" s="86"/>
      <c r="P121" s="86"/>
      <c r="Q121" s="86"/>
      <c r="R121" s="86"/>
      <c r="S121" s="86"/>
      <c r="T121" s="87"/>
      <c r="U121" s="40"/>
      <c r="V121" s="40"/>
      <c r="W121" s="40"/>
      <c r="X121" s="40"/>
      <c r="Y121" s="40"/>
      <c r="Z121" s="40"/>
      <c r="AA121" s="40"/>
      <c r="AB121" s="40"/>
      <c r="AC121" s="40"/>
      <c r="AD121" s="40"/>
      <c r="AE121" s="40"/>
      <c r="AT121" s="18" t="s">
        <v>216</v>
      </c>
      <c r="AU121" s="18" t="s">
        <v>89</v>
      </c>
    </row>
    <row r="122" spans="1:51" s="15" customFormat="1" ht="12">
      <c r="A122" s="15"/>
      <c r="B122" s="255"/>
      <c r="C122" s="256"/>
      <c r="D122" s="228" t="s">
        <v>218</v>
      </c>
      <c r="E122" s="257" t="s">
        <v>39</v>
      </c>
      <c r="F122" s="258" t="s">
        <v>238</v>
      </c>
      <c r="G122" s="256"/>
      <c r="H122" s="257" t="s">
        <v>39</v>
      </c>
      <c r="I122" s="259"/>
      <c r="J122" s="256"/>
      <c r="K122" s="256"/>
      <c r="L122" s="260"/>
      <c r="M122" s="261"/>
      <c r="N122" s="262"/>
      <c r="O122" s="262"/>
      <c r="P122" s="262"/>
      <c r="Q122" s="262"/>
      <c r="R122" s="262"/>
      <c r="S122" s="262"/>
      <c r="T122" s="263"/>
      <c r="U122" s="15"/>
      <c r="V122" s="15"/>
      <c r="W122" s="15"/>
      <c r="X122" s="15"/>
      <c r="Y122" s="15"/>
      <c r="Z122" s="15"/>
      <c r="AA122" s="15"/>
      <c r="AB122" s="15"/>
      <c r="AC122" s="15"/>
      <c r="AD122" s="15"/>
      <c r="AE122" s="15"/>
      <c r="AT122" s="264" t="s">
        <v>218</v>
      </c>
      <c r="AU122" s="264" t="s">
        <v>89</v>
      </c>
      <c r="AV122" s="15" t="s">
        <v>87</v>
      </c>
      <c r="AW122" s="15" t="s">
        <v>41</v>
      </c>
      <c r="AX122" s="15" t="s">
        <v>80</v>
      </c>
      <c r="AY122" s="264" t="s">
        <v>206</v>
      </c>
    </row>
    <row r="123" spans="1:51" s="13" customFormat="1" ht="12">
      <c r="A123" s="13"/>
      <c r="B123" s="233"/>
      <c r="C123" s="234"/>
      <c r="D123" s="228" t="s">
        <v>218</v>
      </c>
      <c r="E123" s="235" t="s">
        <v>39</v>
      </c>
      <c r="F123" s="236" t="s">
        <v>256</v>
      </c>
      <c r="G123" s="234"/>
      <c r="H123" s="237">
        <v>20</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89</v>
      </c>
      <c r="AV123" s="13" t="s">
        <v>89</v>
      </c>
      <c r="AW123" s="13" t="s">
        <v>41</v>
      </c>
      <c r="AX123" s="13" t="s">
        <v>80</v>
      </c>
      <c r="AY123" s="243" t="s">
        <v>206</v>
      </c>
    </row>
    <row r="124" spans="1:51" s="14" customFormat="1" ht="12">
      <c r="A124" s="14"/>
      <c r="B124" s="244"/>
      <c r="C124" s="245"/>
      <c r="D124" s="228" t="s">
        <v>218</v>
      </c>
      <c r="E124" s="246" t="s">
        <v>39</v>
      </c>
      <c r="F124" s="247" t="s">
        <v>220</v>
      </c>
      <c r="G124" s="245"/>
      <c r="H124" s="248">
        <v>20</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218</v>
      </c>
      <c r="AU124" s="254" t="s">
        <v>89</v>
      </c>
      <c r="AV124" s="14" t="s">
        <v>214</v>
      </c>
      <c r="AW124" s="14" t="s">
        <v>41</v>
      </c>
      <c r="AX124" s="14" t="s">
        <v>87</v>
      </c>
      <c r="AY124" s="254" t="s">
        <v>206</v>
      </c>
    </row>
    <row r="125" spans="1:65" s="2" customFormat="1" ht="24.15" customHeight="1">
      <c r="A125" s="40"/>
      <c r="B125" s="41"/>
      <c r="C125" s="215" t="s">
        <v>257</v>
      </c>
      <c r="D125" s="215" t="s">
        <v>209</v>
      </c>
      <c r="E125" s="216" t="s">
        <v>258</v>
      </c>
      <c r="F125" s="217" t="s">
        <v>259</v>
      </c>
      <c r="G125" s="218" t="s">
        <v>260</v>
      </c>
      <c r="H125" s="219">
        <v>926</v>
      </c>
      <c r="I125" s="220"/>
      <c r="J125" s="221">
        <f>ROUND(I125*H125,2)</f>
        <v>0</v>
      </c>
      <c r="K125" s="217" t="s">
        <v>213</v>
      </c>
      <c r="L125" s="46"/>
      <c r="M125" s="222" t="s">
        <v>39</v>
      </c>
      <c r="N125" s="223" t="s">
        <v>53</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214</v>
      </c>
      <c r="AT125" s="226" t="s">
        <v>209</v>
      </c>
      <c r="AU125" s="226" t="s">
        <v>89</v>
      </c>
      <c r="AY125" s="18" t="s">
        <v>206</v>
      </c>
      <c r="BE125" s="227">
        <f>IF(N125="základní",J125,0)</f>
        <v>0</v>
      </c>
      <c r="BF125" s="227">
        <f>IF(N125="snížená",J125,0)</f>
        <v>0</v>
      </c>
      <c r="BG125" s="227">
        <f>IF(N125="zákl. přenesená",J125,0)</f>
        <v>0</v>
      </c>
      <c r="BH125" s="227">
        <f>IF(N125="sníž. přenesená",J125,0)</f>
        <v>0</v>
      </c>
      <c r="BI125" s="227">
        <f>IF(N125="nulová",J125,0)</f>
        <v>0</v>
      </c>
      <c r="BJ125" s="18" t="s">
        <v>214</v>
      </c>
      <c r="BK125" s="227">
        <f>ROUND(I125*H125,2)</f>
        <v>0</v>
      </c>
      <c r="BL125" s="18" t="s">
        <v>214</v>
      </c>
      <c r="BM125" s="226" t="s">
        <v>261</v>
      </c>
    </row>
    <row r="126" spans="1:47" s="2" customFormat="1" ht="12">
      <c r="A126" s="40"/>
      <c r="B126" s="41"/>
      <c r="C126" s="42"/>
      <c r="D126" s="228" t="s">
        <v>216</v>
      </c>
      <c r="E126" s="42"/>
      <c r="F126" s="229" t="s">
        <v>262</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216</v>
      </c>
      <c r="AU126" s="18" t="s">
        <v>89</v>
      </c>
    </row>
    <row r="127" spans="1:51" s="15" customFormat="1" ht="12">
      <c r="A127" s="15"/>
      <c r="B127" s="255"/>
      <c r="C127" s="256"/>
      <c r="D127" s="228" t="s">
        <v>218</v>
      </c>
      <c r="E127" s="257" t="s">
        <v>39</v>
      </c>
      <c r="F127" s="258" t="s">
        <v>263</v>
      </c>
      <c r="G127" s="256"/>
      <c r="H127" s="257" t="s">
        <v>39</v>
      </c>
      <c r="I127" s="259"/>
      <c r="J127" s="256"/>
      <c r="K127" s="256"/>
      <c r="L127" s="260"/>
      <c r="M127" s="261"/>
      <c r="N127" s="262"/>
      <c r="O127" s="262"/>
      <c r="P127" s="262"/>
      <c r="Q127" s="262"/>
      <c r="R127" s="262"/>
      <c r="S127" s="262"/>
      <c r="T127" s="263"/>
      <c r="U127" s="15"/>
      <c r="V127" s="15"/>
      <c r="W127" s="15"/>
      <c r="X127" s="15"/>
      <c r="Y127" s="15"/>
      <c r="Z127" s="15"/>
      <c r="AA127" s="15"/>
      <c r="AB127" s="15"/>
      <c r="AC127" s="15"/>
      <c r="AD127" s="15"/>
      <c r="AE127" s="15"/>
      <c r="AT127" s="264" t="s">
        <v>218</v>
      </c>
      <c r="AU127" s="264" t="s">
        <v>89</v>
      </c>
      <c r="AV127" s="15" t="s">
        <v>87</v>
      </c>
      <c r="AW127" s="15" t="s">
        <v>41</v>
      </c>
      <c r="AX127" s="15" t="s">
        <v>80</v>
      </c>
      <c r="AY127" s="264" t="s">
        <v>206</v>
      </c>
    </row>
    <row r="128" spans="1:51" s="15" customFormat="1" ht="12">
      <c r="A128" s="15"/>
      <c r="B128" s="255"/>
      <c r="C128" s="256"/>
      <c r="D128" s="228" t="s">
        <v>218</v>
      </c>
      <c r="E128" s="257" t="s">
        <v>39</v>
      </c>
      <c r="F128" s="258" t="s">
        <v>238</v>
      </c>
      <c r="G128" s="256"/>
      <c r="H128" s="257" t="s">
        <v>39</v>
      </c>
      <c r="I128" s="259"/>
      <c r="J128" s="256"/>
      <c r="K128" s="256"/>
      <c r="L128" s="260"/>
      <c r="M128" s="261"/>
      <c r="N128" s="262"/>
      <c r="O128" s="262"/>
      <c r="P128" s="262"/>
      <c r="Q128" s="262"/>
      <c r="R128" s="262"/>
      <c r="S128" s="262"/>
      <c r="T128" s="263"/>
      <c r="U128" s="15"/>
      <c r="V128" s="15"/>
      <c r="W128" s="15"/>
      <c r="X128" s="15"/>
      <c r="Y128" s="15"/>
      <c r="Z128" s="15"/>
      <c r="AA128" s="15"/>
      <c r="AB128" s="15"/>
      <c r="AC128" s="15"/>
      <c r="AD128" s="15"/>
      <c r="AE128" s="15"/>
      <c r="AT128" s="264" t="s">
        <v>218</v>
      </c>
      <c r="AU128" s="264" t="s">
        <v>89</v>
      </c>
      <c r="AV128" s="15" t="s">
        <v>87</v>
      </c>
      <c r="AW128" s="15" t="s">
        <v>41</v>
      </c>
      <c r="AX128" s="15" t="s">
        <v>80</v>
      </c>
      <c r="AY128" s="264" t="s">
        <v>206</v>
      </c>
    </row>
    <row r="129" spans="1:51" s="13" customFormat="1" ht="12">
      <c r="A129" s="13"/>
      <c r="B129" s="233"/>
      <c r="C129" s="234"/>
      <c r="D129" s="228" t="s">
        <v>218</v>
      </c>
      <c r="E129" s="235" t="s">
        <v>39</v>
      </c>
      <c r="F129" s="236" t="s">
        <v>264</v>
      </c>
      <c r="G129" s="234"/>
      <c r="H129" s="237">
        <v>926</v>
      </c>
      <c r="I129" s="238"/>
      <c r="J129" s="234"/>
      <c r="K129" s="234"/>
      <c r="L129" s="239"/>
      <c r="M129" s="240"/>
      <c r="N129" s="241"/>
      <c r="O129" s="241"/>
      <c r="P129" s="241"/>
      <c r="Q129" s="241"/>
      <c r="R129" s="241"/>
      <c r="S129" s="241"/>
      <c r="T129" s="242"/>
      <c r="U129" s="13"/>
      <c r="V129" s="13"/>
      <c r="W129" s="13"/>
      <c r="X129" s="13"/>
      <c r="Y129" s="13"/>
      <c r="Z129" s="13"/>
      <c r="AA129" s="13"/>
      <c r="AB129" s="13"/>
      <c r="AC129" s="13"/>
      <c r="AD129" s="13"/>
      <c r="AE129" s="13"/>
      <c r="AT129" s="243" t="s">
        <v>218</v>
      </c>
      <c r="AU129" s="243" t="s">
        <v>89</v>
      </c>
      <c r="AV129" s="13" t="s">
        <v>89</v>
      </c>
      <c r="AW129" s="13" t="s">
        <v>41</v>
      </c>
      <c r="AX129" s="13" t="s">
        <v>80</v>
      </c>
      <c r="AY129" s="243" t="s">
        <v>206</v>
      </c>
    </row>
    <row r="130" spans="1:51" s="14" customFormat="1" ht="12">
      <c r="A130" s="14"/>
      <c r="B130" s="244"/>
      <c r="C130" s="245"/>
      <c r="D130" s="228" t="s">
        <v>218</v>
      </c>
      <c r="E130" s="246" t="s">
        <v>39</v>
      </c>
      <c r="F130" s="247" t="s">
        <v>220</v>
      </c>
      <c r="G130" s="245"/>
      <c r="H130" s="248">
        <v>926</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218</v>
      </c>
      <c r="AU130" s="254" t="s">
        <v>89</v>
      </c>
      <c r="AV130" s="14" t="s">
        <v>214</v>
      </c>
      <c r="AW130" s="14" t="s">
        <v>41</v>
      </c>
      <c r="AX130" s="14" t="s">
        <v>87</v>
      </c>
      <c r="AY130" s="254" t="s">
        <v>206</v>
      </c>
    </row>
    <row r="131" spans="1:65" s="2" customFormat="1" ht="24.15" customHeight="1">
      <c r="A131" s="40"/>
      <c r="B131" s="41"/>
      <c r="C131" s="215" t="s">
        <v>265</v>
      </c>
      <c r="D131" s="215" t="s">
        <v>209</v>
      </c>
      <c r="E131" s="216" t="s">
        <v>266</v>
      </c>
      <c r="F131" s="217" t="s">
        <v>267</v>
      </c>
      <c r="G131" s="218" t="s">
        <v>268</v>
      </c>
      <c r="H131" s="219">
        <v>0.312</v>
      </c>
      <c r="I131" s="220"/>
      <c r="J131" s="221">
        <f>ROUND(I131*H131,2)</f>
        <v>0</v>
      </c>
      <c r="K131" s="217" t="s">
        <v>213</v>
      </c>
      <c r="L131" s="46"/>
      <c r="M131" s="222" t="s">
        <v>39</v>
      </c>
      <c r="N131" s="223" t="s">
        <v>53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214</v>
      </c>
      <c r="AT131" s="226" t="s">
        <v>209</v>
      </c>
      <c r="AU131" s="226" t="s">
        <v>89</v>
      </c>
      <c r="AY131" s="18" t="s">
        <v>206</v>
      </c>
      <c r="BE131" s="227">
        <f>IF(N131="základní",J131,0)</f>
        <v>0</v>
      </c>
      <c r="BF131" s="227">
        <f>IF(N131="snížená",J131,0)</f>
        <v>0</v>
      </c>
      <c r="BG131" s="227">
        <f>IF(N131="zákl. přenesená",J131,0)</f>
        <v>0</v>
      </c>
      <c r="BH131" s="227">
        <f>IF(N131="sníž. přenesená",J131,0)</f>
        <v>0</v>
      </c>
      <c r="BI131" s="227">
        <f>IF(N131="nulová",J131,0)</f>
        <v>0</v>
      </c>
      <c r="BJ131" s="18" t="s">
        <v>214</v>
      </c>
      <c r="BK131" s="227">
        <f>ROUND(I131*H131,2)</f>
        <v>0</v>
      </c>
      <c r="BL131" s="18" t="s">
        <v>214</v>
      </c>
      <c r="BM131" s="226" t="s">
        <v>269</v>
      </c>
    </row>
    <row r="132" spans="1:47" s="2" customFormat="1" ht="12">
      <c r="A132" s="40"/>
      <c r="B132" s="41"/>
      <c r="C132" s="42"/>
      <c r="D132" s="228" t="s">
        <v>216</v>
      </c>
      <c r="E132" s="42"/>
      <c r="F132" s="229" t="s">
        <v>270</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216</v>
      </c>
      <c r="AU132" s="18" t="s">
        <v>89</v>
      </c>
    </row>
    <row r="133" spans="1:51" s="13" customFormat="1" ht="12">
      <c r="A133" s="13"/>
      <c r="B133" s="233"/>
      <c r="C133" s="234"/>
      <c r="D133" s="228" t="s">
        <v>218</v>
      </c>
      <c r="E133" s="235" t="s">
        <v>39</v>
      </c>
      <c r="F133" s="236" t="s">
        <v>271</v>
      </c>
      <c r="G133" s="234"/>
      <c r="H133" s="237">
        <v>0.312</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4" customFormat="1" ht="12">
      <c r="A134" s="14"/>
      <c r="B134" s="244"/>
      <c r="C134" s="245"/>
      <c r="D134" s="228" t="s">
        <v>218</v>
      </c>
      <c r="E134" s="246" t="s">
        <v>39</v>
      </c>
      <c r="F134" s="247" t="s">
        <v>220</v>
      </c>
      <c r="G134" s="245"/>
      <c r="H134" s="248">
        <v>0.312</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218</v>
      </c>
      <c r="AU134" s="254" t="s">
        <v>89</v>
      </c>
      <c r="AV134" s="14" t="s">
        <v>214</v>
      </c>
      <c r="AW134" s="14" t="s">
        <v>41</v>
      </c>
      <c r="AX134" s="14" t="s">
        <v>87</v>
      </c>
      <c r="AY134" s="254" t="s">
        <v>206</v>
      </c>
    </row>
    <row r="135" spans="1:65" s="2" customFormat="1" ht="24.15" customHeight="1">
      <c r="A135" s="40"/>
      <c r="B135" s="41"/>
      <c r="C135" s="215" t="s">
        <v>227</v>
      </c>
      <c r="D135" s="215" t="s">
        <v>209</v>
      </c>
      <c r="E135" s="216" t="s">
        <v>272</v>
      </c>
      <c r="F135" s="217" t="s">
        <v>273</v>
      </c>
      <c r="G135" s="218" t="s">
        <v>268</v>
      </c>
      <c r="H135" s="219">
        <v>0.3</v>
      </c>
      <c r="I135" s="220"/>
      <c r="J135" s="221">
        <f>ROUND(I135*H135,2)</f>
        <v>0</v>
      </c>
      <c r="K135" s="217" t="s">
        <v>213</v>
      </c>
      <c r="L135" s="46"/>
      <c r="M135" s="222" t="s">
        <v>39</v>
      </c>
      <c r="N135" s="223" t="s">
        <v>53</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214</v>
      </c>
      <c r="AT135" s="226" t="s">
        <v>209</v>
      </c>
      <c r="AU135" s="226" t="s">
        <v>89</v>
      </c>
      <c r="AY135" s="18" t="s">
        <v>206</v>
      </c>
      <c r="BE135" s="227">
        <f>IF(N135="základní",J135,0)</f>
        <v>0</v>
      </c>
      <c r="BF135" s="227">
        <f>IF(N135="snížená",J135,0)</f>
        <v>0</v>
      </c>
      <c r="BG135" s="227">
        <f>IF(N135="zákl. přenesená",J135,0)</f>
        <v>0</v>
      </c>
      <c r="BH135" s="227">
        <f>IF(N135="sníž. přenesená",J135,0)</f>
        <v>0</v>
      </c>
      <c r="BI135" s="227">
        <f>IF(N135="nulová",J135,0)</f>
        <v>0</v>
      </c>
      <c r="BJ135" s="18" t="s">
        <v>214</v>
      </c>
      <c r="BK135" s="227">
        <f>ROUND(I135*H135,2)</f>
        <v>0</v>
      </c>
      <c r="BL135" s="18" t="s">
        <v>214</v>
      </c>
      <c r="BM135" s="226" t="s">
        <v>274</v>
      </c>
    </row>
    <row r="136" spans="1:47" s="2" customFormat="1" ht="12">
      <c r="A136" s="40"/>
      <c r="B136" s="41"/>
      <c r="C136" s="42"/>
      <c r="D136" s="228" t="s">
        <v>216</v>
      </c>
      <c r="E136" s="42"/>
      <c r="F136" s="229" t="s">
        <v>275</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8" t="s">
        <v>216</v>
      </c>
      <c r="AU136" s="18" t="s">
        <v>89</v>
      </c>
    </row>
    <row r="137" spans="1:51" s="15" customFormat="1" ht="12">
      <c r="A137" s="15"/>
      <c r="B137" s="255"/>
      <c r="C137" s="256"/>
      <c r="D137" s="228" t="s">
        <v>218</v>
      </c>
      <c r="E137" s="257" t="s">
        <v>39</v>
      </c>
      <c r="F137" s="258" t="s">
        <v>276</v>
      </c>
      <c r="G137" s="256"/>
      <c r="H137" s="257" t="s">
        <v>39</v>
      </c>
      <c r="I137" s="259"/>
      <c r="J137" s="256"/>
      <c r="K137" s="256"/>
      <c r="L137" s="260"/>
      <c r="M137" s="261"/>
      <c r="N137" s="262"/>
      <c r="O137" s="262"/>
      <c r="P137" s="262"/>
      <c r="Q137" s="262"/>
      <c r="R137" s="262"/>
      <c r="S137" s="262"/>
      <c r="T137" s="263"/>
      <c r="U137" s="15"/>
      <c r="V137" s="15"/>
      <c r="W137" s="15"/>
      <c r="X137" s="15"/>
      <c r="Y137" s="15"/>
      <c r="Z137" s="15"/>
      <c r="AA137" s="15"/>
      <c r="AB137" s="15"/>
      <c r="AC137" s="15"/>
      <c r="AD137" s="15"/>
      <c r="AE137" s="15"/>
      <c r="AT137" s="264" t="s">
        <v>218</v>
      </c>
      <c r="AU137" s="264" t="s">
        <v>89</v>
      </c>
      <c r="AV137" s="15" t="s">
        <v>87</v>
      </c>
      <c r="AW137" s="15" t="s">
        <v>41</v>
      </c>
      <c r="AX137" s="15" t="s">
        <v>80</v>
      </c>
      <c r="AY137" s="264" t="s">
        <v>206</v>
      </c>
    </row>
    <row r="138" spans="1:51" s="13" customFormat="1" ht="12">
      <c r="A138" s="13"/>
      <c r="B138" s="233"/>
      <c r="C138" s="234"/>
      <c r="D138" s="228" t="s">
        <v>218</v>
      </c>
      <c r="E138" s="235" t="s">
        <v>39</v>
      </c>
      <c r="F138" s="236" t="s">
        <v>277</v>
      </c>
      <c r="G138" s="234"/>
      <c r="H138" s="237">
        <v>0.3</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218</v>
      </c>
      <c r="AU138" s="243" t="s">
        <v>89</v>
      </c>
      <c r="AV138" s="13" t="s">
        <v>89</v>
      </c>
      <c r="AW138" s="13" t="s">
        <v>41</v>
      </c>
      <c r="AX138" s="13" t="s">
        <v>80</v>
      </c>
      <c r="AY138" s="243" t="s">
        <v>206</v>
      </c>
    </row>
    <row r="139" spans="1:51" s="14" customFormat="1" ht="12">
      <c r="A139" s="14"/>
      <c r="B139" s="244"/>
      <c r="C139" s="245"/>
      <c r="D139" s="228" t="s">
        <v>218</v>
      </c>
      <c r="E139" s="246" t="s">
        <v>39</v>
      </c>
      <c r="F139" s="247" t="s">
        <v>220</v>
      </c>
      <c r="G139" s="245"/>
      <c r="H139" s="248">
        <v>0.3</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218</v>
      </c>
      <c r="AU139" s="254" t="s">
        <v>89</v>
      </c>
      <c r="AV139" s="14" t="s">
        <v>214</v>
      </c>
      <c r="AW139" s="14" t="s">
        <v>41</v>
      </c>
      <c r="AX139" s="14" t="s">
        <v>87</v>
      </c>
      <c r="AY139" s="254" t="s">
        <v>206</v>
      </c>
    </row>
    <row r="140" spans="1:65" s="2" customFormat="1" ht="24.15" customHeight="1">
      <c r="A140" s="40"/>
      <c r="B140" s="41"/>
      <c r="C140" s="215" t="s">
        <v>278</v>
      </c>
      <c r="D140" s="215" t="s">
        <v>209</v>
      </c>
      <c r="E140" s="216" t="s">
        <v>279</v>
      </c>
      <c r="F140" s="217" t="s">
        <v>280</v>
      </c>
      <c r="G140" s="218" t="s">
        <v>281</v>
      </c>
      <c r="H140" s="219">
        <v>20</v>
      </c>
      <c r="I140" s="220"/>
      <c r="J140" s="221">
        <f>ROUND(I140*H140,2)</f>
        <v>0</v>
      </c>
      <c r="K140" s="217" t="s">
        <v>213</v>
      </c>
      <c r="L140" s="46"/>
      <c r="M140" s="222" t="s">
        <v>39</v>
      </c>
      <c r="N140" s="223" t="s">
        <v>53</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214</v>
      </c>
      <c r="AT140" s="226" t="s">
        <v>209</v>
      </c>
      <c r="AU140" s="226" t="s">
        <v>89</v>
      </c>
      <c r="AY140" s="18" t="s">
        <v>206</v>
      </c>
      <c r="BE140" s="227">
        <f>IF(N140="základní",J140,0)</f>
        <v>0</v>
      </c>
      <c r="BF140" s="227">
        <f>IF(N140="snížená",J140,0)</f>
        <v>0</v>
      </c>
      <c r="BG140" s="227">
        <f>IF(N140="zákl. přenesená",J140,0)</f>
        <v>0</v>
      </c>
      <c r="BH140" s="227">
        <f>IF(N140="sníž. přenesená",J140,0)</f>
        <v>0</v>
      </c>
      <c r="BI140" s="227">
        <f>IF(N140="nulová",J140,0)</f>
        <v>0</v>
      </c>
      <c r="BJ140" s="18" t="s">
        <v>214</v>
      </c>
      <c r="BK140" s="227">
        <f>ROUND(I140*H140,2)</f>
        <v>0</v>
      </c>
      <c r="BL140" s="18" t="s">
        <v>214</v>
      </c>
      <c r="BM140" s="226" t="s">
        <v>282</v>
      </c>
    </row>
    <row r="141" spans="1:47" s="2" customFormat="1" ht="12">
      <c r="A141" s="40"/>
      <c r="B141" s="41"/>
      <c r="C141" s="42"/>
      <c r="D141" s="228" t="s">
        <v>216</v>
      </c>
      <c r="E141" s="42"/>
      <c r="F141" s="229" t="s">
        <v>283</v>
      </c>
      <c r="G141" s="42"/>
      <c r="H141" s="42"/>
      <c r="I141" s="230"/>
      <c r="J141" s="42"/>
      <c r="K141" s="42"/>
      <c r="L141" s="46"/>
      <c r="M141" s="231"/>
      <c r="N141" s="232"/>
      <c r="O141" s="86"/>
      <c r="P141" s="86"/>
      <c r="Q141" s="86"/>
      <c r="R141" s="86"/>
      <c r="S141" s="86"/>
      <c r="T141" s="87"/>
      <c r="U141" s="40"/>
      <c r="V141" s="40"/>
      <c r="W141" s="40"/>
      <c r="X141" s="40"/>
      <c r="Y141" s="40"/>
      <c r="Z141" s="40"/>
      <c r="AA141" s="40"/>
      <c r="AB141" s="40"/>
      <c r="AC141" s="40"/>
      <c r="AD141" s="40"/>
      <c r="AE141" s="40"/>
      <c r="AT141" s="18" t="s">
        <v>216</v>
      </c>
      <c r="AU141" s="18" t="s">
        <v>89</v>
      </c>
    </row>
    <row r="142" spans="1:51" s="15" customFormat="1" ht="12">
      <c r="A142" s="15"/>
      <c r="B142" s="255"/>
      <c r="C142" s="256"/>
      <c r="D142" s="228" t="s">
        <v>218</v>
      </c>
      <c r="E142" s="257" t="s">
        <v>39</v>
      </c>
      <c r="F142" s="258" t="s">
        <v>284</v>
      </c>
      <c r="G142" s="256"/>
      <c r="H142" s="257" t="s">
        <v>39</v>
      </c>
      <c r="I142" s="259"/>
      <c r="J142" s="256"/>
      <c r="K142" s="256"/>
      <c r="L142" s="260"/>
      <c r="M142" s="261"/>
      <c r="N142" s="262"/>
      <c r="O142" s="262"/>
      <c r="P142" s="262"/>
      <c r="Q142" s="262"/>
      <c r="R142" s="262"/>
      <c r="S142" s="262"/>
      <c r="T142" s="263"/>
      <c r="U142" s="15"/>
      <c r="V142" s="15"/>
      <c r="W142" s="15"/>
      <c r="X142" s="15"/>
      <c r="Y142" s="15"/>
      <c r="Z142" s="15"/>
      <c r="AA142" s="15"/>
      <c r="AB142" s="15"/>
      <c r="AC142" s="15"/>
      <c r="AD142" s="15"/>
      <c r="AE142" s="15"/>
      <c r="AT142" s="264" t="s">
        <v>218</v>
      </c>
      <c r="AU142" s="264" t="s">
        <v>89</v>
      </c>
      <c r="AV142" s="15" t="s">
        <v>87</v>
      </c>
      <c r="AW142" s="15" t="s">
        <v>41</v>
      </c>
      <c r="AX142" s="15" t="s">
        <v>80</v>
      </c>
      <c r="AY142" s="264" t="s">
        <v>206</v>
      </c>
    </row>
    <row r="143" spans="1:51" s="13" customFormat="1" ht="12">
      <c r="A143" s="13"/>
      <c r="B143" s="233"/>
      <c r="C143" s="234"/>
      <c r="D143" s="228" t="s">
        <v>218</v>
      </c>
      <c r="E143" s="235" t="s">
        <v>39</v>
      </c>
      <c r="F143" s="236" t="s">
        <v>256</v>
      </c>
      <c r="G143" s="234"/>
      <c r="H143" s="237">
        <v>20</v>
      </c>
      <c r="I143" s="238"/>
      <c r="J143" s="234"/>
      <c r="K143" s="234"/>
      <c r="L143" s="239"/>
      <c r="M143" s="240"/>
      <c r="N143" s="241"/>
      <c r="O143" s="241"/>
      <c r="P143" s="241"/>
      <c r="Q143" s="241"/>
      <c r="R143" s="241"/>
      <c r="S143" s="241"/>
      <c r="T143" s="242"/>
      <c r="U143" s="13"/>
      <c r="V143" s="13"/>
      <c r="W143" s="13"/>
      <c r="X143" s="13"/>
      <c r="Y143" s="13"/>
      <c r="Z143" s="13"/>
      <c r="AA143" s="13"/>
      <c r="AB143" s="13"/>
      <c r="AC143" s="13"/>
      <c r="AD143" s="13"/>
      <c r="AE143" s="13"/>
      <c r="AT143" s="243" t="s">
        <v>218</v>
      </c>
      <c r="AU143" s="243" t="s">
        <v>89</v>
      </c>
      <c r="AV143" s="13" t="s">
        <v>89</v>
      </c>
      <c r="AW143" s="13" t="s">
        <v>41</v>
      </c>
      <c r="AX143" s="13" t="s">
        <v>80</v>
      </c>
      <c r="AY143" s="243" t="s">
        <v>206</v>
      </c>
    </row>
    <row r="144" spans="1:51" s="14" customFormat="1" ht="12">
      <c r="A144" s="14"/>
      <c r="B144" s="244"/>
      <c r="C144" s="245"/>
      <c r="D144" s="228" t="s">
        <v>218</v>
      </c>
      <c r="E144" s="246" t="s">
        <v>39</v>
      </c>
      <c r="F144" s="247" t="s">
        <v>220</v>
      </c>
      <c r="G144" s="245"/>
      <c r="H144" s="248">
        <v>20</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218</v>
      </c>
      <c r="AU144" s="254" t="s">
        <v>89</v>
      </c>
      <c r="AV144" s="14" t="s">
        <v>214</v>
      </c>
      <c r="AW144" s="14" t="s">
        <v>41</v>
      </c>
      <c r="AX144" s="14" t="s">
        <v>87</v>
      </c>
      <c r="AY144" s="254" t="s">
        <v>206</v>
      </c>
    </row>
    <row r="145" spans="1:65" s="2" customFormat="1" ht="24.15" customHeight="1">
      <c r="A145" s="40"/>
      <c r="B145" s="41"/>
      <c r="C145" s="215" t="s">
        <v>285</v>
      </c>
      <c r="D145" s="215" t="s">
        <v>209</v>
      </c>
      <c r="E145" s="216" t="s">
        <v>286</v>
      </c>
      <c r="F145" s="217" t="s">
        <v>287</v>
      </c>
      <c r="G145" s="218" t="s">
        <v>281</v>
      </c>
      <c r="H145" s="219">
        <v>2</v>
      </c>
      <c r="I145" s="220"/>
      <c r="J145" s="221">
        <f>ROUND(I145*H145,2)</f>
        <v>0</v>
      </c>
      <c r="K145" s="217" t="s">
        <v>213</v>
      </c>
      <c r="L145" s="46"/>
      <c r="M145" s="222" t="s">
        <v>39</v>
      </c>
      <c r="N145" s="223" t="s">
        <v>53</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214</v>
      </c>
      <c r="AT145" s="226" t="s">
        <v>209</v>
      </c>
      <c r="AU145" s="226" t="s">
        <v>89</v>
      </c>
      <c r="AY145" s="18" t="s">
        <v>206</v>
      </c>
      <c r="BE145" s="227">
        <f>IF(N145="základní",J145,0)</f>
        <v>0</v>
      </c>
      <c r="BF145" s="227">
        <f>IF(N145="snížená",J145,0)</f>
        <v>0</v>
      </c>
      <c r="BG145" s="227">
        <f>IF(N145="zákl. přenesená",J145,0)</f>
        <v>0</v>
      </c>
      <c r="BH145" s="227">
        <f>IF(N145="sníž. přenesená",J145,0)</f>
        <v>0</v>
      </c>
      <c r="BI145" s="227">
        <f>IF(N145="nulová",J145,0)</f>
        <v>0</v>
      </c>
      <c r="BJ145" s="18" t="s">
        <v>214</v>
      </c>
      <c r="BK145" s="227">
        <f>ROUND(I145*H145,2)</f>
        <v>0</v>
      </c>
      <c r="BL145" s="18" t="s">
        <v>214</v>
      </c>
      <c r="BM145" s="226" t="s">
        <v>288</v>
      </c>
    </row>
    <row r="146" spans="1:47" s="2" customFormat="1" ht="12">
      <c r="A146" s="40"/>
      <c r="B146" s="41"/>
      <c r="C146" s="42"/>
      <c r="D146" s="228" t="s">
        <v>216</v>
      </c>
      <c r="E146" s="42"/>
      <c r="F146" s="229" t="s">
        <v>289</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8" t="s">
        <v>216</v>
      </c>
      <c r="AU146" s="18" t="s">
        <v>89</v>
      </c>
    </row>
    <row r="147" spans="1:51" s="15" customFormat="1" ht="12">
      <c r="A147" s="15"/>
      <c r="B147" s="255"/>
      <c r="C147" s="256"/>
      <c r="D147" s="228" t="s">
        <v>218</v>
      </c>
      <c r="E147" s="257" t="s">
        <v>39</v>
      </c>
      <c r="F147" s="258" t="s">
        <v>290</v>
      </c>
      <c r="G147" s="256"/>
      <c r="H147" s="257" t="s">
        <v>39</v>
      </c>
      <c r="I147" s="259"/>
      <c r="J147" s="256"/>
      <c r="K147" s="256"/>
      <c r="L147" s="260"/>
      <c r="M147" s="261"/>
      <c r="N147" s="262"/>
      <c r="O147" s="262"/>
      <c r="P147" s="262"/>
      <c r="Q147" s="262"/>
      <c r="R147" s="262"/>
      <c r="S147" s="262"/>
      <c r="T147" s="263"/>
      <c r="U147" s="15"/>
      <c r="V147" s="15"/>
      <c r="W147" s="15"/>
      <c r="X147" s="15"/>
      <c r="Y147" s="15"/>
      <c r="Z147" s="15"/>
      <c r="AA147" s="15"/>
      <c r="AB147" s="15"/>
      <c r="AC147" s="15"/>
      <c r="AD147" s="15"/>
      <c r="AE147" s="15"/>
      <c r="AT147" s="264" t="s">
        <v>218</v>
      </c>
      <c r="AU147" s="264" t="s">
        <v>89</v>
      </c>
      <c r="AV147" s="15" t="s">
        <v>87</v>
      </c>
      <c r="AW147" s="15" t="s">
        <v>41</v>
      </c>
      <c r="AX147" s="15" t="s">
        <v>80</v>
      </c>
      <c r="AY147" s="264" t="s">
        <v>206</v>
      </c>
    </row>
    <row r="148" spans="1:51" s="13" customFormat="1" ht="12">
      <c r="A148" s="13"/>
      <c r="B148" s="233"/>
      <c r="C148" s="234"/>
      <c r="D148" s="228" t="s">
        <v>218</v>
      </c>
      <c r="E148" s="235" t="s">
        <v>39</v>
      </c>
      <c r="F148" s="236" t="s">
        <v>89</v>
      </c>
      <c r="G148" s="234"/>
      <c r="H148" s="237">
        <v>2</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218</v>
      </c>
      <c r="AU148" s="243" t="s">
        <v>89</v>
      </c>
      <c r="AV148" s="13" t="s">
        <v>89</v>
      </c>
      <c r="AW148" s="13" t="s">
        <v>41</v>
      </c>
      <c r="AX148" s="13" t="s">
        <v>87</v>
      </c>
      <c r="AY148" s="243" t="s">
        <v>206</v>
      </c>
    </row>
    <row r="149" spans="1:65" s="2" customFormat="1" ht="24.15" customHeight="1">
      <c r="A149" s="40"/>
      <c r="B149" s="41"/>
      <c r="C149" s="215" t="s">
        <v>291</v>
      </c>
      <c r="D149" s="215" t="s">
        <v>209</v>
      </c>
      <c r="E149" s="216" t="s">
        <v>292</v>
      </c>
      <c r="F149" s="217" t="s">
        <v>293</v>
      </c>
      <c r="G149" s="218" t="s">
        <v>281</v>
      </c>
      <c r="H149" s="219">
        <v>2</v>
      </c>
      <c r="I149" s="220"/>
      <c r="J149" s="221">
        <f>ROUND(I149*H149,2)</f>
        <v>0</v>
      </c>
      <c r="K149" s="217" t="s">
        <v>213</v>
      </c>
      <c r="L149" s="46"/>
      <c r="M149" s="222" t="s">
        <v>39</v>
      </c>
      <c r="N149" s="223" t="s">
        <v>53</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214</v>
      </c>
      <c r="AT149" s="226" t="s">
        <v>209</v>
      </c>
      <c r="AU149" s="226" t="s">
        <v>89</v>
      </c>
      <c r="AY149" s="18" t="s">
        <v>206</v>
      </c>
      <c r="BE149" s="227">
        <f>IF(N149="základní",J149,0)</f>
        <v>0</v>
      </c>
      <c r="BF149" s="227">
        <f>IF(N149="snížená",J149,0)</f>
        <v>0</v>
      </c>
      <c r="BG149" s="227">
        <f>IF(N149="zákl. přenesená",J149,0)</f>
        <v>0</v>
      </c>
      <c r="BH149" s="227">
        <f>IF(N149="sníž. přenesená",J149,0)</f>
        <v>0</v>
      </c>
      <c r="BI149" s="227">
        <f>IF(N149="nulová",J149,0)</f>
        <v>0</v>
      </c>
      <c r="BJ149" s="18" t="s">
        <v>214</v>
      </c>
      <c r="BK149" s="227">
        <f>ROUND(I149*H149,2)</f>
        <v>0</v>
      </c>
      <c r="BL149" s="18" t="s">
        <v>214</v>
      </c>
      <c r="BM149" s="226" t="s">
        <v>294</v>
      </c>
    </row>
    <row r="150" spans="1:47" s="2" customFormat="1" ht="12">
      <c r="A150" s="40"/>
      <c r="B150" s="41"/>
      <c r="C150" s="42"/>
      <c r="D150" s="228" t="s">
        <v>216</v>
      </c>
      <c r="E150" s="42"/>
      <c r="F150" s="229" t="s">
        <v>295</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8" t="s">
        <v>216</v>
      </c>
      <c r="AU150" s="18" t="s">
        <v>89</v>
      </c>
    </row>
    <row r="151" spans="1:65" s="2" customFormat="1" ht="44.25" customHeight="1">
      <c r="A151" s="40"/>
      <c r="B151" s="41"/>
      <c r="C151" s="215" t="s">
        <v>296</v>
      </c>
      <c r="D151" s="215" t="s">
        <v>209</v>
      </c>
      <c r="E151" s="216" t="s">
        <v>297</v>
      </c>
      <c r="F151" s="217" t="s">
        <v>298</v>
      </c>
      <c r="G151" s="218" t="s">
        <v>175</v>
      </c>
      <c r="H151" s="219">
        <v>624</v>
      </c>
      <c r="I151" s="220"/>
      <c r="J151" s="221">
        <f>ROUND(I151*H151,2)</f>
        <v>0</v>
      </c>
      <c r="K151" s="217" t="s">
        <v>213</v>
      </c>
      <c r="L151" s="46"/>
      <c r="M151" s="222" t="s">
        <v>39</v>
      </c>
      <c r="N151" s="223" t="s">
        <v>53</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214</v>
      </c>
      <c r="AT151" s="226" t="s">
        <v>209</v>
      </c>
      <c r="AU151" s="226" t="s">
        <v>89</v>
      </c>
      <c r="AY151" s="18" t="s">
        <v>206</v>
      </c>
      <c r="BE151" s="227">
        <f>IF(N151="základní",J151,0)</f>
        <v>0</v>
      </c>
      <c r="BF151" s="227">
        <f>IF(N151="snížená",J151,0)</f>
        <v>0</v>
      </c>
      <c r="BG151" s="227">
        <f>IF(N151="zákl. přenesená",J151,0)</f>
        <v>0</v>
      </c>
      <c r="BH151" s="227">
        <f>IF(N151="sníž. přenesená",J151,0)</f>
        <v>0</v>
      </c>
      <c r="BI151" s="227">
        <f>IF(N151="nulová",J151,0)</f>
        <v>0</v>
      </c>
      <c r="BJ151" s="18" t="s">
        <v>214</v>
      </c>
      <c r="BK151" s="227">
        <f>ROUND(I151*H151,2)</f>
        <v>0</v>
      </c>
      <c r="BL151" s="18" t="s">
        <v>214</v>
      </c>
      <c r="BM151" s="226" t="s">
        <v>299</v>
      </c>
    </row>
    <row r="152" spans="1:47" s="2" customFormat="1" ht="12">
      <c r="A152" s="40"/>
      <c r="B152" s="41"/>
      <c r="C152" s="42"/>
      <c r="D152" s="228" t="s">
        <v>216</v>
      </c>
      <c r="E152" s="42"/>
      <c r="F152" s="229" t="s">
        <v>300</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8" t="s">
        <v>216</v>
      </c>
      <c r="AU152" s="18" t="s">
        <v>89</v>
      </c>
    </row>
    <row r="153" spans="1:51" s="15" customFormat="1" ht="12">
      <c r="A153" s="15"/>
      <c r="B153" s="255"/>
      <c r="C153" s="256"/>
      <c r="D153" s="228" t="s">
        <v>218</v>
      </c>
      <c r="E153" s="257" t="s">
        <v>39</v>
      </c>
      <c r="F153" s="258" t="s">
        <v>238</v>
      </c>
      <c r="G153" s="256"/>
      <c r="H153" s="257" t="s">
        <v>39</v>
      </c>
      <c r="I153" s="259"/>
      <c r="J153" s="256"/>
      <c r="K153" s="256"/>
      <c r="L153" s="260"/>
      <c r="M153" s="261"/>
      <c r="N153" s="262"/>
      <c r="O153" s="262"/>
      <c r="P153" s="262"/>
      <c r="Q153" s="262"/>
      <c r="R153" s="262"/>
      <c r="S153" s="262"/>
      <c r="T153" s="263"/>
      <c r="U153" s="15"/>
      <c r="V153" s="15"/>
      <c r="W153" s="15"/>
      <c r="X153" s="15"/>
      <c r="Y153" s="15"/>
      <c r="Z153" s="15"/>
      <c r="AA153" s="15"/>
      <c r="AB153" s="15"/>
      <c r="AC153" s="15"/>
      <c r="AD153" s="15"/>
      <c r="AE153" s="15"/>
      <c r="AT153" s="264" t="s">
        <v>218</v>
      </c>
      <c r="AU153" s="264" t="s">
        <v>89</v>
      </c>
      <c r="AV153" s="15" t="s">
        <v>87</v>
      </c>
      <c r="AW153" s="15" t="s">
        <v>41</v>
      </c>
      <c r="AX153" s="15" t="s">
        <v>80</v>
      </c>
      <c r="AY153" s="264" t="s">
        <v>206</v>
      </c>
    </row>
    <row r="154" spans="1:51" s="13" customFormat="1" ht="12">
      <c r="A154" s="13"/>
      <c r="B154" s="233"/>
      <c r="C154" s="234"/>
      <c r="D154" s="228" t="s">
        <v>218</v>
      </c>
      <c r="E154" s="235" t="s">
        <v>39</v>
      </c>
      <c r="F154" s="236" t="s">
        <v>301</v>
      </c>
      <c r="G154" s="234"/>
      <c r="H154" s="237">
        <v>624</v>
      </c>
      <c r="I154" s="238"/>
      <c r="J154" s="234"/>
      <c r="K154" s="234"/>
      <c r="L154" s="239"/>
      <c r="M154" s="240"/>
      <c r="N154" s="241"/>
      <c r="O154" s="241"/>
      <c r="P154" s="241"/>
      <c r="Q154" s="241"/>
      <c r="R154" s="241"/>
      <c r="S154" s="241"/>
      <c r="T154" s="242"/>
      <c r="U154" s="13"/>
      <c r="V154" s="13"/>
      <c r="W154" s="13"/>
      <c r="X154" s="13"/>
      <c r="Y154" s="13"/>
      <c r="Z154" s="13"/>
      <c r="AA154" s="13"/>
      <c r="AB154" s="13"/>
      <c r="AC154" s="13"/>
      <c r="AD154" s="13"/>
      <c r="AE154" s="13"/>
      <c r="AT154" s="243" t="s">
        <v>218</v>
      </c>
      <c r="AU154" s="243" t="s">
        <v>89</v>
      </c>
      <c r="AV154" s="13" t="s">
        <v>89</v>
      </c>
      <c r="AW154" s="13" t="s">
        <v>41</v>
      </c>
      <c r="AX154" s="13" t="s">
        <v>80</v>
      </c>
      <c r="AY154" s="243" t="s">
        <v>206</v>
      </c>
    </row>
    <row r="155" spans="1:51" s="14" customFormat="1" ht="12">
      <c r="A155" s="14"/>
      <c r="B155" s="244"/>
      <c r="C155" s="245"/>
      <c r="D155" s="228" t="s">
        <v>218</v>
      </c>
      <c r="E155" s="246" t="s">
        <v>173</v>
      </c>
      <c r="F155" s="247" t="s">
        <v>220</v>
      </c>
      <c r="G155" s="245"/>
      <c r="H155" s="248">
        <v>624</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218</v>
      </c>
      <c r="AU155" s="254" t="s">
        <v>89</v>
      </c>
      <c r="AV155" s="14" t="s">
        <v>214</v>
      </c>
      <c r="AW155" s="14" t="s">
        <v>41</v>
      </c>
      <c r="AX155" s="14" t="s">
        <v>87</v>
      </c>
      <c r="AY155" s="254" t="s">
        <v>206</v>
      </c>
    </row>
    <row r="156" spans="1:65" s="2" customFormat="1" ht="33" customHeight="1">
      <c r="A156" s="40"/>
      <c r="B156" s="41"/>
      <c r="C156" s="215" t="s">
        <v>8</v>
      </c>
      <c r="D156" s="215" t="s">
        <v>209</v>
      </c>
      <c r="E156" s="216" t="s">
        <v>302</v>
      </c>
      <c r="F156" s="217" t="s">
        <v>303</v>
      </c>
      <c r="G156" s="218" t="s">
        <v>175</v>
      </c>
      <c r="H156" s="219">
        <v>600</v>
      </c>
      <c r="I156" s="220"/>
      <c r="J156" s="221">
        <f>ROUND(I156*H156,2)</f>
        <v>0</v>
      </c>
      <c r="K156" s="217" t="s">
        <v>213</v>
      </c>
      <c r="L156" s="46"/>
      <c r="M156" s="222" t="s">
        <v>39</v>
      </c>
      <c r="N156" s="223" t="s">
        <v>53</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214</v>
      </c>
      <c r="AT156" s="226" t="s">
        <v>209</v>
      </c>
      <c r="AU156" s="226" t="s">
        <v>89</v>
      </c>
      <c r="AY156" s="18" t="s">
        <v>206</v>
      </c>
      <c r="BE156" s="227">
        <f>IF(N156="základní",J156,0)</f>
        <v>0</v>
      </c>
      <c r="BF156" s="227">
        <f>IF(N156="snížená",J156,0)</f>
        <v>0</v>
      </c>
      <c r="BG156" s="227">
        <f>IF(N156="zákl. přenesená",J156,0)</f>
        <v>0</v>
      </c>
      <c r="BH156" s="227">
        <f>IF(N156="sníž. přenesená",J156,0)</f>
        <v>0</v>
      </c>
      <c r="BI156" s="227">
        <f>IF(N156="nulová",J156,0)</f>
        <v>0</v>
      </c>
      <c r="BJ156" s="18" t="s">
        <v>214</v>
      </c>
      <c r="BK156" s="227">
        <f>ROUND(I156*H156,2)</f>
        <v>0</v>
      </c>
      <c r="BL156" s="18" t="s">
        <v>214</v>
      </c>
      <c r="BM156" s="226" t="s">
        <v>304</v>
      </c>
    </row>
    <row r="157" spans="1:47" s="2" customFormat="1" ht="12">
      <c r="A157" s="40"/>
      <c r="B157" s="41"/>
      <c r="C157" s="42"/>
      <c r="D157" s="228" t="s">
        <v>216</v>
      </c>
      <c r="E157" s="42"/>
      <c r="F157" s="229" t="s">
        <v>305</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216</v>
      </c>
      <c r="AU157" s="18" t="s">
        <v>89</v>
      </c>
    </row>
    <row r="158" spans="1:51" s="15" customFormat="1" ht="12">
      <c r="A158" s="15"/>
      <c r="B158" s="255"/>
      <c r="C158" s="256"/>
      <c r="D158" s="228" t="s">
        <v>218</v>
      </c>
      <c r="E158" s="257" t="s">
        <v>39</v>
      </c>
      <c r="F158" s="258" t="s">
        <v>276</v>
      </c>
      <c r="G158" s="256"/>
      <c r="H158" s="257" t="s">
        <v>39</v>
      </c>
      <c r="I158" s="259"/>
      <c r="J158" s="256"/>
      <c r="K158" s="256"/>
      <c r="L158" s="260"/>
      <c r="M158" s="261"/>
      <c r="N158" s="262"/>
      <c r="O158" s="262"/>
      <c r="P158" s="262"/>
      <c r="Q158" s="262"/>
      <c r="R158" s="262"/>
      <c r="S158" s="262"/>
      <c r="T158" s="263"/>
      <c r="U158" s="15"/>
      <c r="V158" s="15"/>
      <c r="W158" s="15"/>
      <c r="X158" s="15"/>
      <c r="Y158" s="15"/>
      <c r="Z158" s="15"/>
      <c r="AA158" s="15"/>
      <c r="AB158" s="15"/>
      <c r="AC158" s="15"/>
      <c r="AD158" s="15"/>
      <c r="AE158" s="15"/>
      <c r="AT158" s="264" t="s">
        <v>218</v>
      </c>
      <c r="AU158" s="264" t="s">
        <v>89</v>
      </c>
      <c r="AV158" s="15" t="s">
        <v>87</v>
      </c>
      <c r="AW158" s="15" t="s">
        <v>41</v>
      </c>
      <c r="AX158" s="15" t="s">
        <v>80</v>
      </c>
      <c r="AY158" s="264" t="s">
        <v>206</v>
      </c>
    </row>
    <row r="159" spans="1:51" s="13" customFormat="1" ht="12">
      <c r="A159" s="13"/>
      <c r="B159" s="233"/>
      <c r="C159" s="234"/>
      <c r="D159" s="228" t="s">
        <v>218</v>
      </c>
      <c r="E159" s="235" t="s">
        <v>39</v>
      </c>
      <c r="F159" s="236" t="s">
        <v>306</v>
      </c>
      <c r="G159" s="234"/>
      <c r="H159" s="237">
        <v>600</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218</v>
      </c>
      <c r="AU159" s="243" t="s">
        <v>89</v>
      </c>
      <c r="AV159" s="13" t="s">
        <v>89</v>
      </c>
      <c r="AW159" s="13" t="s">
        <v>41</v>
      </c>
      <c r="AX159" s="13" t="s">
        <v>80</v>
      </c>
      <c r="AY159" s="243" t="s">
        <v>206</v>
      </c>
    </row>
    <row r="160" spans="1:51" s="14" customFormat="1" ht="12">
      <c r="A160" s="14"/>
      <c r="B160" s="244"/>
      <c r="C160" s="245"/>
      <c r="D160" s="228" t="s">
        <v>218</v>
      </c>
      <c r="E160" s="246" t="s">
        <v>39</v>
      </c>
      <c r="F160" s="247" t="s">
        <v>220</v>
      </c>
      <c r="G160" s="245"/>
      <c r="H160" s="248">
        <v>600</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218</v>
      </c>
      <c r="AU160" s="254" t="s">
        <v>89</v>
      </c>
      <c r="AV160" s="14" t="s">
        <v>214</v>
      </c>
      <c r="AW160" s="14" t="s">
        <v>41</v>
      </c>
      <c r="AX160" s="14" t="s">
        <v>87</v>
      </c>
      <c r="AY160" s="254" t="s">
        <v>206</v>
      </c>
    </row>
    <row r="161" spans="1:65" s="2" customFormat="1" ht="24.15" customHeight="1">
      <c r="A161" s="40"/>
      <c r="B161" s="41"/>
      <c r="C161" s="215" t="s">
        <v>307</v>
      </c>
      <c r="D161" s="215" t="s">
        <v>209</v>
      </c>
      <c r="E161" s="216" t="s">
        <v>308</v>
      </c>
      <c r="F161" s="217" t="s">
        <v>309</v>
      </c>
      <c r="G161" s="218" t="s">
        <v>223</v>
      </c>
      <c r="H161" s="219">
        <v>6</v>
      </c>
      <c r="I161" s="220"/>
      <c r="J161" s="221">
        <f>ROUND(I161*H161,2)</f>
        <v>0</v>
      </c>
      <c r="K161" s="217" t="s">
        <v>213</v>
      </c>
      <c r="L161" s="46"/>
      <c r="M161" s="222" t="s">
        <v>39</v>
      </c>
      <c r="N161" s="223" t="s">
        <v>53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214</v>
      </c>
      <c r="AT161" s="226" t="s">
        <v>209</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310</v>
      </c>
    </row>
    <row r="162" spans="1:47" s="2" customFormat="1" ht="12">
      <c r="A162" s="40"/>
      <c r="B162" s="41"/>
      <c r="C162" s="42"/>
      <c r="D162" s="228" t="s">
        <v>216</v>
      </c>
      <c r="E162" s="42"/>
      <c r="F162" s="229" t="s">
        <v>311</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51" s="15" customFormat="1" ht="12">
      <c r="A163" s="15"/>
      <c r="B163" s="255"/>
      <c r="C163" s="256"/>
      <c r="D163" s="228" t="s">
        <v>218</v>
      </c>
      <c r="E163" s="257" t="s">
        <v>39</v>
      </c>
      <c r="F163" s="258" t="s">
        <v>276</v>
      </c>
      <c r="G163" s="256"/>
      <c r="H163" s="257" t="s">
        <v>39</v>
      </c>
      <c r="I163" s="259"/>
      <c r="J163" s="256"/>
      <c r="K163" s="256"/>
      <c r="L163" s="260"/>
      <c r="M163" s="261"/>
      <c r="N163" s="262"/>
      <c r="O163" s="262"/>
      <c r="P163" s="262"/>
      <c r="Q163" s="262"/>
      <c r="R163" s="262"/>
      <c r="S163" s="262"/>
      <c r="T163" s="263"/>
      <c r="U163" s="15"/>
      <c r="V163" s="15"/>
      <c r="W163" s="15"/>
      <c r="X163" s="15"/>
      <c r="Y163" s="15"/>
      <c r="Z163" s="15"/>
      <c r="AA163" s="15"/>
      <c r="AB163" s="15"/>
      <c r="AC163" s="15"/>
      <c r="AD163" s="15"/>
      <c r="AE163" s="15"/>
      <c r="AT163" s="264" t="s">
        <v>218</v>
      </c>
      <c r="AU163" s="264" t="s">
        <v>89</v>
      </c>
      <c r="AV163" s="15" t="s">
        <v>87</v>
      </c>
      <c r="AW163" s="15" t="s">
        <v>41</v>
      </c>
      <c r="AX163" s="15" t="s">
        <v>80</v>
      </c>
      <c r="AY163" s="264" t="s">
        <v>206</v>
      </c>
    </row>
    <row r="164" spans="1:51" s="13" customFormat="1" ht="12">
      <c r="A164" s="13"/>
      <c r="B164" s="233"/>
      <c r="C164" s="234"/>
      <c r="D164" s="228" t="s">
        <v>218</v>
      </c>
      <c r="E164" s="235" t="s">
        <v>39</v>
      </c>
      <c r="F164" s="236" t="s">
        <v>312</v>
      </c>
      <c r="G164" s="234"/>
      <c r="H164" s="237">
        <v>6</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4" customFormat="1" ht="12">
      <c r="A165" s="14"/>
      <c r="B165" s="244"/>
      <c r="C165" s="245"/>
      <c r="D165" s="228" t="s">
        <v>218</v>
      </c>
      <c r="E165" s="246" t="s">
        <v>39</v>
      </c>
      <c r="F165" s="247" t="s">
        <v>220</v>
      </c>
      <c r="G165" s="245"/>
      <c r="H165" s="248">
        <v>6</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218</v>
      </c>
      <c r="AU165" s="254" t="s">
        <v>89</v>
      </c>
      <c r="AV165" s="14" t="s">
        <v>214</v>
      </c>
      <c r="AW165" s="14" t="s">
        <v>41</v>
      </c>
      <c r="AX165" s="14" t="s">
        <v>87</v>
      </c>
      <c r="AY165" s="254" t="s">
        <v>206</v>
      </c>
    </row>
    <row r="166" spans="1:65" s="2" customFormat="1" ht="16.5" customHeight="1">
      <c r="A166" s="40"/>
      <c r="B166" s="41"/>
      <c r="C166" s="215" t="s">
        <v>313</v>
      </c>
      <c r="D166" s="215" t="s">
        <v>209</v>
      </c>
      <c r="E166" s="216" t="s">
        <v>314</v>
      </c>
      <c r="F166" s="217" t="s">
        <v>315</v>
      </c>
      <c r="G166" s="218" t="s">
        <v>316</v>
      </c>
      <c r="H166" s="219">
        <v>2.82</v>
      </c>
      <c r="I166" s="220"/>
      <c r="J166" s="221">
        <f>ROUND(I166*H166,2)</f>
        <v>0</v>
      </c>
      <c r="K166" s="217" t="s">
        <v>213</v>
      </c>
      <c r="L166" s="46"/>
      <c r="M166" s="222" t="s">
        <v>39</v>
      </c>
      <c r="N166" s="223" t="s">
        <v>53</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214</v>
      </c>
      <c r="AT166" s="226" t="s">
        <v>209</v>
      </c>
      <c r="AU166" s="226" t="s">
        <v>89</v>
      </c>
      <c r="AY166" s="18" t="s">
        <v>206</v>
      </c>
      <c r="BE166" s="227">
        <f>IF(N166="základní",J166,0)</f>
        <v>0</v>
      </c>
      <c r="BF166" s="227">
        <f>IF(N166="snížená",J166,0)</f>
        <v>0</v>
      </c>
      <c r="BG166" s="227">
        <f>IF(N166="zákl. přenesená",J166,0)</f>
        <v>0</v>
      </c>
      <c r="BH166" s="227">
        <f>IF(N166="sníž. přenesená",J166,0)</f>
        <v>0</v>
      </c>
      <c r="BI166" s="227">
        <f>IF(N166="nulová",J166,0)</f>
        <v>0</v>
      </c>
      <c r="BJ166" s="18" t="s">
        <v>214</v>
      </c>
      <c r="BK166" s="227">
        <f>ROUND(I166*H166,2)</f>
        <v>0</v>
      </c>
      <c r="BL166" s="18" t="s">
        <v>214</v>
      </c>
      <c r="BM166" s="226" t="s">
        <v>317</v>
      </c>
    </row>
    <row r="167" spans="1:47" s="2" customFormat="1" ht="12">
      <c r="A167" s="40"/>
      <c r="B167" s="41"/>
      <c r="C167" s="42"/>
      <c r="D167" s="228" t="s">
        <v>216</v>
      </c>
      <c r="E167" s="42"/>
      <c r="F167" s="229" t="s">
        <v>318</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216</v>
      </c>
      <c r="AU167" s="18" t="s">
        <v>89</v>
      </c>
    </row>
    <row r="168" spans="1:51" s="15" customFormat="1" ht="12">
      <c r="A168" s="15"/>
      <c r="B168" s="255"/>
      <c r="C168" s="256"/>
      <c r="D168" s="228" t="s">
        <v>218</v>
      </c>
      <c r="E168" s="257" t="s">
        <v>39</v>
      </c>
      <c r="F168" s="258" t="s">
        <v>319</v>
      </c>
      <c r="G168" s="256"/>
      <c r="H168" s="257" t="s">
        <v>39</v>
      </c>
      <c r="I168" s="259"/>
      <c r="J168" s="256"/>
      <c r="K168" s="256"/>
      <c r="L168" s="260"/>
      <c r="M168" s="261"/>
      <c r="N168" s="262"/>
      <c r="O168" s="262"/>
      <c r="P168" s="262"/>
      <c r="Q168" s="262"/>
      <c r="R168" s="262"/>
      <c r="S168" s="262"/>
      <c r="T168" s="263"/>
      <c r="U168" s="15"/>
      <c r="V168" s="15"/>
      <c r="W168" s="15"/>
      <c r="X168" s="15"/>
      <c r="Y168" s="15"/>
      <c r="Z168" s="15"/>
      <c r="AA168" s="15"/>
      <c r="AB168" s="15"/>
      <c r="AC168" s="15"/>
      <c r="AD168" s="15"/>
      <c r="AE168" s="15"/>
      <c r="AT168" s="264" t="s">
        <v>218</v>
      </c>
      <c r="AU168" s="264" t="s">
        <v>89</v>
      </c>
      <c r="AV168" s="15" t="s">
        <v>87</v>
      </c>
      <c r="AW168" s="15" t="s">
        <v>41</v>
      </c>
      <c r="AX168" s="15" t="s">
        <v>80</v>
      </c>
      <c r="AY168" s="264" t="s">
        <v>206</v>
      </c>
    </row>
    <row r="169" spans="1:51" s="13" customFormat="1" ht="12">
      <c r="A169" s="13"/>
      <c r="B169" s="233"/>
      <c r="C169" s="234"/>
      <c r="D169" s="228" t="s">
        <v>218</v>
      </c>
      <c r="E169" s="235" t="s">
        <v>39</v>
      </c>
      <c r="F169" s="236" t="s">
        <v>320</v>
      </c>
      <c r="G169" s="234"/>
      <c r="H169" s="237">
        <v>2.82</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89</v>
      </c>
      <c r="AV169" s="13" t="s">
        <v>89</v>
      </c>
      <c r="AW169" s="13" t="s">
        <v>41</v>
      </c>
      <c r="AX169" s="13" t="s">
        <v>80</v>
      </c>
      <c r="AY169" s="243" t="s">
        <v>206</v>
      </c>
    </row>
    <row r="170" spans="1:51" s="14" customFormat="1" ht="12">
      <c r="A170" s="14"/>
      <c r="B170" s="244"/>
      <c r="C170" s="245"/>
      <c r="D170" s="228" t="s">
        <v>218</v>
      </c>
      <c r="E170" s="246" t="s">
        <v>39</v>
      </c>
      <c r="F170" s="247" t="s">
        <v>220</v>
      </c>
      <c r="G170" s="245"/>
      <c r="H170" s="248">
        <v>2.82</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218</v>
      </c>
      <c r="AU170" s="254" t="s">
        <v>89</v>
      </c>
      <c r="AV170" s="14" t="s">
        <v>214</v>
      </c>
      <c r="AW170" s="14" t="s">
        <v>41</v>
      </c>
      <c r="AX170" s="14" t="s">
        <v>87</v>
      </c>
      <c r="AY170" s="254" t="s">
        <v>206</v>
      </c>
    </row>
    <row r="171" spans="1:65" s="2" customFormat="1" ht="24.15" customHeight="1">
      <c r="A171" s="40"/>
      <c r="B171" s="41"/>
      <c r="C171" s="265" t="s">
        <v>321</v>
      </c>
      <c r="D171" s="265" t="s">
        <v>322</v>
      </c>
      <c r="E171" s="266" t="s">
        <v>323</v>
      </c>
      <c r="F171" s="267" t="s">
        <v>324</v>
      </c>
      <c r="G171" s="268" t="s">
        <v>223</v>
      </c>
      <c r="H171" s="269">
        <v>10</v>
      </c>
      <c r="I171" s="270"/>
      <c r="J171" s="271">
        <f>ROUND(I171*H171,2)</f>
        <v>0</v>
      </c>
      <c r="K171" s="267" t="s">
        <v>213</v>
      </c>
      <c r="L171" s="272"/>
      <c r="M171" s="273" t="s">
        <v>39</v>
      </c>
      <c r="N171" s="274" t="s">
        <v>53</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257</v>
      </c>
      <c r="AT171" s="226" t="s">
        <v>322</v>
      </c>
      <c r="AU171" s="226" t="s">
        <v>89</v>
      </c>
      <c r="AY171" s="18" t="s">
        <v>206</v>
      </c>
      <c r="BE171" s="227">
        <f>IF(N171="základní",J171,0)</f>
        <v>0</v>
      </c>
      <c r="BF171" s="227">
        <f>IF(N171="snížená",J171,0)</f>
        <v>0</v>
      </c>
      <c r="BG171" s="227">
        <f>IF(N171="zákl. přenesená",J171,0)</f>
        <v>0</v>
      </c>
      <c r="BH171" s="227">
        <f>IF(N171="sníž. přenesená",J171,0)</f>
        <v>0</v>
      </c>
      <c r="BI171" s="227">
        <f>IF(N171="nulová",J171,0)</f>
        <v>0</v>
      </c>
      <c r="BJ171" s="18" t="s">
        <v>214</v>
      </c>
      <c r="BK171" s="227">
        <f>ROUND(I171*H171,2)</f>
        <v>0</v>
      </c>
      <c r="BL171" s="18" t="s">
        <v>214</v>
      </c>
      <c r="BM171" s="226" t="s">
        <v>325</v>
      </c>
    </row>
    <row r="172" spans="1:47" s="2" customFormat="1" ht="12">
      <c r="A172" s="40"/>
      <c r="B172" s="41"/>
      <c r="C172" s="42"/>
      <c r="D172" s="228" t="s">
        <v>216</v>
      </c>
      <c r="E172" s="42"/>
      <c r="F172" s="229" t="s">
        <v>324</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8" t="s">
        <v>216</v>
      </c>
      <c r="AU172" s="18" t="s">
        <v>89</v>
      </c>
    </row>
    <row r="173" spans="1:47" s="2" customFormat="1" ht="12">
      <c r="A173" s="40"/>
      <c r="B173" s="41"/>
      <c r="C173" s="42"/>
      <c r="D173" s="228" t="s">
        <v>326</v>
      </c>
      <c r="E173" s="42"/>
      <c r="F173" s="275" t="s">
        <v>327</v>
      </c>
      <c r="G173" s="42"/>
      <c r="H173" s="42"/>
      <c r="I173" s="230"/>
      <c r="J173" s="42"/>
      <c r="K173" s="42"/>
      <c r="L173" s="46"/>
      <c r="M173" s="231"/>
      <c r="N173" s="232"/>
      <c r="O173" s="86"/>
      <c r="P173" s="86"/>
      <c r="Q173" s="86"/>
      <c r="R173" s="86"/>
      <c r="S173" s="86"/>
      <c r="T173" s="87"/>
      <c r="U173" s="40"/>
      <c r="V173" s="40"/>
      <c r="W173" s="40"/>
      <c r="X173" s="40"/>
      <c r="Y173" s="40"/>
      <c r="Z173" s="40"/>
      <c r="AA173" s="40"/>
      <c r="AB173" s="40"/>
      <c r="AC173" s="40"/>
      <c r="AD173" s="40"/>
      <c r="AE173" s="40"/>
      <c r="AT173" s="18" t="s">
        <v>326</v>
      </c>
      <c r="AU173" s="18" t="s">
        <v>89</v>
      </c>
    </row>
    <row r="174" spans="1:65" s="2" customFormat="1" ht="21.75" customHeight="1">
      <c r="A174" s="40"/>
      <c r="B174" s="41"/>
      <c r="C174" s="265" t="s">
        <v>328</v>
      </c>
      <c r="D174" s="265" t="s">
        <v>322</v>
      </c>
      <c r="E174" s="266" t="s">
        <v>329</v>
      </c>
      <c r="F174" s="267" t="s">
        <v>330</v>
      </c>
      <c r="G174" s="268" t="s">
        <v>223</v>
      </c>
      <c r="H174" s="269">
        <v>926</v>
      </c>
      <c r="I174" s="270"/>
      <c r="J174" s="271">
        <f>ROUND(I174*H174,2)</f>
        <v>0</v>
      </c>
      <c r="K174" s="267" t="s">
        <v>213</v>
      </c>
      <c r="L174" s="272"/>
      <c r="M174" s="273" t="s">
        <v>39</v>
      </c>
      <c r="N174" s="274" t="s">
        <v>53</v>
      </c>
      <c r="O174" s="86"/>
      <c r="P174" s="224">
        <f>O174*H174</f>
        <v>0</v>
      </c>
      <c r="Q174" s="224">
        <v>0.00018</v>
      </c>
      <c r="R174" s="224">
        <f>Q174*H174</f>
        <v>0.16668000000000002</v>
      </c>
      <c r="S174" s="224">
        <v>0</v>
      </c>
      <c r="T174" s="225">
        <f>S174*H174</f>
        <v>0</v>
      </c>
      <c r="U174" s="40"/>
      <c r="V174" s="40"/>
      <c r="W174" s="40"/>
      <c r="X174" s="40"/>
      <c r="Y174" s="40"/>
      <c r="Z174" s="40"/>
      <c r="AA174" s="40"/>
      <c r="AB174" s="40"/>
      <c r="AC174" s="40"/>
      <c r="AD174" s="40"/>
      <c r="AE174" s="40"/>
      <c r="AR174" s="226" t="s">
        <v>257</v>
      </c>
      <c r="AT174" s="226" t="s">
        <v>322</v>
      </c>
      <c r="AU174" s="226" t="s">
        <v>89</v>
      </c>
      <c r="AY174" s="18" t="s">
        <v>206</v>
      </c>
      <c r="BE174" s="227">
        <f>IF(N174="základní",J174,0)</f>
        <v>0</v>
      </c>
      <c r="BF174" s="227">
        <f>IF(N174="snížená",J174,0)</f>
        <v>0</v>
      </c>
      <c r="BG174" s="227">
        <f>IF(N174="zákl. přenesená",J174,0)</f>
        <v>0</v>
      </c>
      <c r="BH174" s="227">
        <f>IF(N174="sníž. přenesená",J174,0)</f>
        <v>0</v>
      </c>
      <c r="BI174" s="227">
        <f>IF(N174="nulová",J174,0)</f>
        <v>0</v>
      </c>
      <c r="BJ174" s="18" t="s">
        <v>214</v>
      </c>
      <c r="BK174" s="227">
        <f>ROUND(I174*H174,2)</f>
        <v>0</v>
      </c>
      <c r="BL174" s="18" t="s">
        <v>214</v>
      </c>
      <c r="BM174" s="226" t="s">
        <v>331</v>
      </c>
    </row>
    <row r="175" spans="1:47" s="2" customFormat="1" ht="12">
      <c r="A175" s="40"/>
      <c r="B175" s="41"/>
      <c r="C175" s="42"/>
      <c r="D175" s="228" t="s">
        <v>216</v>
      </c>
      <c r="E175" s="42"/>
      <c r="F175" s="229" t="s">
        <v>330</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8" t="s">
        <v>216</v>
      </c>
      <c r="AU175" s="18" t="s">
        <v>89</v>
      </c>
    </row>
    <row r="176" spans="1:51" s="15" customFormat="1" ht="12">
      <c r="A176" s="15"/>
      <c r="B176" s="255"/>
      <c r="C176" s="256"/>
      <c r="D176" s="228" t="s">
        <v>218</v>
      </c>
      <c r="E176" s="257" t="s">
        <v>39</v>
      </c>
      <c r="F176" s="258" t="s">
        <v>263</v>
      </c>
      <c r="G176" s="256"/>
      <c r="H176" s="257" t="s">
        <v>39</v>
      </c>
      <c r="I176" s="259"/>
      <c r="J176" s="256"/>
      <c r="K176" s="256"/>
      <c r="L176" s="260"/>
      <c r="M176" s="261"/>
      <c r="N176" s="262"/>
      <c r="O176" s="262"/>
      <c r="P176" s="262"/>
      <c r="Q176" s="262"/>
      <c r="R176" s="262"/>
      <c r="S176" s="262"/>
      <c r="T176" s="263"/>
      <c r="U176" s="15"/>
      <c r="V176" s="15"/>
      <c r="W176" s="15"/>
      <c r="X176" s="15"/>
      <c r="Y176" s="15"/>
      <c r="Z176" s="15"/>
      <c r="AA176" s="15"/>
      <c r="AB176" s="15"/>
      <c r="AC176" s="15"/>
      <c r="AD176" s="15"/>
      <c r="AE176" s="15"/>
      <c r="AT176" s="264" t="s">
        <v>218</v>
      </c>
      <c r="AU176" s="264" t="s">
        <v>89</v>
      </c>
      <c r="AV176" s="15" t="s">
        <v>87</v>
      </c>
      <c r="AW176" s="15" t="s">
        <v>41</v>
      </c>
      <c r="AX176" s="15" t="s">
        <v>80</v>
      </c>
      <c r="AY176" s="264" t="s">
        <v>206</v>
      </c>
    </row>
    <row r="177" spans="1:51" s="15" customFormat="1" ht="12">
      <c r="A177" s="15"/>
      <c r="B177" s="255"/>
      <c r="C177" s="256"/>
      <c r="D177" s="228" t="s">
        <v>218</v>
      </c>
      <c r="E177" s="257" t="s">
        <v>39</v>
      </c>
      <c r="F177" s="258" t="s">
        <v>238</v>
      </c>
      <c r="G177" s="256"/>
      <c r="H177" s="257" t="s">
        <v>39</v>
      </c>
      <c r="I177" s="259"/>
      <c r="J177" s="256"/>
      <c r="K177" s="256"/>
      <c r="L177" s="260"/>
      <c r="M177" s="261"/>
      <c r="N177" s="262"/>
      <c r="O177" s="262"/>
      <c r="P177" s="262"/>
      <c r="Q177" s="262"/>
      <c r="R177" s="262"/>
      <c r="S177" s="262"/>
      <c r="T177" s="263"/>
      <c r="U177" s="15"/>
      <c r="V177" s="15"/>
      <c r="W177" s="15"/>
      <c r="X177" s="15"/>
      <c r="Y177" s="15"/>
      <c r="Z177" s="15"/>
      <c r="AA177" s="15"/>
      <c r="AB177" s="15"/>
      <c r="AC177" s="15"/>
      <c r="AD177" s="15"/>
      <c r="AE177" s="15"/>
      <c r="AT177" s="264" t="s">
        <v>218</v>
      </c>
      <c r="AU177" s="264" t="s">
        <v>89</v>
      </c>
      <c r="AV177" s="15" t="s">
        <v>87</v>
      </c>
      <c r="AW177" s="15" t="s">
        <v>41</v>
      </c>
      <c r="AX177" s="15" t="s">
        <v>80</v>
      </c>
      <c r="AY177" s="264" t="s">
        <v>206</v>
      </c>
    </row>
    <row r="178" spans="1:51" s="13" customFormat="1" ht="12">
      <c r="A178" s="13"/>
      <c r="B178" s="233"/>
      <c r="C178" s="234"/>
      <c r="D178" s="228" t="s">
        <v>218</v>
      </c>
      <c r="E178" s="235" t="s">
        <v>39</v>
      </c>
      <c r="F178" s="236" t="s">
        <v>264</v>
      </c>
      <c r="G178" s="234"/>
      <c r="H178" s="237">
        <v>926</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218</v>
      </c>
      <c r="AU178" s="243" t="s">
        <v>89</v>
      </c>
      <c r="AV178" s="13" t="s">
        <v>89</v>
      </c>
      <c r="AW178" s="13" t="s">
        <v>41</v>
      </c>
      <c r="AX178" s="13" t="s">
        <v>80</v>
      </c>
      <c r="AY178" s="243" t="s">
        <v>206</v>
      </c>
    </row>
    <row r="179" spans="1:51" s="14" customFormat="1" ht="12">
      <c r="A179" s="14"/>
      <c r="B179" s="244"/>
      <c r="C179" s="245"/>
      <c r="D179" s="228" t="s">
        <v>218</v>
      </c>
      <c r="E179" s="246" t="s">
        <v>39</v>
      </c>
      <c r="F179" s="247" t="s">
        <v>220</v>
      </c>
      <c r="G179" s="245"/>
      <c r="H179" s="248">
        <v>926</v>
      </c>
      <c r="I179" s="249"/>
      <c r="J179" s="245"/>
      <c r="K179" s="245"/>
      <c r="L179" s="250"/>
      <c r="M179" s="251"/>
      <c r="N179" s="252"/>
      <c r="O179" s="252"/>
      <c r="P179" s="252"/>
      <c r="Q179" s="252"/>
      <c r="R179" s="252"/>
      <c r="S179" s="252"/>
      <c r="T179" s="253"/>
      <c r="U179" s="14"/>
      <c r="V179" s="14"/>
      <c r="W179" s="14"/>
      <c r="X179" s="14"/>
      <c r="Y179" s="14"/>
      <c r="Z179" s="14"/>
      <c r="AA179" s="14"/>
      <c r="AB179" s="14"/>
      <c r="AC179" s="14"/>
      <c r="AD179" s="14"/>
      <c r="AE179" s="14"/>
      <c r="AT179" s="254" t="s">
        <v>218</v>
      </c>
      <c r="AU179" s="254" t="s">
        <v>89</v>
      </c>
      <c r="AV179" s="14" t="s">
        <v>214</v>
      </c>
      <c r="AW179" s="14" t="s">
        <v>41</v>
      </c>
      <c r="AX179" s="14" t="s">
        <v>87</v>
      </c>
      <c r="AY179" s="254" t="s">
        <v>206</v>
      </c>
    </row>
    <row r="180" spans="1:65" s="2" customFormat="1" ht="16.5" customHeight="1">
      <c r="A180" s="40"/>
      <c r="B180" s="41"/>
      <c r="C180" s="265" t="s">
        <v>256</v>
      </c>
      <c r="D180" s="265" t="s">
        <v>322</v>
      </c>
      <c r="E180" s="266" t="s">
        <v>332</v>
      </c>
      <c r="F180" s="267" t="s">
        <v>333</v>
      </c>
      <c r="G180" s="268" t="s">
        <v>223</v>
      </c>
      <c r="H180" s="269">
        <v>1776</v>
      </c>
      <c r="I180" s="270"/>
      <c r="J180" s="271">
        <f>ROUND(I180*H180,2)</f>
        <v>0</v>
      </c>
      <c r="K180" s="267" t="s">
        <v>213</v>
      </c>
      <c r="L180" s="272"/>
      <c r="M180" s="273" t="s">
        <v>39</v>
      </c>
      <c r="N180" s="274" t="s">
        <v>53</v>
      </c>
      <c r="O180" s="86"/>
      <c r="P180" s="224">
        <f>O180*H180</f>
        <v>0</v>
      </c>
      <c r="Q180" s="224">
        <v>9E-05</v>
      </c>
      <c r="R180" s="224">
        <f>Q180*H180</f>
        <v>0.15984</v>
      </c>
      <c r="S180" s="224">
        <v>0</v>
      </c>
      <c r="T180" s="225">
        <f>S180*H180</f>
        <v>0</v>
      </c>
      <c r="U180" s="40"/>
      <c r="V180" s="40"/>
      <c r="W180" s="40"/>
      <c r="X180" s="40"/>
      <c r="Y180" s="40"/>
      <c r="Z180" s="40"/>
      <c r="AA180" s="40"/>
      <c r="AB180" s="40"/>
      <c r="AC180" s="40"/>
      <c r="AD180" s="40"/>
      <c r="AE180" s="40"/>
      <c r="AR180" s="226" t="s">
        <v>257</v>
      </c>
      <c r="AT180" s="226" t="s">
        <v>322</v>
      </c>
      <c r="AU180" s="226" t="s">
        <v>89</v>
      </c>
      <c r="AY180" s="18" t="s">
        <v>206</v>
      </c>
      <c r="BE180" s="227">
        <f>IF(N180="základní",J180,0)</f>
        <v>0</v>
      </c>
      <c r="BF180" s="227">
        <f>IF(N180="snížená",J180,0)</f>
        <v>0</v>
      </c>
      <c r="BG180" s="227">
        <f>IF(N180="zákl. přenesená",J180,0)</f>
        <v>0</v>
      </c>
      <c r="BH180" s="227">
        <f>IF(N180="sníž. přenesená",J180,0)</f>
        <v>0</v>
      </c>
      <c r="BI180" s="227">
        <f>IF(N180="nulová",J180,0)</f>
        <v>0</v>
      </c>
      <c r="BJ180" s="18" t="s">
        <v>214</v>
      </c>
      <c r="BK180" s="227">
        <f>ROUND(I180*H180,2)</f>
        <v>0</v>
      </c>
      <c r="BL180" s="18" t="s">
        <v>214</v>
      </c>
      <c r="BM180" s="226" t="s">
        <v>334</v>
      </c>
    </row>
    <row r="181" spans="1:47" s="2" customFormat="1" ht="12">
      <c r="A181" s="40"/>
      <c r="B181" s="41"/>
      <c r="C181" s="42"/>
      <c r="D181" s="228" t="s">
        <v>216</v>
      </c>
      <c r="E181" s="42"/>
      <c r="F181" s="229" t="s">
        <v>333</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8" t="s">
        <v>216</v>
      </c>
      <c r="AU181" s="18" t="s">
        <v>89</v>
      </c>
    </row>
    <row r="182" spans="1:51" s="15" customFormat="1" ht="12">
      <c r="A182" s="15"/>
      <c r="B182" s="255"/>
      <c r="C182" s="256"/>
      <c r="D182" s="228" t="s">
        <v>218</v>
      </c>
      <c r="E182" s="257" t="s">
        <v>39</v>
      </c>
      <c r="F182" s="258" t="s">
        <v>238</v>
      </c>
      <c r="G182" s="256"/>
      <c r="H182" s="257" t="s">
        <v>39</v>
      </c>
      <c r="I182" s="259"/>
      <c r="J182" s="256"/>
      <c r="K182" s="256"/>
      <c r="L182" s="260"/>
      <c r="M182" s="261"/>
      <c r="N182" s="262"/>
      <c r="O182" s="262"/>
      <c r="P182" s="262"/>
      <c r="Q182" s="262"/>
      <c r="R182" s="262"/>
      <c r="S182" s="262"/>
      <c r="T182" s="263"/>
      <c r="U182" s="15"/>
      <c r="V182" s="15"/>
      <c r="W182" s="15"/>
      <c r="X182" s="15"/>
      <c r="Y182" s="15"/>
      <c r="Z182" s="15"/>
      <c r="AA182" s="15"/>
      <c r="AB182" s="15"/>
      <c r="AC182" s="15"/>
      <c r="AD182" s="15"/>
      <c r="AE182" s="15"/>
      <c r="AT182" s="264" t="s">
        <v>218</v>
      </c>
      <c r="AU182" s="264" t="s">
        <v>89</v>
      </c>
      <c r="AV182" s="15" t="s">
        <v>87</v>
      </c>
      <c r="AW182" s="15" t="s">
        <v>41</v>
      </c>
      <c r="AX182" s="15" t="s">
        <v>80</v>
      </c>
      <c r="AY182" s="264" t="s">
        <v>206</v>
      </c>
    </row>
    <row r="183" spans="1:51" s="13" customFormat="1" ht="12">
      <c r="A183" s="13"/>
      <c r="B183" s="233"/>
      <c r="C183" s="234"/>
      <c r="D183" s="228" t="s">
        <v>218</v>
      </c>
      <c r="E183" s="235" t="s">
        <v>39</v>
      </c>
      <c r="F183" s="236" t="s">
        <v>335</v>
      </c>
      <c r="G183" s="234"/>
      <c r="H183" s="237">
        <v>1776</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218</v>
      </c>
      <c r="AU183" s="243" t="s">
        <v>89</v>
      </c>
      <c r="AV183" s="13" t="s">
        <v>89</v>
      </c>
      <c r="AW183" s="13" t="s">
        <v>41</v>
      </c>
      <c r="AX183" s="13" t="s">
        <v>80</v>
      </c>
      <c r="AY183" s="243" t="s">
        <v>206</v>
      </c>
    </row>
    <row r="184" spans="1:51" s="14" customFormat="1" ht="12">
      <c r="A184" s="14"/>
      <c r="B184" s="244"/>
      <c r="C184" s="245"/>
      <c r="D184" s="228" t="s">
        <v>218</v>
      </c>
      <c r="E184" s="246" t="s">
        <v>39</v>
      </c>
      <c r="F184" s="247" t="s">
        <v>220</v>
      </c>
      <c r="G184" s="245"/>
      <c r="H184" s="248">
        <v>1776</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218</v>
      </c>
      <c r="AU184" s="254" t="s">
        <v>89</v>
      </c>
      <c r="AV184" s="14" t="s">
        <v>214</v>
      </c>
      <c r="AW184" s="14" t="s">
        <v>41</v>
      </c>
      <c r="AX184" s="14" t="s">
        <v>87</v>
      </c>
      <c r="AY184" s="254" t="s">
        <v>206</v>
      </c>
    </row>
    <row r="185" spans="1:65" s="2" customFormat="1" ht="16.5" customHeight="1">
      <c r="A185" s="40"/>
      <c r="B185" s="41"/>
      <c r="C185" s="265" t="s">
        <v>7</v>
      </c>
      <c r="D185" s="265" t="s">
        <v>322</v>
      </c>
      <c r="E185" s="266" t="s">
        <v>336</v>
      </c>
      <c r="F185" s="267" t="s">
        <v>337</v>
      </c>
      <c r="G185" s="268" t="s">
        <v>223</v>
      </c>
      <c r="H185" s="269">
        <v>1776</v>
      </c>
      <c r="I185" s="270"/>
      <c r="J185" s="271">
        <f>ROUND(I185*H185,2)</f>
        <v>0</v>
      </c>
      <c r="K185" s="267" t="s">
        <v>213</v>
      </c>
      <c r="L185" s="272"/>
      <c r="M185" s="273" t="s">
        <v>39</v>
      </c>
      <c r="N185" s="274" t="s">
        <v>53</v>
      </c>
      <c r="O185" s="86"/>
      <c r="P185" s="224">
        <f>O185*H185</f>
        <v>0</v>
      </c>
      <c r="Q185" s="224">
        <v>0.00041</v>
      </c>
      <c r="R185" s="224">
        <f>Q185*H185</f>
        <v>0.72816</v>
      </c>
      <c r="S185" s="224">
        <v>0</v>
      </c>
      <c r="T185" s="225">
        <f>S185*H185</f>
        <v>0</v>
      </c>
      <c r="U185" s="40"/>
      <c r="V185" s="40"/>
      <c r="W185" s="40"/>
      <c r="X185" s="40"/>
      <c r="Y185" s="40"/>
      <c r="Z185" s="40"/>
      <c r="AA185" s="40"/>
      <c r="AB185" s="40"/>
      <c r="AC185" s="40"/>
      <c r="AD185" s="40"/>
      <c r="AE185" s="40"/>
      <c r="AR185" s="226" t="s">
        <v>257</v>
      </c>
      <c r="AT185" s="226" t="s">
        <v>322</v>
      </c>
      <c r="AU185" s="226" t="s">
        <v>89</v>
      </c>
      <c r="AY185" s="18" t="s">
        <v>206</v>
      </c>
      <c r="BE185" s="227">
        <f>IF(N185="základní",J185,0)</f>
        <v>0</v>
      </c>
      <c r="BF185" s="227">
        <f>IF(N185="snížená",J185,0)</f>
        <v>0</v>
      </c>
      <c r="BG185" s="227">
        <f>IF(N185="zákl. přenesená",J185,0)</f>
        <v>0</v>
      </c>
      <c r="BH185" s="227">
        <f>IF(N185="sníž. přenesená",J185,0)</f>
        <v>0</v>
      </c>
      <c r="BI185" s="227">
        <f>IF(N185="nulová",J185,0)</f>
        <v>0</v>
      </c>
      <c r="BJ185" s="18" t="s">
        <v>214</v>
      </c>
      <c r="BK185" s="227">
        <f>ROUND(I185*H185,2)</f>
        <v>0</v>
      </c>
      <c r="BL185" s="18" t="s">
        <v>214</v>
      </c>
      <c r="BM185" s="226" t="s">
        <v>338</v>
      </c>
    </row>
    <row r="186" spans="1:47" s="2" customFormat="1" ht="12">
      <c r="A186" s="40"/>
      <c r="B186" s="41"/>
      <c r="C186" s="42"/>
      <c r="D186" s="228" t="s">
        <v>216</v>
      </c>
      <c r="E186" s="42"/>
      <c r="F186" s="229" t="s">
        <v>337</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8" t="s">
        <v>216</v>
      </c>
      <c r="AU186" s="18" t="s">
        <v>89</v>
      </c>
    </row>
    <row r="187" spans="1:51" s="15" customFormat="1" ht="12">
      <c r="A187" s="15"/>
      <c r="B187" s="255"/>
      <c r="C187" s="256"/>
      <c r="D187" s="228" t="s">
        <v>218</v>
      </c>
      <c r="E187" s="257" t="s">
        <v>39</v>
      </c>
      <c r="F187" s="258" t="s">
        <v>238</v>
      </c>
      <c r="G187" s="256"/>
      <c r="H187" s="257" t="s">
        <v>39</v>
      </c>
      <c r="I187" s="259"/>
      <c r="J187" s="256"/>
      <c r="K187" s="256"/>
      <c r="L187" s="260"/>
      <c r="M187" s="261"/>
      <c r="N187" s="262"/>
      <c r="O187" s="262"/>
      <c r="P187" s="262"/>
      <c r="Q187" s="262"/>
      <c r="R187" s="262"/>
      <c r="S187" s="262"/>
      <c r="T187" s="263"/>
      <c r="U187" s="15"/>
      <c r="V187" s="15"/>
      <c r="W187" s="15"/>
      <c r="X187" s="15"/>
      <c r="Y187" s="15"/>
      <c r="Z187" s="15"/>
      <c r="AA187" s="15"/>
      <c r="AB187" s="15"/>
      <c r="AC187" s="15"/>
      <c r="AD187" s="15"/>
      <c r="AE187" s="15"/>
      <c r="AT187" s="264" t="s">
        <v>218</v>
      </c>
      <c r="AU187" s="264" t="s">
        <v>89</v>
      </c>
      <c r="AV187" s="15" t="s">
        <v>87</v>
      </c>
      <c r="AW187" s="15" t="s">
        <v>41</v>
      </c>
      <c r="AX187" s="15" t="s">
        <v>80</v>
      </c>
      <c r="AY187" s="264" t="s">
        <v>206</v>
      </c>
    </row>
    <row r="188" spans="1:51" s="13" customFormat="1" ht="12">
      <c r="A188" s="13"/>
      <c r="B188" s="233"/>
      <c r="C188" s="234"/>
      <c r="D188" s="228" t="s">
        <v>218</v>
      </c>
      <c r="E188" s="235" t="s">
        <v>39</v>
      </c>
      <c r="F188" s="236" t="s">
        <v>335</v>
      </c>
      <c r="G188" s="234"/>
      <c r="H188" s="237">
        <v>1776</v>
      </c>
      <c r="I188" s="238"/>
      <c r="J188" s="234"/>
      <c r="K188" s="234"/>
      <c r="L188" s="239"/>
      <c r="M188" s="240"/>
      <c r="N188" s="241"/>
      <c r="O188" s="241"/>
      <c r="P188" s="241"/>
      <c r="Q188" s="241"/>
      <c r="R188" s="241"/>
      <c r="S188" s="241"/>
      <c r="T188" s="242"/>
      <c r="U188" s="13"/>
      <c r="V188" s="13"/>
      <c r="W188" s="13"/>
      <c r="X188" s="13"/>
      <c r="Y188" s="13"/>
      <c r="Z188" s="13"/>
      <c r="AA188" s="13"/>
      <c r="AB188" s="13"/>
      <c r="AC188" s="13"/>
      <c r="AD188" s="13"/>
      <c r="AE188" s="13"/>
      <c r="AT188" s="243" t="s">
        <v>218</v>
      </c>
      <c r="AU188" s="243" t="s">
        <v>89</v>
      </c>
      <c r="AV188" s="13" t="s">
        <v>89</v>
      </c>
      <c r="AW188" s="13" t="s">
        <v>41</v>
      </c>
      <c r="AX188" s="13" t="s">
        <v>80</v>
      </c>
      <c r="AY188" s="243" t="s">
        <v>206</v>
      </c>
    </row>
    <row r="189" spans="1:51" s="14" customFormat="1" ht="12">
      <c r="A189" s="14"/>
      <c r="B189" s="244"/>
      <c r="C189" s="245"/>
      <c r="D189" s="228" t="s">
        <v>218</v>
      </c>
      <c r="E189" s="246" t="s">
        <v>39</v>
      </c>
      <c r="F189" s="247" t="s">
        <v>220</v>
      </c>
      <c r="G189" s="245"/>
      <c r="H189" s="248">
        <v>1776</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218</v>
      </c>
      <c r="AU189" s="254" t="s">
        <v>89</v>
      </c>
      <c r="AV189" s="14" t="s">
        <v>214</v>
      </c>
      <c r="AW189" s="14" t="s">
        <v>41</v>
      </c>
      <c r="AX189" s="14" t="s">
        <v>87</v>
      </c>
      <c r="AY189" s="254" t="s">
        <v>206</v>
      </c>
    </row>
    <row r="190" spans="1:65" s="2" customFormat="1" ht="16.5" customHeight="1">
      <c r="A190" s="40"/>
      <c r="B190" s="41"/>
      <c r="C190" s="265" t="s">
        <v>339</v>
      </c>
      <c r="D190" s="265" t="s">
        <v>322</v>
      </c>
      <c r="E190" s="266" t="s">
        <v>340</v>
      </c>
      <c r="F190" s="267" t="s">
        <v>341</v>
      </c>
      <c r="G190" s="268" t="s">
        <v>223</v>
      </c>
      <c r="H190" s="269">
        <v>1776</v>
      </c>
      <c r="I190" s="270"/>
      <c r="J190" s="271">
        <f>ROUND(I190*H190,2)</f>
        <v>0</v>
      </c>
      <c r="K190" s="267" t="s">
        <v>213</v>
      </c>
      <c r="L190" s="272"/>
      <c r="M190" s="273" t="s">
        <v>39</v>
      </c>
      <c r="N190" s="274" t="s">
        <v>53</v>
      </c>
      <c r="O190" s="86"/>
      <c r="P190" s="224">
        <f>O190*H190</f>
        <v>0</v>
      </c>
      <c r="Q190" s="224">
        <v>5E-05</v>
      </c>
      <c r="R190" s="224">
        <f>Q190*H190</f>
        <v>0.0888</v>
      </c>
      <c r="S190" s="224">
        <v>0</v>
      </c>
      <c r="T190" s="225">
        <f>S190*H190</f>
        <v>0</v>
      </c>
      <c r="U190" s="40"/>
      <c r="V190" s="40"/>
      <c r="W190" s="40"/>
      <c r="X190" s="40"/>
      <c r="Y190" s="40"/>
      <c r="Z190" s="40"/>
      <c r="AA190" s="40"/>
      <c r="AB190" s="40"/>
      <c r="AC190" s="40"/>
      <c r="AD190" s="40"/>
      <c r="AE190" s="40"/>
      <c r="AR190" s="226" t="s">
        <v>257</v>
      </c>
      <c r="AT190" s="226" t="s">
        <v>322</v>
      </c>
      <c r="AU190" s="226" t="s">
        <v>89</v>
      </c>
      <c r="AY190" s="18" t="s">
        <v>206</v>
      </c>
      <c r="BE190" s="227">
        <f>IF(N190="základní",J190,0)</f>
        <v>0</v>
      </c>
      <c r="BF190" s="227">
        <f>IF(N190="snížená",J190,0)</f>
        <v>0</v>
      </c>
      <c r="BG190" s="227">
        <f>IF(N190="zákl. přenesená",J190,0)</f>
        <v>0</v>
      </c>
      <c r="BH190" s="227">
        <f>IF(N190="sníž. přenesená",J190,0)</f>
        <v>0</v>
      </c>
      <c r="BI190" s="227">
        <f>IF(N190="nulová",J190,0)</f>
        <v>0</v>
      </c>
      <c r="BJ190" s="18" t="s">
        <v>214</v>
      </c>
      <c r="BK190" s="227">
        <f>ROUND(I190*H190,2)</f>
        <v>0</v>
      </c>
      <c r="BL190" s="18" t="s">
        <v>214</v>
      </c>
      <c r="BM190" s="226" t="s">
        <v>342</v>
      </c>
    </row>
    <row r="191" spans="1:47" s="2" customFormat="1" ht="12">
      <c r="A191" s="40"/>
      <c r="B191" s="41"/>
      <c r="C191" s="42"/>
      <c r="D191" s="228" t="s">
        <v>216</v>
      </c>
      <c r="E191" s="42"/>
      <c r="F191" s="229" t="s">
        <v>341</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8" t="s">
        <v>216</v>
      </c>
      <c r="AU191" s="18" t="s">
        <v>89</v>
      </c>
    </row>
    <row r="192" spans="1:51" s="15" customFormat="1" ht="12">
      <c r="A192" s="15"/>
      <c r="B192" s="255"/>
      <c r="C192" s="256"/>
      <c r="D192" s="228" t="s">
        <v>218</v>
      </c>
      <c r="E192" s="257" t="s">
        <v>39</v>
      </c>
      <c r="F192" s="258" t="s">
        <v>238</v>
      </c>
      <c r="G192" s="256"/>
      <c r="H192" s="257" t="s">
        <v>39</v>
      </c>
      <c r="I192" s="259"/>
      <c r="J192" s="256"/>
      <c r="K192" s="256"/>
      <c r="L192" s="260"/>
      <c r="M192" s="261"/>
      <c r="N192" s="262"/>
      <c r="O192" s="262"/>
      <c r="P192" s="262"/>
      <c r="Q192" s="262"/>
      <c r="R192" s="262"/>
      <c r="S192" s="262"/>
      <c r="T192" s="263"/>
      <c r="U192" s="15"/>
      <c r="V192" s="15"/>
      <c r="W192" s="15"/>
      <c r="X192" s="15"/>
      <c r="Y192" s="15"/>
      <c r="Z192" s="15"/>
      <c r="AA192" s="15"/>
      <c r="AB192" s="15"/>
      <c r="AC192" s="15"/>
      <c r="AD192" s="15"/>
      <c r="AE192" s="15"/>
      <c r="AT192" s="264" t="s">
        <v>218</v>
      </c>
      <c r="AU192" s="264" t="s">
        <v>89</v>
      </c>
      <c r="AV192" s="15" t="s">
        <v>87</v>
      </c>
      <c r="AW192" s="15" t="s">
        <v>41</v>
      </c>
      <c r="AX192" s="15" t="s">
        <v>80</v>
      </c>
      <c r="AY192" s="264" t="s">
        <v>206</v>
      </c>
    </row>
    <row r="193" spans="1:51" s="13" customFormat="1" ht="12">
      <c r="A193" s="13"/>
      <c r="B193" s="233"/>
      <c r="C193" s="234"/>
      <c r="D193" s="228" t="s">
        <v>218</v>
      </c>
      <c r="E193" s="235" t="s">
        <v>39</v>
      </c>
      <c r="F193" s="236" t="s">
        <v>335</v>
      </c>
      <c r="G193" s="234"/>
      <c r="H193" s="237">
        <v>1776</v>
      </c>
      <c r="I193" s="238"/>
      <c r="J193" s="234"/>
      <c r="K193" s="234"/>
      <c r="L193" s="239"/>
      <c r="M193" s="240"/>
      <c r="N193" s="241"/>
      <c r="O193" s="241"/>
      <c r="P193" s="241"/>
      <c r="Q193" s="241"/>
      <c r="R193" s="241"/>
      <c r="S193" s="241"/>
      <c r="T193" s="242"/>
      <c r="U193" s="13"/>
      <c r="V193" s="13"/>
      <c r="W193" s="13"/>
      <c r="X193" s="13"/>
      <c r="Y193" s="13"/>
      <c r="Z193" s="13"/>
      <c r="AA193" s="13"/>
      <c r="AB193" s="13"/>
      <c r="AC193" s="13"/>
      <c r="AD193" s="13"/>
      <c r="AE193" s="13"/>
      <c r="AT193" s="243" t="s">
        <v>218</v>
      </c>
      <c r="AU193" s="243" t="s">
        <v>89</v>
      </c>
      <c r="AV193" s="13" t="s">
        <v>89</v>
      </c>
      <c r="AW193" s="13" t="s">
        <v>41</v>
      </c>
      <c r="AX193" s="13" t="s">
        <v>80</v>
      </c>
      <c r="AY193" s="243" t="s">
        <v>206</v>
      </c>
    </row>
    <row r="194" spans="1:51" s="14" customFormat="1" ht="12">
      <c r="A194" s="14"/>
      <c r="B194" s="244"/>
      <c r="C194" s="245"/>
      <c r="D194" s="228" t="s">
        <v>218</v>
      </c>
      <c r="E194" s="246" t="s">
        <v>39</v>
      </c>
      <c r="F194" s="247" t="s">
        <v>220</v>
      </c>
      <c r="G194" s="245"/>
      <c r="H194" s="248">
        <v>1776</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218</v>
      </c>
      <c r="AU194" s="254" t="s">
        <v>89</v>
      </c>
      <c r="AV194" s="14" t="s">
        <v>214</v>
      </c>
      <c r="AW194" s="14" t="s">
        <v>41</v>
      </c>
      <c r="AX194" s="14" t="s">
        <v>87</v>
      </c>
      <c r="AY194" s="254" t="s">
        <v>206</v>
      </c>
    </row>
    <row r="195" spans="1:65" s="2" customFormat="1" ht="16.5" customHeight="1">
      <c r="A195" s="40"/>
      <c r="B195" s="41"/>
      <c r="C195" s="265" t="s">
        <v>343</v>
      </c>
      <c r="D195" s="265" t="s">
        <v>322</v>
      </c>
      <c r="E195" s="266" t="s">
        <v>344</v>
      </c>
      <c r="F195" s="267" t="s">
        <v>345</v>
      </c>
      <c r="G195" s="268" t="s">
        <v>223</v>
      </c>
      <c r="H195" s="269">
        <v>1776</v>
      </c>
      <c r="I195" s="270"/>
      <c r="J195" s="271">
        <f>ROUND(I195*H195,2)</f>
        <v>0</v>
      </c>
      <c r="K195" s="267" t="s">
        <v>213</v>
      </c>
      <c r="L195" s="272"/>
      <c r="M195" s="273" t="s">
        <v>39</v>
      </c>
      <c r="N195" s="274" t="s">
        <v>53</v>
      </c>
      <c r="O195" s="86"/>
      <c r="P195" s="224">
        <f>O195*H195</f>
        <v>0</v>
      </c>
      <c r="Q195" s="224">
        <v>0.00015</v>
      </c>
      <c r="R195" s="224">
        <f>Q195*H195</f>
        <v>0.26639999999999997</v>
      </c>
      <c r="S195" s="224">
        <v>0</v>
      </c>
      <c r="T195" s="225">
        <f>S195*H195</f>
        <v>0</v>
      </c>
      <c r="U195" s="40"/>
      <c r="V195" s="40"/>
      <c r="W195" s="40"/>
      <c r="X195" s="40"/>
      <c r="Y195" s="40"/>
      <c r="Z195" s="40"/>
      <c r="AA195" s="40"/>
      <c r="AB195" s="40"/>
      <c r="AC195" s="40"/>
      <c r="AD195" s="40"/>
      <c r="AE195" s="40"/>
      <c r="AR195" s="226" t="s">
        <v>257</v>
      </c>
      <c r="AT195" s="226" t="s">
        <v>322</v>
      </c>
      <c r="AU195" s="226" t="s">
        <v>89</v>
      </c>
      <c r="AY195" s="18" t="s">
        <v>206</v>
      </c>
      <c r="BE195" s="227">
        <f>IF(N195="základní",J195,0)</f>
        <v>0</v>
      </c>
      <c r="BF195" s="227">
        <f>IF(N195="snížená",J195,0)</f>
        <v>0</v>
      </c>
      <c r="BG195" s="227">
        <f>IF(N195="zákl. přenesená",J195,0)</f>
        <v>0</v>
      </c>
      <c r="BH195" s="227">
        <f>IF(N195="sníž. přenesená",J195,0)</f>
        <v>0</v>
      </c>
      <c r="BI195" s="227">
        <f>IF(N195="nulová",J195,0)</f>
        <v>0</v>
      </c>
      <c r="BJ195" s="18" t="s">
        <v>214</v>
      </c>
      <c r="BK195" s="227">
        <f>ROUND(I195*H195,2)</f>
        <v>0</v>
      </c>
      <c r="BL195" s="18" t="s">
        <v>214</v>
      </c>
      <c r="BM195" s="226" t="s">
        <v>346</v>
      </c>
    </row>
    <row r="196" spans="1:47" s="2" customFormat="1" ht="12">
      <c r="A196" s="40"/>
      <c r="B196" s="41"/>
      <c r="C196" s="42"/>
      <c r="D196" s="228" t="s">
        <v>216</v>
      </c>
      <c r="E196" s="42"/>
      <c r="F196" s="229" t="s">
        <v>345</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8" t="s">
        <v>216</v>
      </c>
      <c r="AU196" s="18" t="s">
        <v>89</v>
      </c>
    </row>
    <row r="197" spans="1:51" s="15" customFormat="1" ht="12">
      <c r="A197" s="15"/>
      <c r="B197" s="255"/>
      <c r="C197" s="256"/>
      <c r="D197" s="228" t="s">
        <v>218</v>
      </c>
      <c r="E197" s="257" t="s">
        <v>39</v>
      </c>
      <c r="F197" s="258" t="s">
        <v>238</v>
      </c>
      <c r="G197" s="256"/>
      <c r="H197" s="257" t="s">
        <v>39</v>
      </c>
      <c r="I197" s="259"/>
      <c r="J197" s="256"/>
      <c r="K197" s="256"/>
      <c r="L197" s="260"/>
      <c r="M197" s="261"/>
      <c r="N197" s="262"/>
      <c r="O197" s="262"/>
      <c r="P197" s="262"/>
      <c r="Q197" s="262"/>
      <c r="R197" s="262"/>
      <c r="S197" s="262"/>
      <c r="T197" s="263"/>
      <c r="U197" s="15"/>
      <c r="V197" s="15"/>
      <c r="W197" s="15"/>
      <c r="X197" s="15"/>
      <c r="Y197" s="15"/>
      <c r="Z197" s="15"/>
      <c r="AA197" s="15"/>
      <c r="AB197" s="15"/>
      <c r="AC197" s="15"/>
      <c r="AD197" s="15"/>
      <c r="AE197" s="15"/>
      <c r="AT197" s="264" t="s">
        <v>218</v>
      </c>
      <c r="AU197" s="264" t="s">
        <v>89</v>
      </c>
      <c r="AV197" s="15" t="s">
        <v>87</v>
      </c>
      <c r="AW197" s="15" t="s">
        <v>41</v>
      </c>
      <c r="AX197" s="15" t="s">
        <v>80</v>
      </c>
      <c r="AY197" s="264" t="s">
        <v>206</v>
      </c>
    </row>
    <row r="198" spans="1:51" s="13" customFormat="1" ht="12">
      <c r="A198" s="13"/>
      <c r="B198" s="233"/>
      <c r="C198" s="234"/>
      <c r="D198" s="228" t="s">
        <v>218</v>
      </c>
      <c r="E198" s="235" t="s">
        <v>39</v>
      </c>
      <c r="F198" s="236" t="s">
        <v>335</v>
      </c>
      <c r="G198" s="234"/>
      <c r="H198" s="237">
        <v>1776</v>
      </c>
      <c r="I198" s="238"/>
      <c r="J198" s="234"/>
      <c r="K198" s="234"/>
      <c r="L198" s="239"/>
      <c r="M198" s="240"/>
      <c r="N198" s="241"/>
      <c r="O198" s="241"/>
      <c r="P198" s="241"/>
      <c r="Q198" s="241"/>
      <c r="R198" s="241"/>
      <c r="S198" s="241"/>
      <c r="T198" s="242"/>
      <c r="U198" s="13"/>
      <c r="V198" s="13"/>
      <c r="W198" s="13"/>
      <c r="X198" s="13"/>
      <c r="Y198" s="13"/>
      <c r="Z198" s="13"/>
      <c r="AA198" s="13"/>
      <c r="AB198" s="13"/>
      <c r="AC198" s="13"/>
      <c r="AD198" s="13"/>
      <c r="AE198" s="13"/>
      <c r="AT198" s="243" t="s">
        <v>218</v>
      </c>
      <c r="AU198" s="243" t="s">
        <v>89</v>
      </c>
      <c r="AV198" s="13" t="s">
        <v>89</v>
      </c>
      <c r="AW198" s="13" t="s">
        <v>41</v>
      </c>
      <c r="AX198" s="13" t="s">
        <v>80</v>
      </c>
      <c r="AY198" s="243" t="s">
        <v>206</v>
      </c>
    </row>
    <row r="199" spans="1:51" s="14" customFormat="1" ht="12">
      <c r="A199" s="14"/>
      <c r="B199" s="244"/>
      <c r="C199" s="245"/>
      <c r="D199" s="228" t="s">
        <v>218</v>
      </c>
      <c r="E199" s="246" t="s">
        <v>39</v>
      </c>
      <c r="F199" s="247" t="s">
        <v>220</v>
      </c>
      <c r="G199" s="245"/>
      <c r="H199" s="248">
        <v>1776</v>
      </c>
      <c r="I199" s="249"/>
      <c r="J199" s="245"/>
      <c r="K199" s="245"/>
      <c r="L199" s="250"/>
      <c r="M199" s="251"/>
      <c r="N199" s="252"/>
      <c r="O199" s="252"/>
      <c r="P199" s="252"/>
      <c r="Q199" s="252"/>
      <c r="R199" s="252"/>
      <c r="S199" s="252"/>
      <c r="T199" s="253"/>
      <c r="U199" s="14"/>
      <c r="V199" s="14"/>
      <c r="W199" s="14"/>
      <c r="X199" s="14"/>
      <c r="Y199" s="14"/>
      <c r="Z199" s="14"/>
      <c r="AA199" s="14"/>
      <c r="AB199" s="14"/>
      <c r="AC199" s="14"/>
      <c r="AD199" s="14"/>
      <c r="AE199" s="14"/>
      <c r="AT199" s="254" t="s">
        <v>218</v>
      </c>
      <c r="AU199" s="254" t="s">
        <v>89</v>
      </c>
      <c r="AV199" s="14" t="s">
        <v>214</v>
      </c>
      <c r="AW199" s="14" t="s">
        <v>41</v>
      </c>
      <c r="AX199" s="14" t="s">
        <v>87</v>
      </c>
      <c r="AY199" s="254" t="s">
        <v>206</v>
      </c>
    </row>
    <row r="200" spans="1:65" s="2" customFormat="1" ht="21.75" customHeight="1">
      <c r="A200" s="40"/>
      <c r="B200" s="41"/>
      <c r="C200" s="265" t="s">
        <v>347</v>
      </c>
      <c r="D200" s="265" t="s">
        <v>322</v>
      </c>
      <c r="E200" s="266" t="s">
        <v>348</v>
      </c>
      <c r="F200" s="267" t="s">
        <v>349</v>
      </c>
      <c r="G200" s="268" t="s">
        <v>316</v>
      </c>
      <c r="H200" s="269">
        <v>51</v>
      </c>
      <c r="I200" s="270"/>
      <c r="J200" s="271">
        <f>ROUND(I200*H200,2)</f>
        <v>0</v>
      </c>
      <c r="K200" s="267" t="s">
        <v>213</v>
      </c>
      <c r="L200" s="272"/>
      <c r="M200" s="273" t="s">
        <v>39</v>
      </c>
      <c r="N200" s="274" t="s">
        <v>53</v>
      </c>
      <c r="O200" s="86"/>
      <c r="P200" s="224">
        <f>O200*H200</f>
        <v>0</v>
      </c>
      <c r="Q200" s="224">
        <v>1</v>
      </c>
      <c r="R200" s="224">
        <f>Q200*H200</f>
        <v>51</v>
      </c>
      <c r="S200" s="224">
        <v>0</v>
      </c>
      <c r="T200" s="225">
        <f>S200*H200</f>
        <v>0</v>
      </c>
      <c r="U200" s="40"/>
      <c r="V200" s="40"/>
      <c r="W200" s="40"/>
      <c r="X200" s="40"/>
      <c r="Y200" s="40"/>
      <c r="Z200" s="40"/>
      <c r="AA200" s="40"/>
      <c r="AB200" s="40"/>
      <c r="AC200" s="40"/>
      <c r="AD200" s="40"/>
      <c r="AE200" s="40"/>
      <c r="AR200" s="226" t="s">
        <v>257</v>
      </c>
      <c r="AT200" s="226" t="s">
        <v>322</v>
      </c>
      <c r="AU200" s="226" t="s">
        <v>89</v>
      </c>
      <c r="AY200" s="18" t="s">
        <v>206</v>
      </c>
      <c r="BE200" s="227">
        <f>IF(N200="základní",J200,0)</f>
        <v>0</v>
      </c>
      <c r="BF200" s="227">
        <f>IF(N200="snížená",J200,0)</f>
        <v>0</v>
      </c>
      <c r="BG200" s="227">
        <f>IF(N200="zákl. přenesená",J200,0)</f>
        <v>0</v>
      </c>
      <c r="BH200" s="227">
        <f>IF(N200="sníž. přenesená",J200,0)</f>
        <v>0</v>
      </c>
      <c r="BI200" s="227">
        <f>IF(N200="nulová",J200,0)</f>
        <v>0</v>
      </c>
      <c r="BJ200" s="18" t="s">
        <v>214</v>
      </c>
      <c r="BK200" s="227">
        <f>ROUND(I200*H200,2)</f>
        <v>0</v>
      </c>
      <c r="BL200" s="18" t="s">
        <v>214</v>
      </c>
      <c r="BM200" s="226" t="s">
        <v>350</v>
      </c>
    </row>
    <row r="201" spans="1:47" s="2" customFormat="1" ht="12">
      <c r="A201" s="40"/>
      <c r="B201" s="41"/>
      <c r="C201" s="42"/>
      <c r="D201" s="228" t="s">
        <v>216</v>
      </c>
      <c r="E201" s="42"/>
      <c r="F201" s="229" t="s">
        <v>349</v>
      </c>
      <c r="G201" s="42"/>
      <c r="H201" s="42"/>
      <c r="I201" s="230"/>
      <c r="J201" s="42"/>
      <c r="K201" s="42"/>
      <c r="L201" s="46"/>
      <c r="M201" s="231"/>
      <c r="N201" s="232"/>
      <c r="O201" s="86"/>
      <c r="P201" s="86"/>
      <c r="Q201" s="86"/>
      <c r="R201" s="86"/>
      <c r="S201" s="86"/>
      <c r="T201" s="87"/>
      <c r="U201" s="40"/>
      <c r="V201" s="40"/>
      <c r="W201" s="40"/>
      <c r="X201" s="40"/>
      <c r="Y201" s="40"/>
      <c r="Z201" s="40"/>
      <c r="AA201" s="40"/>
      <c r="AB201" s="40"/>
      <c r="AC201" s="40"/>
      <c r="AD201" s="40"/>
      <c r="AE201" s="40"/>
      <c r="AT201" s="18" t="s">
        <v>216</v>
      </c>
      <c r="AU201" s="18" t="s">
        <v>89</v>
      </c>
    </row>
    <row r="202" spans="1:51" s="13" customFormat="1" ht="12">
      <c r="A202" s="13"/>
      <c r="B202" s="233"/>
      <c r="C202" s="234"/>
      <c r="D202" s="228" t="s">
        <v>218</v>
      </c>
      <c r="E202" s="235" t="s">
        <v>39</v>
      </c>
      <c r="F202" s="236" t="s">
        <v>351</v>
      </c>
      <c r="G202" s="234"/>
      <c r="H202" s="237">
        <v>51</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218</v>
      </c>
      <c r="AU202" s="243" t="s">
        <v>89</v>
      </c>
      <c r="AV202" s="13" t="s">
        <v>89</v>
      </c>
      <c r="AW202" s="13" t="s">
        <v>41</v>
      </c>
      <c r="AX202" s="13" t="s">
        <v>80</v>
      </c>
      <c r="AY202" s="243" t="s">
        <v>206</v>
      </c>
    </row>
    <row r="203" spans="1:51" s="14" customFormat="1" ht="12">
      <c r="A203" s="14"/>
      <c r="B203" s="244"/>
      <c r="C203" s="245"/>
      <c r="D203" s="228" t="s">
        <v>218</v>
      </c>
      <c r="E203" s="246" t="s">
        <v>39</v>
      </c>
      <c r="F203" s="247" t="s">
        <v>220</v>
      </c>
      <c r="G203" s="245"/>
      <c r="H203" s="248">
        <v>51</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218</v>
      </c>
      <c r="AU203" s="254" t="s">
        <v>89</v>
      </c>
      <c r="AV203" s="14" t="s">
        <v>214</v>
      </c>
      <c r="AW203" s="14" t="s">
        <v>41</v>
      </c>
      <c r="AX203" s="14" t="s">
        <v>87</v>
      </c>
      <c r="AY203" s="254" t="s">
        <v>206</v>
      </c>
    </row>
    <row r="204" spans="1:65" s="2" customFormat="1" ht="21.75" customHeight="1">
      <c r="A204" s="40"/>
      <c r="B204" s="41"/>
      <c r="C204" s="265" t="s">
        <v>352</v>
      </c>
      <c r="D204" s="265" t="s">
        <v>322</v>
      </c>
      <c r="E204" s="266" t="s">
        <v>353</v>
      </c>
      <c r="F204" s="267" t="s">
        <v>354</v>
      </c>
      <c r="G204" s="268" t="s">
        <v>223</v>
      </c>
      <c r="H204" s="269">
        <v>6</v>
      </c>
      <c r="I204" s="270"/>
      <c r="J204" s="271">
        <f>ROUND(I204*H204,2)</f>
        <v>0</v>
      </c>
      <c r="K204" s="267" t="s">
        <v>213</v>
      </c>
      <c r="L204" s="272"/>
      <c r="M204" s="273" t="s">
        <v>39</v>
      </c>
      <c r="N204" s="274" t="s">
        <v>53</v>
      </c>
      <c r="O204" s="86"/>
      <c r="P204" s="224">
        <f>O204*H204</f>
        <v>0</v>
      </c>
      <c r="Q204" s="224">
        <v>0.17</v>
      </c>
      <c r="R204" s="224">
        <f>Q204*H204</f>
        <v>1.02</v>
      </c>
      <c r="S204" s="224">
        <v>0</v>
      </c>
      <c r="T204" s="225">
        <f>S204*H204</f>
        <v>0</v>
      </c>
      <c r="U204" s="40"/>
      <c r="V204" s="40"/>
      <c r="W204" s="40"/>
      <c r="X204" s="40"/>
      <c r="Y204" s="40"/>
      <c r="Z204" s="40"/>
      <c r="AA204" s="40"/>
      <c r="AB204" s="40"/>
      <c r="AC204" s="40"/>
      <c r="AD204" s="40"/>
      <c r="AE204" s="40"/>
      <c r="AR204" s="226" t="s">
        <v>257</v>
      </c>
      <c r="AT204" s="226" t="s">
        <v>322</v>
      </c>
      <c r="AU204" s="226" t="s">
        <v>89</v>
      </c>
      <c r="AY204" s="18" t="s">
        <v>206</v>
      </c>
      <c r="BE204" s="227">
        <f>IF(N204="základní",J204,0)</f>
        <v>0</v>
      </c>
      <c r="BF204" s="227">
        <f>IF(N204="snížená",J204,0)</f>
        <v>0</v>
      </c>
      <c r="BG204" s="227">
        <f>IF(N204="zákl. přenesená",J204,0)</f>
        <v>0</v>
      </c>
      <c r="BH204" s="227">
        <f>IF(N204="sníž. přenesená",J204,0)</f>
        <v>0</v>
      </c>
      <c r="BI204" s="227">
        <f>IF(N204="nulová",J204,0)</f>
        <v>0</v>
      </c>
      <c r="BJ204" s="18" t="s">
        <v>214</v>
      </c>
      <c r="BK204" s="227">
        <f>ROUND(I204*H204,2)</f>
        <v>0</v>
      </c>
      <c r="BL204" s="18" t="s">
        <v>214</v>
      </c>
      <c r="BM204" s="226" t="s">
        <v>355</v>
      </c>
    </row>
    <row r="205" spans="1:47" s="2" customFormat="1" ht="12">
      <c r="A205" s="40"/>
      <c r="B205" s="41"/>
      <c r="C205" s="42"/>
      <c r="D205" s="228" t="s">
        <v>216</v>
      </c>
      <c r="E205" s="42"/>
      <c r="F205" s="229" t="s">
        <v>354</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8" t="s">
        <v>216</v>
      </c>
      <c r="AU205" s="18" t="s">
        <v>89</v>
      </c>
    </row>
    <row r="206" spans="1:47" s="2" customFormat="1" ht="12">
      <c r="A206" s="40"/>
      <c r="B206" s="41"/>
      <c r="C206" s="42"/>
      <c r="D206" s="228" t="s">
        <v>326</v>
      </c>
      <c r="E206" s="42"/>
      <c r="F206" s="275" t="s">
        <v>356</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8" t="s">
        <v>326</v>
      </c>
      <c r="AU206" s="18" t="s">
        <v>89</v>
      </c>
    </row>
    <row r="207" spans="1:63" s="12" customFormat="1" ht="25.9" customHeight="1">
      <c r="A207" s="12"/>
      <c r="B207" s="199"/>
      <c r="C207" s="200"/>
      <c r="D207" s="201" t="s">
        <v>79</v>
      </c>
      <c r="E207" s="202" t="s">
        <v>357</v>
      </c>
      <c r="F207" s="202" t="s">
        <v>358</v>
      </c>
      <c r="G207" s="200"/>
      <c r="H207" s="200"/>
      <c r="I207" s="203"/>
      <c r="J207" s="204">
        <f>BK207</f>
        <v>0</v>
      </c>
      <c r="K207" s="200"/>
      <c r="L207" s="205"/>
      <c r="M207" s="206"/>
      <c r="N207" s="207"/>
      <c r="O207" s="207"/>
      <c r="P207" s="208">
        <f>SUM(P208:P236)</f>
        <v>0</v>
      </c>
      <c r="Q207" s="207"/>
      <c r="R207" s="208">
        <f>SUM(R208:R236)</f>
        <v>0</v>
      </c>
      <c r="S207" s="207"/>
      <c r="T207" s="209">
        <f>SUM(T208:T236)</f>
        <v>0</v>
      </c>
      <c r="U207" s="12"/>
      <c r="V207" s="12"/>
      <c r="W207" s="12"/>
      <c r="X207" s="12"/>
      <c r="Y207" s="12"/>
      <c r="Z207" s="12"/>
      <c r="AA207" s="12"/>
      <c r="AB207" s="12"/>
      <c r="AC207" s="12"/>
      <c r="AD207" s="12"/>
      <c r="AE207" s="12"/>
      <c r="AR207" s="210" t="s">
        <v>214</v>
      </c>
      <c r="AT207" s="211" t="s">
        <v>79</v>
      </c>
      <c r="AU207" s="211" t="s">
        <v>80</v>
      </c>
      <c r="AY207" s="210" t="s">
        <v>206</v>
      </c>
      <c r="BK207" s="212">
        <f>SUM(BK208:BK236)</f>
        <v>0</v>
      </c>
    </row>
    <row r="208" spans="1:65" s="2" customFormat="1" ht="62.7" customHeight="1">
      <c r="A208" s="40"/>
      <c r="B208" s="41"/>
      <c r="C208" s="215" t="s">
        <v>359</v>
      </c>
      <c r="D208" s="215" t="s">
        <v>209</v>
      </c>
      <c r="E208" s="216" t="s">
        <v>360</v>
      </c>
      <c r="F208" s="217" t="s">
        <v>361</v>
      </c>
      <c r="G208" s="218" t="s">
        <v>223</v>
      </c>
      <c r="H208" s="219">
        <v>1</v>
      </c>
      <c r="I208" s="220"/>
      <c r="J208" s="221">
        <f>ROUND(I208*H208,2)</f>
        <v>0</v>
      </c>
      <c r="K208" s="217" t="s">
        <v>213</v>
      </c>
      <c r="L208" s="46"/>
      <c r="M208" s="222" t="s">
        <v>39</v>
      </c>
      <c r="N208" s="223" t="s">
        <v>53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362</v>
      </c>
      <c r="AT208" s="226" t="s">
        <v>209</v>
      </c>
      <c r="AU208" s="226" t="s">
        <v>87</v>
      </c>
      <c r="AY208" s="18" t="s">
        <v>206</v>
      </c>
      <c r="BE208" s="227">
        <f>IF(N208="základní",J208,0)</f>
        <v>0</v>
      </c>
      <c r="BF208" s="227">
        <f>IF(N208="snížená",J208,0)</f>
        <v>0</v>
      </c>
      <c r="BG208" s="227">
        <f>IF(N208="zákl. přenesená",J208,0)</f>
        <v>0</v>
      </c>
      <c r="BH208" s="227">
        <f>IF(N208="sníž. přenesená",J208,0)</f>
        <v>0</v>
      </c>
      <c r="BI208" s="227">
        <f>IF(N208="nulová",J208,0)</f>
        <v>0</v>
      </c>
      <c r="BJ208" s="18" t="s">
        <v>214</v>
      </c>
      <c r="BK208" s="227">
        <f>ROUND(I208*H208,2)</f>
        <v>0</v>
      </c>
      <c r="BL208" s="18" t="s">
        <v>362</v>
      </c>
      <c r="BM208" s="226" t="s">
        <v>363</v>
      </c>
    </row>
    <row r="209" spans="1:47" s="2" customFormat="1" ht="12">
      <c r="A209" s="40"/>
      <c r="B209" s="41"/>
      <c r="C209" s="42"/>
      <c r="D209" s="228" t="s">
        <v>216</v>
      </c>
      <c r="E209" s="42"/>
      <c r="F209" s="229" t="s">
        <v>364</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8" t="s">
        <v>216</v>
      </c>
      <c r="AU209" s="18" t="s">
        <v>87</v>
      </c>
    </row>
    <row r="210" spans="1:51" s="15" customFormat="1" ht="12">
      <c r="A210" s="15"/>
      <c r="B210" s="255"/>
      <c r="C210" s="256"/>
      <c r="D210" s="228" t="s">
        <v>218</v>
      </c>
      <c r="E210" s="257" t="s">
        <v>39</v>
      </c>
      <c r="F210" s="258" t="s">
        <v>365</v>
      </c>
      <c r="G210" s="256"/>
      <c r="H210" s="257" t="s">
        <v>39</v>
      </c>
      <c r="I210" s="259"/>
      <c r="J210" s="256"/>
      <c r="K210" s="256"/>
      <c r="L210" s="260"/>
      <c r="M210" s="261"/>
      <c r="N210" s="262"/>
      <c r="O210" s="262"/>
      <c r="P210" s="262"/>
      <c r="Q210" s="262"/>
      <c r="R210" s="262"/>
      <c r="S210" s="262"/>
      <c r="T210" s="263"/>
      <c r="U210" s="15"/>
      <c r="V210" s="15"/>
      <c r="W210" s="15"/>
      <c r="X210" s="15"/>
      <c r="Y210" s="15"/>
      <c r="Z210" s="15"/>
      <c r="AA210" s="15"/>
      <c r="AB210" s="15"/>
      <c r="AC210" s="15"/>
      <c r="AD210" s="15"/>
      <c r="AE210" s="15"/>
      <c r="AT210" s="264" t="s">
        <v>218</v>
      </c>
      <c r="AU210" s="264" t="s">
        <v>87</v>
      </c>
      <c r="AV210" s="15" t="s">
        <v>87</v>
      </c>
      <c r="AW210" s="15" t="s">
        <v>41</v>
      </c>
      <c r="AX210" s="15" t="s">
        <v>80</v>
      </c>
      <c r="AY210" s="264" t="s">
        <v>206</v>
      </c>
    </row>
    <row r="211" spans="1:51" s="13" customFormat="1" ht="12">
      <c r="A211" s="13"/>
      <c r="B211" s="233"/>
      <c r="C211" s="234"/>
      <c r="D211" s="228" t="s">
        <v>218</v>
      </c>
      <c r="E211" s="235" t="s">
        <v>39</v>
      </c>
      <c r="F211" s="236" t="s">
        <v>87</v>
      </c>
      <c r="G211" s="234"/>
      <c r="H211" s="237">
        <v>1</v>
      </c>
      <c r="I211" s="238"/>
      <c r="J211" s="234"/>
      <c r="K211" s="234"/>
      <c r="L211" s="239"/>
      <c r="M211" s="240"/>
      <c r="N211" s="241"/>
      <c r="O211" s="241"/>
      <c r="P211" s="241"/>
      <c r="Q211" s="241"/>
      <c r="R211" s="241"/>
      <c r="S211" s="241"/>
      <c r="T211" s="242"/>
      <c r="U211" s="13"/>
      <c r="V211" s="13"/>
      <c r="W211" s="13"/>
      <c r="X211" s="13"/>
      <c r="Y211" s="13"/>
      <c r="Z211" s="13"/>
      <c r="AA211" s="13"/>
      <c r="AB211" s="13"/>
      <c r="AC211" s="13"/>
      <c r="AD211" s="13"/>
      <c r="AE211" s="13"/>
      <c r="AT211" s="243" t="s">
        <v>218</v>
      </c>
      <c r="AU211" s="243" t="s">
        <v>87</v>
      </c>
      <c r="AV211" s="13" t="s">
        <v>89</v>
      </c>
      <c r="AW211" s="13" t="s">
        <v>41</v>
      </c>
      <c r="AX211" s="13" t="s">
        <v>80</v>
      </c>
      <c r="AY211" s="243" t="s">
        <v>206</v>
      </c>
    </row>
    <row r="212" spans="1:51" s="14" customFormat="1" ht="12">
      <c r="A212" s="14"/>
      <c r="B212" s="244"/>
      <c r="C212" s="245"/>
      <c r="D212" s="228" t="s">
        <v>218</v>
      </c>
      <c r="E212" s="246" t="s">
        <v>39</v>
      </c>
      <c r="F212" s="247" t="s">
        <v>220</v>
      </c>
      <c r="G212" s="245"/>
      <c r="H212" s="248">
        <v>1</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218</v>
      </c>
      <c r="AU212" s="254" t="s">
        <v>87</v>
      </c>
      <c r="AV212" s="14" t="s">
        <v>214</v>
      </c>
      <c r="AW212" s="14" t="s">
        <v>41</v>
      </c>
      <c r="AX212" s="14" t="s">
        <v>87</v>
      </c>
      <c r="AY212" s="254" t="s">
        <v>206</v>
      </c>
    </row>
    <row r="213" spans="1:65" s="2" customFormat="1" ht="62.7" customHeight="1">
      <c r="A213" s="40"/>
      <c r="B213" s="41"/>
      <c r="C213" s="215" t="s">
        <v>366</v>
      </c>
      <c r="D213" s="215" t="s">
        <v>209</v>
      </c>
      <c r="E213" s="216" t="s">
        <v>367</v>
      </c>
      <c r="F213" s="217" t="s">
        <v>368</v>
      </c>
      <c r="G213" s="218" t="s">
        <v>223</v>
      </c>
      <c r="H213" s="219">
        <v>1</v>
      </c>
      <c r="I213" s="220"/>
      <c r="J213" s="221">
        <f>ROUND(I213*H213,2)</f>
        <v>0</v>
      </c>
      <c r="K213" s="217" t="s">
        <v>213</v>
      </c>
      <c r="L213" s="46"/>
      <c r="M213" s="222" t="s">
        <v>39</v>
      </c>
      <c r="N213" s="223" t="s">
        <v>53</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362</v>
      </c>
      <c r="AT213" s="226" t="s">
        <v>209</v>
      </c>
      <c r="AU213" s="226" t="s">
        <v>87</v>
      </c>
      <c r="AY213" s="18" t="s">
        <v>206</v>
      </c>
      <c r="BE213" s="227">
        <f>IF(N213="základní",J213,0)</f>
        <v>0</v>
      </c>
      <c r="BF213" s="227">
        <f>IF(N213="snížená",J213,0)</f>
        <v>0</v>
      </c>
      <c r="BG213" s="227">
        <f>IF(N213="zákl. přenesená",J213,0)</f>
        <v>0</v>
      </c>
      <c r="BH213" s="227">
        <f>IF(N213="sníž. přenesená",J213,0)</f>
        <v>0</v>
      </c>
      <c r="BI213" s="227">
        <f>IF(N213="nulová",J213,0)</f>
        <v>0</v>
      </c>
      <c r="BJ213" s="18" t="s">
        <v>214</v>
      </c>
      <c r="BK213" s="227">
        <f>ROUND(I213*H213,2)</f>
        <v>0</v>
      </c>
      <c r="BL213" s="18" t="s">
        <v>362</v>
      </c>
      <c r="BM213" s="226" t="s">
        <v>369</v>
      </c>
    </row>
    <row r="214" spans="1:47" s="2" customFormat="1" ht="12">
      <c r="A214" s="40"/>
      <c r="B214" s="41"/>
      <c r="C214" s="42"/>
      <c r="D214" s="228" t="s">
        <v>216</v>
      </c>
      <c r="E214" s="42"/>
      <c r="F214" s="229" t="s">
        <v>370</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8" t="s">
        <v>216</v>
      </c>
      <c r="AU214" s="18" t="s">
        <v>87</v>
      </c>
    </row>
    <row r="215" spans="1:47" s="2" customFormat="1" ht="12">
      <c r="A215" s="40"/>
      <c r="B215" s="41"/>
      <c r="C215" s="42"/>
      <c r="D215" s="228" t="s">
        <v>326</v>
      </c>
      <c r="E215" s="42"/>
      <c r="F215" s="275" t="s">
        <v>371</v>
      </c>
      <c r="G215" s="42"/>
      <c r="H215" s="42"/>
      <c r="I215" s="230"/>
      <c r="J215" s="42"/>
      <c r="K215" s="42"/>
      <c r="L215" s="46"/>
      <c r="M215" s="231"/>
      <c r="N215" s="232"/>
      <c r="O215" s="86"/>
      <c r="P215" s="86"/>
      <c r="Q215" s="86"/>
      <c r="R215" s="86"/>
      <c r="S215" s="86"/>
      <c r="T215" s="87"/>
      <c r="U215" s="40"/>
      <c r="V215" s="40"/>
      <c r="W215" s="40"/>
      <c r="X215" s="40"/>
      <c r="Y215" s="40"/>
      <c r="Z215" s="40"/>
      <c r="AA215" s="40"/>
      <c r="AB215" s="40"/>
      <c r="AC215" s="40"/>
      <c r="AD215" s="40"/>
      <c r="AE215" s="40"/>
      <c r="AT215" s="18" t="s">
        <v>326</v>
      </c>
      <c r="AU215" s="18" t="s">
        <v>87</v>
      </c>
    </row>
    <row r="216" spans="1:51" s="13" customFormat="1" ht="12">
      <c r="A216" s="13"/>
      <c r="B216" s="233"/>
      <c r="C216" s="234"/>
      <c r="D216" s="228" t="s">
        <v>218</v>
      </c>
      <c r="E216" s="235" t="s">
        <v>39</v>
      </c>
      <c r="F216" s="236" t="s">
        <v>87</v>
      </c>
      <c r="G216" s="234"/>
      <c r="H216" s="237">
        <v>1</v>
      </c>
      <c r="I216" s="238"/>
      <c r="J216" s="234"/>
      <c r="K216" s="234"/>
      <c r="L216" s="239"/>
      <c r="M216" s="240"/>
      <c r="N216" s="241"/>
      <c r="O216" s="241"/>
      <c r="P216" s="241"/>
      <c r="Q216" s="241"/>
      <c r="R216" s="241"/>
      <c r="S216" s="241"/>
      <c r="T216" s="242"/>
      <c r="U216" s="13"/>
      <c r="V216" s="13"/>
      <c r="W216" s="13"/>
      <c r="X216" s="13"/>
      <c r="Y216" s="13"/>
      <c r="Z216" s="13"/>
      <c r="AA216" s="13"/>
      <c r="AB216" s="13"/>
      <c r="AC216" s="13"/>
      <c r="AD216" s="13"/>
      <c r="AE216" s="13"/>
      <c r="AT216" s="243" t="s">
        <v>218</v>
      </c>
      <c r="AU216" s="243" t="s">
        <v>87</v>
      </c>
      <c r="AV216" s="13" t="s">
        <v>89</v>
      </c>
      <c r="AW216" s="13" t="s">
        <v>41</v>
      </c>
      <c r="AX216" s="13" t="s">
        <v>87</v>
      </c>
      <c r="AY216" s="243" t="s">
        <v>206</v>
      </c>
    </row>
    <row r="217" spans="1:65" s="2" customFormat="1" ht="62.7" customHeight="1">
      <c r="A217" s="40"/>
      <c r="B217" s="41"/>
      <c r="C217" s="215" t="s">
        <v>372</v>
      </c>
      <c r="D217" s="215" t="s">
        <v>209</v>
      </c>
      <c r="E217" s="216" t="s">
        <v>373</v>
      </c>
      <c r="F217" s="217" t="s">
        <v>374</v>
      </c>
      <c r="G217" s="218" t="s">
        <v>316</v>
      </c>
      <c r="H217" s="219">
        <v>0.98</v>
      </c>
      <c r="I217" s="220"/>
      <c r="J217" s="221">
        <f>ROUND(I217*H217,2)</f>
        <v>0</v>
      </c>
      <c r="K217" s="217" t="s">
        <v>213</v>
      </c>
      <c r="L217" s="46"/>
      <c r="M217" s="222" t="s">
        <v>39</v>
      </c>
      <c r="N217" s="223" t="s">
        <v>53</v>
      </c>
      <c r="O217" s="86"/>
      <c r="P217" s="224">
        <f>O217*H217</f>
        <v>0</v>
      </c>
      <c r="Q217" s="224">
        <v>0</v>
      </c>
      <c r="R217" s="224">
        <f>Q217*H217</f>
        <v>0</v>
      </c>
      <c r="S217" s="224">
        <v>0</v>
      </c>
      <c r="T217" s="225">
        <f>S217*H217</f>
        <v>0</v>
      </c>
      <c r="U217" s="40"/>
      <c r="V217" s="40"/>
      <c r="W217" s="40"/>
      <c r="X217" s="40"/>
      <c r="Y217" s="40"/>
      <c r="Z217" s="40"/>
      <c r="AA217" s="40"/>
      <c r="AB217" s="40"/>
      <c r="AC217" s="40"/>
      <c r="AD217" s="40"/>
      <c r="AE217" s="40"/>
      <c r="AR217" s="226" t="s">
        <v>362</v>
      </c>
      <c r="AT217" s="226" t="s">
        <v>209</v>
      </c>
      <c r="AU217" s="226" t="s">
        <v>87</v>
      </c>
      <c r="AY217" s="18" t="s">
        <v>206</v>
      </c>
      <c r="BE217" s="227">
        <f>IF(N217="základní",J217,0)</f>
        <v>0</v>
      </c>
      <c r="BF217" s="227">
        <f>IF(N217="snížená",J217,0)</f>
        <v>0</v>
      </c>
      <c r="BG217" s="227">
        <f>IF(N217="zákl. přenesená",J217,0)</f>
        <v>0</v>
      </c>
      <c r="BH217" s="227">
        <f>IF(N217="sníž. přenesená",J217,0)</f>
        <v>0</v>
      </c>
      <c r="BI217" s="227">
        <f>IF(N217="nulová",J217,0)</f>
        <v>0</v>
      </c>
      <c r="BJ217" s="18" t="s">
        <v>214</v>
      </c>
      <c r="BK217" s="227">
        <f>ROUND(I217*H217,2)</f>
        <v>0</v>
      </c>
      <c r="BL217" s="18" t="s">
        <v>362</v>
      </c>
      <c r="BM217" s="226" t="s">
        <v>375</v>
      </c>
    </row>
    <row r="218" spans="1:47" s="2" customFormat="1" ht="12">
      <c r="A218" s="40"/>
      <c r="B218" s="41"/>
      <c r="C218" s="42"/>
      <c r="D218" s="228" t="s">
        <v>216</v>
      </c>
      <c r="E218" s="42"/>
      <c r="F218" s="229" t="s">
        <v>376</v>
      </c>
      <c r="G218" s="42"/>
      <c r="H218" s="42"/>
      <c r="I218" s="230"/>
      <c r="J218" s="42"/>
      <c r="K218" s="42"/>
      <c r="L218" s="46"/>
      <c r="M218" s="231"/>
      <c r="N218" s="232"/>
      <c r="O218" s="86"/>
      <c r="P218" s="86"/>
      <c r="Q218" s="86"/>
      <c r="R218" s="86"/>
      <c r="S218" s="86"/>
      <c r="T218" s="87"/>
      <c r="U218" s="40"/>
      <c r="V218" s="40"/>
      <c r="W218" s="40"/>
      <c r="X218" s="40"/>
      <c r="Y218" s="40"/>
      <c r="Z218" s="40"/>
      <c r="AA218" s="40"/>
      <c r="AB218" s="40"/>
      <c r="AC218" s="40"/>
      <c r="AD218" s="40"/>
      <c r="AE218" s="40"/>
      <c r="AT218" s="18" t="s">
        <v>216</v>
      </c>
      <c r="AU218" s="18" t="s">
        <v>87</v>
      </c>
    </row>
    <row r="219" spans="1:51" s="15" customFormat="1" ht="12">
      <c r="A219" s="15"/>
      <c r="B219" s="255"/>
      <c r="C219" s="256"/>
      <c r="D219" s="228" t="s">
        <v>218</v>
      </c>
      <c r="E219" s="257" t="s">
        <v>39</v>
      </c>
      <c r="F219" s="258" t="s">
        <v>377</v>
      </c>
      <c r="G219" s="256"/>
      <c r="H219" s="257" t="s">
        <v>39</v>
      </c>
      <c r="I219" s="259"/>
      <c r="J219" s="256"/>
      <c r="K219" s="256"/>
      <c r="L219" s="260"/>
      <c r="M219" s="261"/>
      <c r="N219" s="262"/>
      <c r="O219" s="262"/>
      <c r="P219" s="262"/>
      <c r="Q219" s="262"/>
      <c r="R219" s="262"/>
      <c r="S219" s="262"/>
      <c r="T219" s="263"/>
      <c r="U219" s="15"/>
      <c r="V219" s="15"/>
      <c r="W219" s="15"/>
      <c r="X219" s="15"/>
      <c r="Y219" s="15"/>
      <c r="Z219" s="15"/>
      <c r="AA219" s="15"/>
      <c r="AB219" s="15"/>
      <c r="AC219" s="15"/>
      <c r="AD219" s="15"/>
      <c r="AE219" s="15"/>
      <c r="AT219" s="264" t="s">
        <v>218</v>
      </c>
      <c r="AU219" s="264" t="s">
        <v>87</v>
      </c>
      <c r="AV219" s="15" t="s">
        <v>87</v>
      </c>
      <c r="AW219" s="15" t="s">
        <v>41</v>
      </c>
      <c r="AX219" s="15" t="s">
        <v>80</v>
      </c>
      <c r="AY219" s="264" t="s">
        <v>206</v>
      </c>
    </row>
    <row r="220" spans="1:51" s="13" customFormat="1" ht="12">
      <c r="A220" s="13"/>
      <c r="B220" s="233"/>
      <c r="C220" s="234"/>
      <c r="D220" s="228" t="s">
        <v>218</v>
      </c>
      <c r="E220" s="235" t="s">
        <v>39</v>
      </c>
      <c r="F220" s="236" t="s">
        <v>378</v>
      </c>
      <c r="G220" s="234"/>
      <c r="H220" s="237">
        <v>0.98</v>
      </c>
      <c r="I220" s="238"/>
      <c r="J220" s="234"/>
      <c r="K220" s="234"/>
      <c r="L220" s="239"/>
      <c r="M220" s="240"/>
      <c r="N220" s="241"/>
      <c r="O220" s="241"/>
      <c r="P220" s="241"/>
      <c r="Q220" s="241"/>
      <c r="R220" s="241"/>
      <c r="S220" s="241"/>
      <c r="T220" s="242"/>
      <c r="U220" s="13"/>
      <c r="V220" s="13"/>
      <c r="W220" s="13"/>
      <c r="X220" s="13"/>
      <c r="Y220" s="13"/>
      <c r="Z220" s="13"/>
      <c r="AA220" s="13"/>
      <c r="AB220" s="13"/>
      <c r="AC220" s="13"/>
      <c r="AD220" s="13"/>
      <c r="AE220" s="13"/>
      <c r="AT220" s="243" t="s">
        <v>218</v>
      </c>
      <c r="AU220" s="243" t="s">
        <v>87</v>
      </c>
      <c r="AV220" s="13" t="s">
        <v>89</v>
      </c>
      <c r="AW220" s="13" t="s">
        <v>41</v>
      </c>
      <c r="AX220" s="13" t="s">
        <v>80</v>
      </c>
      <c r="AY220" s="243" t="s">
        <v>206</v>
      </c>
    </row>
    <row r="221" spans="1:51" s="14" customFormat="1" ht="12">
      <c r="A221" s="14"/>
      <c r="B221" s="244"/>
      <c r="C221" s="245"/>
      <c r="D221" s="228" t="s">
        <v>218</v>
      </c>
      <c r="E221" s="246" t="s">
        <v>39</v>
      </c>
      <c r="F221" s="247" t="s">
        <v>220</v>
      </c>
      <c r="G221" s="245"/>
      <c r="H221" s="248">
        <v>0.98</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218</v>
      </c>
      <c r="AU221" s="254" t="s">
        <v>87</v>
      </c>
      <c r="AV221" s="14" t="s">
        <v>214</v>
      </c>
      <c r="AW221" s="14" t="s">
        <v>41</v>
      </c>
      <c r="AX221" s="14" t="s">
        <v>87</v>
      </c>
      <c r="AY221" s="254" t="s">
        <v>206</v>
      </c>
    </row>
    <row r="222" spans="1:65" s="2" customFormat="1" ht="62.7" customHeight="1">
      <c r="A222" s="40"/>
      <c r="B222" s="41"/>
      <c r="C222" s="215" t="s">
        <v>379</v>
      </c>
      <c r="D222" s="215" t="s">
        <v>209</v>
      </c>
      <c r="E222" s="216" t="s">
        <v>380</v>
      </c>
      <c r="F222" s="217" t="s">
        <v>381</v>
      </c>
      <c r="G222" s="218" t="s">
        <v>316</v>
      </c>
      <c r="H222" s="219">
        <v>51</v>
      </c>
      <c r="I222" s="220"/>
      <c r="J222" s="221">
        <f>ROUND(I222*H222,2)</f>
        <v>0</v>
      </c>
      <c r="K222" s="217" t="s">
        <v>213</v>
      </c>
      <c r="L222" s="46"/>
      <c r="M222" s="222" t="s">
        <v>39</v>
      </c>
      <c r="N222" s="223" t="s">
        <v>53</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362</v>
      </c>
      <c r="AT222" s="226" t="s">
        <v>209</v>
      </c>
      <c r="AU222" s="226" t="s">
        <v>87</v>
      </c>
      <c r="AY222" s="18" t="s">
        <v>206</v>
      </c>
      <c r="BE222" s="227">
        <f>IF(N222="základní",J222,0)</f>
        <v>0</v>
      </c>
      <c r="BF222" s="227">
        <f>IF(N222="snížená",J222,0)</f>
        <v>0</v>
      </c>
      <c r="BG222" s="227">
        <f>IF(N222="zákl. přenesená",J222,0)</f>
        <v>0</v>
      </c>
      <c r="BH222" s="227">
        <f>IF(N222="sníž. přenesená",J222,0)</f>
        <v>0</v>
      </c>
      <c r="BI222" s="227">
        <f>IF(N222="nulová",J222,0)</f>
        <v>0</v>
      </c>
      <c r="BJ222" s="18" t="s">
        <v>214</v>
      </c>
      <c r="BK222" s="227">
        <f>ROUND(I222*H222,2)</f>
        <v>0</v>
      </c>
      <c r="BL222" s="18" t="s">
        <v>362</v>
      </c>
      <c r="BM222" s="226" t="s">
        <v>382</v>
      </c>
    </row>
    <row r="223" spans="1:47" s="2" customFormat="1" ht="12">
      <c r="A223" s="40"/>
      <c r="B223" s="41"/>
      <c r="C223" s="42"/>
      <c r="D223" s="228" t="s">
        <v>216</v>
      </c>
      <c r="E223" s="42"/>
      <c r="F223" s="229" t="s">
        <v>383</v>
      </c>
      <c r="G223" s="42"/>
      <c r="H223" s="42"/>
      <c r="I223" s="230"/>
      <c r="J223" s="42"/>
      <c r="K223" s="42"/>
      <c r="L223" s="46"/>
      <c r="M223" s="231"/>
      <c r="N223" s="232"/>
      <c r="O223" s="86"/>
      <c r="P223" s="86"/>
      <c r="Q223" s="86"/>
      <c r="R223" s="86"/>
      <c r="S223" s="86"/>
      <c r="T223" s="87"/>
      <c r="U223" s="40"/>
      <c r="V223" s="40"/>
      <c r="W223" s="40"/>
      <c r="X223" s="40"/>
      <c r="Y223" s="40"/>
      <c r="Z223" s="40"/>
      <c r="AA223" s="40"/>
      <c r="AB223" s="40"/>
      <c r="AC223" s="40"/>
      <c r="AD223" s="40"/>
      <c r="AE223" s="40"/>
      <c r="AT223" s="18" t="s">
        <v>216</v>
      </c>
      <c r="AU223" s="18" t="s">
        <v>87</v>
      </c>
    </row>
    <row r="224" spans="1:51" s="15" customFormat="1" ht="12">
      <c r="A224" s="15"/>
      <c r="B224" s="255"/>
      <c r="C224" s="256"/>
      <c r="D224" s="228" t="s">
        <v>218</v>
      </c>
      <c r="E224" s="257" t="s">
        <v>39</v>
      </c>
      <c r="F224" s="258" t="s">
        <v>384</v>
      </c>
      <c r="G224" s="256"/>
      <c r="H224" s="257" t="s">
        <v>39</v>
      </c>
      <c r="I224" s="259"/>
      <c r="J224" s="256"/>
      <c r="K224" s="256"/>
      <c r="L224" s="260"/>
      <c r="M224" s="261"/>
      <c r="N224" s="262"/>
      <c r="O224" s="262"/>
      <c r="P224" s="262"/>
      <c r="Q224" s="262"/>
      <c r="R224" s="262"/>
      <c r="S224" s="262"/>
      <c r="T224" s="263"/>
      <c r="U224" s="15"/>
      <c r="V224" s="15"/>
      <c r="W224" s="15"/>
      <c r="X224" s="15"/>
      <c r="Y224" s="15"/>
      <c r="Z224" s="15"/>
      <c r="AA224" s="15"/>
      <c r="AB224" s="15"/>
      <c r="AC224" s="15"/>
      <c r="AD224" s="15"/>
      <c r="AE224" s="15"/>
      <c r="AT224" s="264" t="s">
        <v>218</v>
      </c>
      <c r="AU224" s="264" t="s">
        <v>87</v>
      </c>
      <c r="AV224" s="15" t="s">
        <v>87</v>
      </c>
      <c r="AW224" s="15" t="s">
        <v>41</v>
      </c>
      <c r="AX224" s="15" t="s">
        <v>80</v>
      </c>
      <c r="AY224" s="264" t="s">
        <v>206</v>
      </c>
    </row>
    <row r="225" spans="1:51" s="13" customFormat="1" ht="12">
      <c r="A225" s="13"/>
      <c r="B225" s="233"/>
      <c r="C225" s="234"/>
      <c r="D225" s="228" t="s">
        <v>218</v>
      </c>
      <c r="E225" s="235" t="s">
        <v>39</v>
      </c>
      <c r="F225" s="236" t="s">
        <v>351</v>
      </c>
      <c r="G225" s="234"/>
      <c r="H225" s="237">
        <v>51</v>
      </c>
      <c r="I225" s="238"/>
      <c r="J225" s="234"/>
      <c r="K225" s="234"/>
      <c r="L225" s="239"/>
      <c r="M225" s="240"/>
      <c r="N225" s="241"/>
      <c r="O225" s="241"/>
      <c r="P225" s="241"/>
      <c r="Q225" s="241"/>
      <c r="R225" s="241"/>
      <c r="S225" s="241"/>
      <c r="T225" s="242"/>
      <c r="U225" s="13"/>
      <c r="V225" s="13"/>
      <c r="W225" s="13"/>
      <c r="X225" s="13"/>
      <c r="Y225" s="13"/>
      <c r="Z225" s="13"/>
      <c r="AA225" s="13"/>
      <c r="AB225" s="13"/>
      <c r="AC225" s="13"/>
      <c r="AD225" s="13"/>
      <c r="AE225" s="13"/>
      <c r="AT225" s="243" t="s">
        <v>218</v>
      </c>
      <c r="AU225" s="243" t="s">
        <v>87</v>
      </c>
      <c r="AV225" s="13" t="s">
        <v>89</v>
      </c>
      <c r="AW225" s="13" t="s">
        <v>41</v>
      </c>
      <c r="AX225" s="13" t="s">
        <v>80</v>
      </c>
      <c r="AY225" s="243" t="s">
        <v>206</v>
      </c>
    </row>
    <row r="226" spans="1:51" s="14" customFormat="1" ht="12">
      <c r="A226" s="14"/>
      <c r="B226" s="244"/>
      <c r="C226" s="245"/>
      <c r="D226" s="228" t="s">
        <v>218</v>
      </c>
      <c r="E226" s="246" t="s">
        <v>39</v>
      </c>
      <c r="F226" s="247" t="s">
        <v>220</v>
      </c>
      <c r="G226" s="245"/>
      <c r="H226" s="248">
        <v>51</v>
      </c>
      <c r="I226" s="249"/>
      <c r="J226" s="245"/>
      <c r="K226" s="245"/>
      <c r="L226" s="250"/>
      <c r="M226" s="251"/>
      <c r="N226" s="252"/>
      <c r="O226" s="252"/>
      <c r="P226" s="252"/>
      <c r="Q226" s="252"/>
      <c r="R226" s="252"/>
      <c r="S226" s="252"/>
      <c r="T226" s="253"/>
      <c r="U226" s="14"/>
      <c r="V226" s="14"/>
      <c r="W226" s="14"/>
      <c r="X226" s="14"/>
      <c r="Y226" s="14"/>
      <c r="Z226" s="14"/>
      <c r="AA226" s="14"/>
      <c r="AB226" s="14"/>
      <c r="AC226" s="14"/>
      <c r="AD226" s="14"/>
      <c r="AE226" s="14"/>
      <c r="AT226" s="254" t="s">
        <v>218</v>
      </c>
      <c r="AU226" s="254" t="s">
        <v>87</v>
      </c>
      <c r="AV226" s="14" t="s">
        <v>214</v>
      </c>
      <c r="AW226" s="14" t="s">
        <v>41</v>
      </c>
      <c r="AX226" s="14" t="s">
        <v>87</v>
      </c>
      <c r="AY226" s="254" t="s">
        <v>206</v>
      </c>
    </row>
    <row r="227" spans="1:65" s="2" customFormat="1" ht="62.7" customHeight="1">
      <c r="A227" s="40"/>
      <c r="B227" s="41"/>
      <c r="C227" s="215" t="s">
        <v>219</v>
      </c>
      <c r="D227" s="215" t="s">
        <v>209</v>
      </c>
      <c r="E227" s="216" t="s">
        <v>385</v>
      </c>
      <c r="F227" s="217" t="s">
        <v>386</v>
      </c>
      <c r="G227" s="218" t="s">
        <v>316</v>
      </c>
      <c r="H227" s="219">
        <v>1.041</v>
      </c>
      <c r="I227" s="220"/>
      <c r="J227" s="221">
        <f>ROUND(I227*H227,2)</f>
        <v>0</v>
      </c>
      <c r="K227" s="217" t="s">
        <v>213</v>
      </c>
      <c r="L227" s="46"/>
      <c r="M227" s="222" t="s">
        <v>39</v>
      </c>
      <c r="N227" s="223" t="s">
        <v>53</v>
      </c>
      <c r="O227" s="86"/>
      <c r="P227" s="224">
        <f>O227*H227</f>
        <v>0</v>
      </c>
      <c r="Q227" s="224">
        <v>0</v>
      </c>
      <c r="R227" s="224">
        <f>Q227*H227</f>
        <v>0</v>
      </c>
      <c r="S227" s="224">
        <v>0</v>
      </c>
      <c r="T227" s="225">
        <f>S227*H227</f>
        <v>0</v>
      </c>
      <c r="U227" s="40"/>
      <c r="V227" s="40"/>
      <c r="W227" s="40"/>
      <c r="X227" s="40"/>
      <c r="Y227" s="40"/>
      <c r="Z227" s="40"/>
      <c r="AA227" s="40"/>
      <c r="AB227" s="40"/>
      <c r="AC227" s="40"/>
      <c r="AD227" s="40"/>
      <c r="AE227" s="40"/>
      <c r="AR227" s="226" t="s">
        <v>362</v>
      </c>
      <c r="AT227" s="226" t="s">
        <v>209</v>
      </c>
      <c r="AU227" s="226" t="s">
        <v>87</v>
      </c>
      <c r="AY227" s="18" t="s">
        <v>206</v>
      </c>
      <c r="BE227" s="227">
        <f>IF(N227="základní",J227,0)</f>
        <v>0</v>
      </c>
      <c r="BF227" s="227">
        <f>IF(N227="snížená",J227,0)</f>
        <v>0</v>
      </c>
      <c r="BG227" s="227">
        <f>IF(N227="zákl. přenesená",J227,0)</f>
        <v>0</v>
      </c>
      <c r="BH227" s="227">
        <f>IF(N227="sníž. přenesená",J227,0)</f>
        <v>0</v>
      </c>
      <c r="BI227" s="227">
        <f>IF(N227="nulová",J227,0)</f>
        <v>0</v>
      </c>
      <c r="BJ227" s="18" t="s">
        <v>214</v>
      </c>
      <c r="BK227" s="227">
        <f>ROUND(I227*H227,2)</f>
        <v>0</v>
      </c>
      <c r="BL227" s="18" t="s">
        <v>362</v>
      </c>
      <c r="BM227" s="226" t="s">
        <v>387</v>
      </c>
    </row>
    <row r="228" spans="1:47" s="2" customFormat="1" ht="12">
      <c r="A228" s="40"/>
      <c r="B228" s="41"/>
      <c r="C228" s="42"/>
      <c r="D228" s="228" t="s">
        <v>216</v>
      </c>
      <c r="E228" s="42"/>
      <c r="F228" s="229" t="s">
        <v>388</v>
      </c>
      <c r="G228" s="42"/>
      <c r="H228" s="42"/>
      <c r="I228" s="230"/>
      <c r="J228" s="42"/>
      <c r="K228" s="42"/>
      <c r="L228" s="46"/>
      <c r="M228" s="231"/>
      <c r="N228" s="232"/>
      <c r="O228" s="86"/>
      <c r="P228" s="86"/>
      <c r="Q228" s="86"/>
      <c r="R228" s="86"/>
      <c r="S228" s="86"/>
      <c r="T228" s="87"/>
      <c r="U228" s="40"/>
      <c r="V228" s="40"/>
      <c r="W228" s="40"/>
      <c r="X228" s="40"/>
      <c r="Y228" s="40"/>
      <c r="Z228" s="40"/>
      <c r="AA228" s="40"/>
      <c r="AB228" s="40"/>
      <c r="AC228" s="40"/>
      <c r="AD228" s="40"/>
      <c r="AE228" s="40"/>
      <c r="AT228" s="18" t="s">
        <v>216</v>
      </c>
      <c r="AU228" s="18" t="s">
        <v>87</v>
      </c>
    </row>
    <row r="229" spans="1:51" s="15" customFormat="1" ht="12">
      <c r="A229" s="15"/>
      <c r="B229" s="255"/>
      <c r="C229" s="256"/>
      <c r="D229" s="228" t="s">
        <v>218</v>
      </c>
      <c r="E229" s="257" t="s">
        <v>39</v>
      </c>
      <c r="F229" s="258" t="s">
        <v>389</v>
      </c>
      <c r="G229" s="256"/>
      <c r="H229" s="257" t="s">
        <v>39</v>
      </c>
      <c r="I229" s="259"/>
      <c r="J229" s="256"/>
      <c r="K229" s="256"/>
      <c r="L229" s="260"/>
      <c r="M229" s="261"/>
      <c r="N229" s="262"/>
      <c r="O229" s="262"/>
      <c r="P229" s="262"/>
      <c r="Q229" s="262"/>
      <c r="R229" s="262"/>
      <c r="S229" s="262"/>
      <c r="T229" s="263"/>
      <c r="U229" s="15"/>
      <c r="V229" s="15"/>
      <c r="W229" s="15"/>
      <c r="X229" s="15"/>
      <c r="Y229" s="15"/>
      <c r="Z229" s="15"/>
      <c r="AA229" s="15"/>
      <c r="AB229" s="15"/>
      <c r="AC229" s="15"/>
      <c r="AD229" s="15"/>
      <c r="AE229" s="15"/>
      <c r="AT229" s="264" t="s">
        <v>218</v>
      </c>
      <c r="AU229" s="264" t="s">
        <v>87</v>
      </c>
      <c r="AV229" s="15" t="s">
        <v>87</v>
      </c>
      <c r="AW229" s="15" t="s">
        <v>41</v>
      </c>
      <c r="AX229" s="15" t="s">
        <v>80</v>
      </c>
      <c r="AY229" s="264" t="s">
        <v>206</v>
      </c>
    </row>
    <row r="230" spans="1:51" s="13" customFormat="1" ht="12">
      <c r="A230" s="13"/>
      <c r="B230" s="233"/>
      <c r="C230" s="234"/>
      <c r="D230" s="228" t="s">
        <v>218</v>
      </c>
      <c r="E230" s="235" t="s">
        <v>39</v>
      </c>
      <c r="F230" s="236" t="s">
        <v>390</v>
      </c>
      <c r="G230" s="234"/>
      <c r="H230" s="237">
        <v>1.041</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218</v>
      </c>
      <c r="AU230" s="243" t="s">
        <v>87</v>
      </c>
      <c r="AV230" s="13" t="s">
        <v>89</v>
      </c>
      <c r="AW230" s="13" t="s">
        <v>41</v>
      </c>
      <c r="AX230" s="13" t="s">
        <v>80</v>
      </c>
      <c r="AY230" s="243" t="s">
        <v>206</v>
      </c>
    </row>
    <row r="231" spans="1:51" s="14" customFormat="1" ht="12">
      <c r="A231" s="14"/>
      <c r="B231" s="244"/>
      <c r="C231" s="245"/>
      <c r="D231" s="228" t="s">
        <v>218</v>
      </c>
      <c r="E231" s="246" t="s">
        <v>39</v>
      </c>
      <c r="F231" s="247" t="s">
        <v>220</v>
      </c>
      <c r="G231" s="245"/>
      <c r="H231" s="248">
        <v>1.041</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218</v>
      </c>
      <c r="AU231" s="254" t="s">
        <v>87</v>
      </c>
      <c r="AV231" s="14" t="s">
        <v>214</v>
      </c>
      <c r="AW231" s="14" t="s">
        <v>41</v>
      </c>
      <c r="AX231" s="14" t="s">
        <v>87</v>
      </c>
      <c r="AY231" s="254" t="s">
        <v>206</v>
      </c>
    </row>
    <row r="232" spans="1:65" s="2" customFormat="1" ht="16.5" customHeight="1">
      <c r="A232" s="40"/>
      <c r="B232" s="41"/>
      <c r="C232" s="215" t="s">
        <v>391</v>
      </c>
      <c r="D232" s="215" t="s">
        <v>209</v>
      </c>
      <c r="E232" s="216" t="s">
        <v>392</v>
      </c>
      <c r="F232" s="217" t="s">
        <v>393</v>
      </c>
      <c r="G232" s="218" t="s">
        <v>316</v>
      </c>
      <c r="H232" s="219">
        <v>0.16</v>
      </c>
      <c r="I232" s="220"/>
      <c r="J232" s="221">
        <f>ROUND(I232*H232,2)</f>
        <v>0</v>
      </c>
      <c r="K232" s="217" t="s">
        <v>213</v>
      </c>
      <c r="L232" s="46"/>
      <c r="M232" s="222" t="s">
        <v>39</v>
      </c>
      <c r="N232" s="223" t="s">
        <v>53</v>
      </c>
      <c r="O232" s="86"/>
      <c r="P232" s="224">
        <f>O232*H232</f>
        <v>0</v>
      </c>
      <c r="Q232" s="224">
        <v>0</v>
      </c>
      <c r="R232" s="224">
        <f>Q232*H232</f>
        <v>0</v>
      </c>
      <c r="S232" s="224">
        <v>0</v>
      </c>
      <c r="T232" s="225">
        <f>S232*H232</f>
        <v>0</v>
      </c>
      <c r="U232" s="40"/>
      <c r="V232" s="40"/>
      <c r="W232" s="40"/>
      <c r="X232" s="40"/>
      <c r="Y232" s="40"/>
      <c r="Z232" s="40"/>
      <c r="AA232" s="40"/>
      <c r="AB232" s="40"/>
      <c r="AC232" s="40"/>
      <c r="AD232" s="40"/>
      <c r="AE232" s="40"/>
      <c r="AR232" s="226" t="s">
        <v>362</v>
      </c>
      <c r="AT232" s="226" t="s">
        <v>209</v>
      </c>
      <c r="AU232" s="226" t="s">
        <v>87</v>
      </c>
      <c r="AY232" s="18" t="s">
        <v>206</v>
      </c>
      <c r="BE232" s="227">
        <f>IF(N232="základní",J232,0)</f>
        <v>0</v>
      </c>
      <c r="BF232" s="227">
        <f>IF(N232="snížená",J232,0)</f>
        <v>0</v>
      </c>
      <c r="BG232" s="227">
        <f>IF(N232="zákl. přenesená",J232,0)</f>
        <v>0</v>
      </c>
      <c r="BH232" s="227">
        <f>IF(N232="sníž. přenesená",J232,0)</f>
        <v>0</v>
      </c>
      <c r="BI232" s="227">
        <f>IF(N232="nulová",J232,0)</f>
        <v>0</v>
      </c>
      <c r="BJ232" s="18" t="s">
        <v>214</v>
      </c>
      <c r="BK232" s="227">
        <f>ROUND(I232*H232,2)</f>
        <v>0</v>
      </c>
      <c r="BL232" s="18" t="s">
        <v>362</v>
      </c>
      <c r="BM232" s="226" t="s">
        <v>394</v>
      </c>
    </row>
    <row r="233" spans="1:47" s="2" customFormat="1" ht="12">
      <c r="A233" s="40"/>
      <c r="B233" s="41"/>
      <c r="C233" s="42"/>
      <c r="D233" s="228" t="s">
        <v>216</v>
      </c>
      <c r="E233" s="42"/>
      <c r="F233" s="229" t="s">
        <v>395</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8" t="s">
        <v>216</v>
      </c>
      <c r="AU233" s="18" t="s">
        <v>87</v>
      </c>
    </row>
    <row r="234" spans="1:51" s="15" customFormat="1" ht="12">
      <c r="A234" s="15"/>
      <c r="B234" s="255"/>
      <c r="C234" s="256"/>
      <c r="D234" s="228" t="s">
        <v>218</v>
      </c>
      <c r="E234" s="257" t="s">
        <v>39</v>
      </c>
      <c r="F234" s="258" t="s">
        <v>396</v>
      </c>
      <c r="G234" s="256"/>
      <c r="H234" s="257" t="s">
        <v>39</v>
      </c>
      <c r="I234" s="259"/>
      <c r="J234" s="256"/>
      <c r="K234" s="256"/>
      <c r="L234" s="260"/>
      <c r="M234" s="261"/>
      <c r="N234" s="262"/>
      <c r="O234" s="262"/>
      <c r="P234" s="262"/>
      <c r="Q234" s="262"/>
      <c r="R234" s="262"/>
      <c r="S234" s="262"/>
      <c r="T234" s="263"/>
      <c r="U234" s="15"/>
      <c r="V234" s="15"/>
      <c r="W234" s="15"/>
      <c r="X234" s="15"/>
      <c r="Y234" s="15"/>
      <c r="Z234" s="15"/>
      <c r="AA234" s="15"/>
      <c r="AB234" s="15"/>
      <c r="AC234" s="15"/>
      <c r="AD234" s="15"/>
      <c r="AE234" s="15"/>
      <c r="AT234" s="264" t="s">
        <v>218</v>
      </c>
      <c r="AU234" s="264" t="s">
        <v>87</v>
      </c>
      <c r="AV234" s="15" t="s">
        <v>87</v>
      </c>
      <c r="AW234" s="15" t="s">
        <v>41</v>
      </c>
      <c r="AX234" s="15" t="s">
        <v>80</v>
      </c>
      <c r="AY234" s="264" t="s">
        <v>206</v>
      </c>
    </row>
    <row r="235" spans="1:51" s="13" customFormat="1" ht="12">
      <c r="A235" s="13"/>
      <c r="B235" s="233"/>
      <c r="C235" s="234"/>
      <c r="D235" s="228" t="s">
        <v>218</v>
      </c>
      <c r="E235" s="235" t="s">
        <v>39</v>
      </c>
      <c r="F235" s="236" t="s">
        <v>397</v>
      </c>
      <c r="G235" s="234"/>
      <c r="H235" s="237">
        <v>0.16</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218</v>
      </c>
      <c r="AU235" s="243" t="s">
        <v>87</v>
      </c>
      <c r="AV235" s="13" t="s">
        <v>89</v>
      </c>
      <c r="AW235" s="13" t="s">
        <v>41</v>
      </c>
      <c r="AX235" s="13" t="s">
        <v>80</v>
      </c>
      <c r="AY235" s="243" t="s">
        <v>206</v>
      </c>
    </row>
    <row r="236" spans="1:51" s="14" customFormat="1" ht="12">
      <c r="A236" s="14"/>
      <c r="B236" s="244"/>
      <c r="C236" s="245"/>
      <c r="D236" s="228" t="s">
        <v>218</v>
      </c>
      <c r="E236" s="246" t="s">
        <v>39</v>
      </c>
      <c r="F236" s="247" t="s">
        <v>220</v>
      </c>
      <c r="G236" s="245"/>
      <c r="H236" s="248">
        <v>0.16</v>
      </c>
      <c r="I236" s="249"/>
      <c r="J236" s="245"/>
      <c r="K236" s="245"/>
      <c r="L236" s="250"/>
      <c r="M236" s="276"/>
      <c r="N236" s="277"/>
      <c r="O236" s="277"/>
      <c r="P236" s="277"/>
      <c r="Q236" s="277"/>
      <c r="R236" s="277"/>
      <c r="S236" s="277"/>
      <c r="T236" s="278"/>
      <c r="U236" s="14"/>
      <c r="V236" s="14"/>
      <c r="W236" s="14"/>
      <c r="X236" s="14"/>
      <c r="Y236" s="14"/>
      <c r="Z236" s="14"/>
      <c r="AA236" s="14"/>
      <c r="AB236" s="14"/>
      <c r="AC236" s="14"/>
      <c r="AD236" s="14"/>
      <c r="AE236" s="14"/>
      <c r="AT236" s="254" t="s">
        <v>218</v>
      </c>
      <c r="AU236" s="254" t="s">
        <v>87</v>
      </c>
      <c r="AV236" s="14" t="s">
        <v>214</v>
      </c>
      <c r="AW236" s="14" t="s">
        <v>41</v>
      </c>
      <c r="AX236" s="14" t="s">
        <v>87</v>
      </c>
      <c r="AY236" s="254" t="s">
        <v>206</v>
      </c>
    </row>
    <row r="237" spans="1:31" s="2" customFormat="1" ht="6.95" customHeight="1">
      <c r="A237" s="40"/>
      <c r="B237" s="61"/>
      <c r="C237" s="62"/>
      <c r="D237" s="62"/>
      <c r="E237" s="62"/>
      <c r="F237" s="62"/>
      <c r="G237" s="62"/>
      <c r="H237" s="62"/>
      <c r="I237" s="62"/>
      <c r="J237" s="62"/>
      <c r="K237" s="62"/>
      <c r="L237" s="46"/>
      <c r="M237" s="40"/>
      <c r="O237" s="40"/>
      <c r="P237" s="40"/>
      <c r="Q237" s="40"/>
      <c r="R237" s="40"/>
      <c r="S237" s="40"/>
      <c r="T237" s="40"/>
      <c r="U237" s="40"/>
      <c r="V237" s="40"/>
      <c r="W237" s="40"/>
      <c r="X237" s="40"/>
      <c r="Y237" s="40"/>
      <c r="Z237" s="40"/>
      <c r="AA237" s="40"/>
      <c r="AB237" s="40"/>
      <c r="AC237" s="40"/>
      <c r="AD237" s="40"/>
      <c r="AE237" s="40"/>
    </row>
  </sheetData>
  <sheetProtection password="CDD6" sheet="1" objects="1" scenarios="1" formatColumns="0" formatRows="0" autoFilter="0"/>
  <autoFilter ref="C87:K236"/>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167</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2005</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2006</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164</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ROUND((SUM(BE86:BE131)),2)</f>
        <v>0</v>
      </c>
      <c r="G35" s="40"/>
      <c r="H35" s="40"/>
      <c r="I35" s="160">
        <v>0.21</v>
      </c>
      <c r="J35" s="159">
        <f>ROUND(((SUM(BE86:BE131))*I35),2)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ROUND((SUM(BF86:BF131)),2)</f>
        <v>0</v>
      </c>
      <c r="G36" s="40"/>
      <c r="H36" s="40"/>
      <c r="I36" s="160">
        <v>0.15</v>
      </c>
      <c r="J36" s="159">
        <f>ROUND(((SUM(BF86:BF131))*I36),2)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ROUND((SUM(BG86:BG131)),2)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ROUND((SUM(BH86:BH131)),2)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ROUND((SUM(BI86:BI131)),2)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2005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Č71 - VRN</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J86</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1209</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hidden="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hidden="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67" ht="12" hidden="1"/>
    <row r="68" ht="12" hidden="1"/>
    <row r="69" ht="12" hidden="1"/>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4" t="s">
        <v>191</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3"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Souvislá výměna kolejnic v obvodu Správy tratí Most pro r. 2022</v>
      </c>
      <c r="F74" s="33"/>
      <c r="G74" s="33"/>
      <c r="H74" s="33"/>
      <c r="I74" s="42"/>
      <c r="J74" s="42"/>
      <c r="K74" s="42"/>
      <c r="L74" s="147"/>
      <c r="S74" s="40"/>
      <c r="T74" s="40"/>
      <c r="U74" s="40"/>
      <c r="V74" s="40"/>
      <c r="W74" s="40"/>
      <c r="X74" s="40"/>
      <c r="Y74" s="40"/>
      <c r="Z74" s="40"/>
      <c r="AA74" s="40"/>
      <c r="AB74" s="40"/>
      <c r="AC74" s="40"/>
      <c r="AD74" s="40"/>
      <c r="AE74" s="40"/>
    </row>
    <row r="75" spans="2:12" s="1" customFormat="1" ht="12" customHeight="1">
      <c r="B75" s="22"/>
      <c r="C75" s="33" t="s">
        <v>178</v>
      </c>
      <c r="D75" s="23"/>
      <c r="E75" s="23"/>
      <c r="F75" s="23"/>
      <c r="G75" s="23"/>
      <c r="H75" s="23"/>
      <c r="I75" s="23"/>
      <c r="J75" s="23"/>
      <c r="K75" s="23"/>
      <c r="L75" s="21"/>
    </row>
    <row r="76" spans="1:31" s="2" customFormat="1" ht="16.5" customHeight="1">
      <c r="A76" s="40"/>
      <c r="B76" s="41"/>
      <c r="C76" s="42"/>
      <c r="D76" s="42"/>
      <c r="E76" s="172" t="s">
        <v>2005</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3" t="s">
        <v>180</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Č71 - VRN</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22</v>
      </c>
      <c r="D80" s="42"/>
      <c r="E80" s="42"/>
      <c r="F80" s="28" t="str">
        <f>F14</f>
        <v>obvod správy tratí v Mostě</v>
      </c>
      <c r="G80" s="42"/>
      <c r="H80" s="42"/>
      <c r="I80" s="33" t="s">
        <v>24</v>
      </c>
      <c r="J80" s="74" t="str">
        <f>IF(J14="","",J14)</f>
        <v>15. 3. 2022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3" t="s">
        <v>30</v>
      </c>
      <c r="D82" s="42"/>
      <c r="E82" s="42"/>
      <c r="F82" s="28" t="str">
        <f>E17</f>
        <v>SŽDC s.o., OŘ UNL, ST Most</v>
      </c>
      <c r="G82" s="42"/>
      <c r="H82" s="42"/>
      <c r="I82" s="33" t="s">
        <v>38</v>
      </c>
      <c r="J82" s="38" t="str">
        <f>E23</f>
        <v xml:space="preserve"> </v>
      </c>
      <c r="K82" s="42"/>
      <c r="L82" s="147"/>
      <c r="S82" s="40"/>
      <c r="T82" s="40"/>
      <c r="U82" s="40"/>
      <c r="V82" s="40"/>
      <c r="W82" s="40"/>
      <c r="X82" s="40"/>
      <c r="Y82" s="40"/>
      <c r="Z82" s="40"/>
      <c r="AA82" s="40"/>
      <c r="AB82" s="40"/>
      <c r="AC82" s="40"/>
      <c r="AD82" s="40"/>
      <c r="AE82" s="40"/>
    </row>
    <row r="83" spans="1:31" s="2" customFormat="1" ht="40.05" customHeight="1">
      <c r="A83" s="40"/>
      <c r="B83" s="41"/>
      <c r="C83" s="33" t="s">
        <v>36</v>
      </c>
      <c r="D83" s="42"/>
      <c r="E83" s="42"/>
      <c r="F83" s="28" t="str">
        <f>IF(E20="","",E20)</f>
        <v>Vyplň údaj</v>
      </c>
      <c r="G83" s="42"/>
      <c r="H83" s="42"/>
      <c r="I83" s="33" t="s">
        <v>42</v>
      </c>
      <c r="J83" s="38" t="str">
        <f>E26</f>
        <v>Ing. Horák Jiří, horak@szdc.cz, +420 602155923</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192</v>
      </c>
      <c r="D85" s="191" t="s">
        <v>65</v>
      </c>
      <c r="E85" s="191" t="s">
        <v>61</v>
      </c>
      <c r="F85" s="191" t="s">
        <v>62</v>
      </c>
      <c r="G85" s="191" t="s">
        <v>193</v>
      </c>
      <c r="H85" s="191" t="s">
        <v>194</v>
      </c>
      <c r="I85" s="191" t="s">
        <v>195</v>
      </c>
      <c r="J85" s="191" t="s">
        <v>186</v>
      </c>
      <c r="K85" s="192" t="s">
        <v>196</v>
      </c>
      <c r="L85" s="193"/>
      <c r="M85" s="94" t="s">
        <v>39</v>
      </c>
      <c r="N85" s="95" t="s">
        <v>50</v>
      </c>
      <c r="O85" s="95" t="s">
        <v>197</v>
      </c>
      <c r="P85" s="95" t="s">
        <v>198</v>
      </c>
      <c r="Q85" s="95" t="s">
        <v>199</v>
      </c>
      <c r="R85" s="95" t="s">
        <v>200</v>
      </c>
      <c r="S85" s="95" t="s">
        <v>201</v>
      </c>
      <c r="T85" s="96" t="s">
        <v>202</v>
      </c>
      <c r="U85" s="188"/>
      <c r="V85" s="188"/>
      <c r="W85" s="188"/>
      <c r="X85" s="188"/>
      <c r="Y85" s="188"/>
      <c r="Z85" s="188"/>
      <c r="AA85" s="188"/>
      <c r="AB85" s="188"/>
      <c r="AC85" s="188"/>
      <c r="AD85" s="188"/>
      <c r="AE85" s="188"/>
    </row>
    <row r="86" spans="1:63" s="2" customFormat="1" ht="22.8" customHeight="1">
      <c r="A86" s="40"/>
      <c r="B86" s="41"/>
      <c r="C86" s="101" t="s">
        <v>203</v>
      </c>
      <c r="D86" s="42"/>
      <c r="E86" s="42"/>
      <c r="F86" s="42"/>
      <c r="G86" s="42"/>
      <c r="H86" s="42"/>
      <c r="I86" s="42"/>
      <c r="J86" s="194">
        <f>BK86</f>
        <v>0</v>
      </c>
      <c r="K86" s="42"/>
      <c r="L86" s="46"/>
      <c r="M86" s="97"/>
      <c r="N86" s="195"/>
      <c r="O86" s="98"/>
      <c r="P86" s="196">
        <f>P87</f>
        <v>0</v>
      </c>
      <c r="Q86" s="98"/>
      <c r="R86" s="196">
        <f>R87</f>
        <v>0</v>
      </c>
      <c r="S86" s="98"/>
      <c r="T86" s="197">
        <f>T87</f>
        <v>0</v>
      </c>
      <c r="U86" s="40"/>
      <c r="V86" s="40"/>
      <c r="W86" s="40"/>
      <c r="X86" s="40"/>
      <c r="Y86" s="40"/>
      <c r="Z86" s="40"/>
      <c r="AA86" s="40"/>
      <c r="AB86" s="40"/>
      <c r="AC86" s="40"/>
      <c r="AD86" s="40"/>
      <c r="AE86" s="40"/>
      <c r="AT86" s="18" t="s">
        <v>79</v>
      </c>
      <c r="AU86" s="18" t="s">
        <v>187</v>
      </c>
      <c r="BK86" s="198">
        <f>BK87</f>
        <v>0</v>
      </c>
    </row>
    <row r="87" spans="1:63" s="12" customFormat="1" ht="25.9" customHeight="1">
      <c r="A87" s="12"/>
      <c r="B87" s="199"/>
      <c r="C87" s="200"/>
      <c r="D87" s="201" t="s">
        <v>79</v>
      </c>
      <c r="E87" s="202" t="s">
        <v>166</v>
      </c>
      <c r="F87" s="202" t="s">
        <v>162</v>
      </c>
      <c r="G87" s="200"/>
      <c r="H87" s="200"/>
      <c r="I87" s="203"/>
      <c r="J87" s="204">
        <f>BK87</f>
        <v>0</v>
      </c>
      <c r="K87" s="200"/>
      <c r="L87" s="205"/>
      <c r="M87" s="206"/>
      <c r="N87" s="207"/>
      <c r="O87" s="207"/>
      <c r="P87" s="208">
        <f>SUM(P88:P131)</f>
        <v>0</v>
      </c>
      <c r="Q87" s="207"/>
      <c r="R87" s="208">
        <f>SUM(R88:R131)</f>
        <v>0</v>
      </c>
      <c r="S87" s="207"/>
      <c r="T87" s="209">
        <f>SUM(T88:T131)</f>
        <v>0</v>
      </c>
      <c r="U87" s="12"/>
      <c r="V87" s="12"/>
      <c r="W87" s="12"/>
      <c r="X87" s="12"/>
      <c r="Y87" s="12"/>
      <c r="Z87" s="12"/>
      <c r="AA87" s="12"/>
      <c r="AB87" s="12"/>
      <c r="AC87" s="12"/>
      <c r="AD87" s="12"/>
      <c r="AE87" s="12"/>
      <c r="AR87" s="210" t="s">
        <v>207</v>
      </c>
      <c r="AT87" s="211" t="s">
        <v>79</v>
      </c>
      <c r="AU87" s="211" t="s">
        <v>80</v>
      </c>
      <c r="AY87" s="210" t="s">
        <v>206</v>
      </c>
      <c r="BK87" s="212">
        <f>SUM(BK88:BK131)</f>
        <v>0</v>
      </c>
    </row>
    <row r="88" spans="1:65" s="2" customFormat="1" ht="16.5" customHeight="1">
      <c r="A88" s="40"/>
      <c r="B88" s="41"/>
      <c r="C88" s="215" t="s">
        <v>87</v>
      </c>
      <c r="D88" s="215" t="s">
        <v>209</v>
      </c>
      <c r="E88" s="216" t="s">
        <v>2007</v>
      </c>
      <c r="F88" s="217" t="s">
        <v>2008</v>
      </c>
      <c r="G88" s="218" t="s">
        <v>2009</v>
      </c>
      <c r="H88" s="300"/>
      <c r="I88" s="220"/>
      <c r="J88" s="221">
        <f>ROUND(I88*H88,2)</f>
        <v>0</v>
      </c>
      <c r="K88" s="217" t="s">
        <v>213</v>
      </c>
      <c r="L88" s="46"/>
      <c r="M88" s="222" t="s">
        <v>39</v>
      </c>
      <c r="N88" s="223" t="s">
        <v>53</v>
      </c>
      <c r="O88" s="86"/>
      <c r="P88" s="224">
        <f>O88*H88</f>
        <v>0</v>
      </c>
      <c r="Q88" s="224">
        <v>0</v>
      </c>
      <c r="R88" s="224">
        <f>Q88*H88</f>
        <v>0</v>
      </c>
      <c r="S88" s="224">
        <v>0</v>
      </c>
      <c r="T88" s="225">
        <f>S88*H88</f>
        <v>0</v>
      </c>
      <c r="U88" s="40"/>
      <c r="V88" s="40"/>
      <c r="W88" s="40"/>
      <c r="X88" s="40"/>
      <c r="Y88" s="40"/>
      <c r="Z88" s="40"/>
      <c r="AA88" s="40"/>
      <c r="AB88" s="40"/>
      <c r="AC88" s="40"/>
      <c r="AD88" s="40"/>
      <c r="AE88" s="40"/>
      <c r="AR88" s="226" t="s">
        <v>214</v>
      </c>
      <c r="AT88" s="226" t="s">
        <v>209</v>
      </c>
      <c r="AU88" s="226" t="s">
        <v>87</v>
      </c>
      <c r="AY88" s="18" t="s">
        <v>206</v>
      </c>
      <c r="BE88" s="227">
        <f>IF(N88="základní",J88,0)</f>
        <v>0</v>
      </c>
      <c r="BF88" s="227">
        <f>IF(N88="snížená",J88,0)</f>
        <v>0</v>
      </c>
      <c r="BG88" s="227">
        <f>IF(N88="zákl. přenesená",J88,0)</f>
        <v>0</v>
      </c>
      <c r="BH88" s="227">
        <f>IF(N88="sníž. přenesená",J88,0)</f>
        <v>0</v>
      </c>
      <c r="BI88" s="227">
        <f>IF(N88="nulová",J88,0)</f>
        <v>0</v>
      </c>
      <c r="BJ88" s="18" t="s">
        <v>214</v>
      </c>
      <c r="BK88" s="227">
        <f>ROUND(I88*H88,2)</f>
        <v>0</v>
      </c>
      <c r="BL88" s="18" t="s">
        <v>214</v>
      </c>
      <c r="BM88" s="226" t="s">
        <v>2010</v>
      </c>
    </row>
    <row r="89" spans="1:47" s="2" customFormat="1" ht="12">
      <c r="A89" s="40"/>
      <c r="B89" s="41"/>
      <c r="C89" s="42"/>
      <c r="D89" s="228" t="s">
        <v>216</v>
      </c>
      <c r="E89" s="42"/>
      <c r="F89" s="229" t="s">
        <v>2008</v>
      </c>
      <c r="G89" s="42"/>
      <c r="H89" s="42"/>
      <c r="I89" s="230"/>
      <c r="J89" s="42"/>
      <c r="K89" s="42"/>
      <c r="L89" s="46"/>
      <c r="M89" s="231"/>
      <c r="N89" s="232"/>
      <c r="O89" s="86"/>
      <c r="P89" s="86"/>
      <c r="Q89" s="86"/>
      <c r="R89" s="86"/>
      <c r="S89" s="86"/>
      <c r="T89" s="87"/>
      <c r="U89" s="40"/>
      <c r="V89" s="40"/>
      <c r="W89" s="40"/>
      <c r="X89" s="40"/>
      <c r="Y89" s="40"/>
      <c r="Z89" s="40"/>
      <c r="AA89" s="40"/>
      <c r="AB89" s="40"/>
      <c r="AC89" s="40"/>
      <c r="AD89" s="40"/>
      <c r="AE89" s="40"/>
      <c r="AT89" s="18" t="s">
        <v>216</v>
      </c>
      <c r="AU89" s="18" t="s">
        <v>87</v>
      </c>
    </row>
    <row r="90" spans="1:65" s="2" customFormat="1" ht="24.15" customHeight="1">
      <c r="A90" s="40"/>
      <c r="B90" s="41"/>
      <c r="C90" s="215" t="s">
        <v>89</v>
      </c>
      <c r="D90" s="215" t="s">
        <v>209</v>
      </c>
      <c r="E90" s="216" t="s">
        <v>2011</v>
      </c>
      <c r="F90" s="217" t="s">
        <v>2012</v>
      </c>
      <c r="G90" s="218" t="s">
        <v>2009</v>
      </c>
      <c r="H90" s="300"/>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87</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2013</v>
      </c>
    </row>
    <row r="91" spans="1:47" s="2" customFormat="1" ht="12">
      <c r="A91" s="40"/>
      <c r="B91" s="41"/>
      <c r="C91" s="42"/>
      <c r="D91" s="228" t="s">
        <v>216</v>
      </c>
      <c r="E91" s="42"/>
      <c r="F91" s="229" t="s">
        <v>2012</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87</v>
      </c>
    </row>
    <row r="92" spans="1:47" s="2" customFormat="1" ht="12">
      <c r="A92" s="40"/>
      <c r="B92" s="41"/>
      <c r="C92" s="42"/>
      <c r="D92" s="228" t="s">
        <v>326</v>
      </c>
      <c r="E92" s="42"/>
      <c r="F92" s="275" t="s">
        <v>2014</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326</v>
      </c>
      <c r="AU92" s="18" t="s">
        <v>87</v>
      </c>
    </row>
    <row r="93" spans="1:65" s="2" customFormat="1" ht="21.75" customHeight="1">
      <c r="A93" s="40"/>
      <c r="B93" s="41"/>
      <c r="C93" s="215" t="s">
        <v>228</v>
      </c>
      <c r="D93" s="215" t="s">
        <v>209</v>
      </c>
      <c r="E93" s="216" t="s">
        <v>2015</v>
      </c>
      <c r="F93" s="217" t="s">
        <v>2016</v>
      </c>
      <c r="G93" s="218" t="s">
        <v>2009</v>
      </c>
      <c r="H93" s="300"/>
      <c r="I93" s="220"/>
      <c r="J93" s="221">
        <f>ROUND(I93*H93,2)</f>
        <v>0</v>
      </c>
      <c r="K93" s="217" t="s">
        <v>213</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87</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2017</v>
      </c>
    </row>
    <row r="94" spans="1:47" s="2" customFormat="1" ht="12">
      <c r="A94" s="40"/>
      <c r="B94" s="41"/>
      <c r="C94" s="42"/>
      <c r="D94" s="228" t="s">
        <v>216</v>
      </c>
      <c r="E94" s="42"/>
      <c r="F94" s="229" t="s">
        <v>2016</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87</v>
      </c>
    </row>
    <row r="95" spans="1:47" s="2" customFormat="1" ht="12">
      <c r="A95" s="40"/>
      <c r="B95" s="41"/>
      <c r="C95" s="42"/>
      <c r="D95" s="228" t="s">
        <v>326</v>
      </c>
      <c r="E95" s="42"/>
      <c r="F95" s="275" t="s">
        <v>2014</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326</v>
      </c>
      <c r="AU95" s="18" t="s">
        <v>87</v>
      </c>
    </row>
    <row r="96" spans="1:65" s="2" customFormat="1" ht="24.15" customHeight="1">
      <c r="A96" s="40"/>
      <c r="B96" s="41"/>
      <c r="C96" s="215" t="s">
        <v>214</v>
      </c>
      <c r="D96" s="215" t="s">
        <v>209</v>
      </c>
      <c r="E96" s="216" t="s">
        <v>2018</v>
      </c>
      <c r="F96" s="217" t="s">
        <v>2019</v>
      </c>
      <c r="G96" s="218" t="s">
        <v>2009</v>
      </c>
      <c r="H96" s="300"/>
      <c r="I96" s="220"/>
      <c r="J96" s="221">
        <f>ROUND(I96*H96,2)</f>
        <v>0</v>
      </c>
      <c r="K96" s="217" t="s">
        <v>213</v>
      </c>
      <c r="L96" s="46"/>
      <c r="M96" s="222" t="s">
        <v>39</v>
      </c>
      <c r="N96" s="223" t="s">
        <v>53</v>
      </c>
      <c r="O96" s="86"/>
      <c r="P96" s="224">
        <f>O96*H96</f>
        <v>0</v>
      </c>
      <c r="Q96" s="224">
        <v>0</v>
      </c>
      <c r="R96" s="224">
        <f>Q96*H96</f>
        <v>0</v>
      </c>
      <c r="S96" s="224">
        <v>0</v>
      </c>
      <c r="T96" s="225">
        <f>S96*H96</f>
        <v>0</v>
      </c>
      <c r="U96" s="40"/>
      <c r="V96" s="40"/>
      <c r="W96" s="40"/>
      <c r="X96" s="40"/>
      <c r="Y96" s="40"/>
      <c r="Z96" s="40"/>
      <c r="AA96" s="40"/>
      <c r="AB96" s="40"/>
      <c r="AC96" s="40"/>
      <c r="AD96" s="40"/>
      <c r="AE96" s="40"/>
      <c r="AR96" s="226" t="s">
        <v>214</v>
      </c>
      <c r="AT96" s="226" t="s">
        <v>209</v>
      </c>
      <c r="AU96" s="226" t="s">
        <v>87</v>
      </c>
      <c r="AY96" s="18" t="s">
        <v>206</v>
      </c>
      <c r="BE96" s="227">
        <f>IF(N96="základní",J96,0)</f>
        <v>0</v>
      </c>
      <c r="BF96" s="227">
        <f>IF(N96="snížená",J96,0)</f>
        <v>0</v>
      </c>
      <c r="BG96" s="227">
        <f>IF(N96="zákl. přenesená",J96,0)</f>
        <v>0</v>
      </c>
      <c r="BH96" s="227">
        <f>IF(N96="sníž. přenesená",J96,0)</f>
        <v>0</v>
      </c>
      <c r="BI96" s="227">
        <f>IF(N96="nulová",J96,0)</f>
        <v>0</v>
      </c>
      <c r="BJ96" s="18" t="s">
        <v>214</v>
      </c>
      <c r="BK96" s="227">
        <f>ROUND(I96*H96,2)</f>
        <v>0</v>
      </c>
      <c r="BL96" s="18" t="s">
        <v>214</v>
      </c>
      <c r="BM96" s="226" t="s">
        <v>2020</v>
      </c>
    </row>
    <row r="97" spans="1:47" s="2" customFormat="1" ht="12">
      <c r="A97" s="40"/>
      <c r="B97" s="41"/>
      <c r="C97" s="42"/>
      <c r="D97" s="228" t="s">
        <v>216</v>
      </c>
      <c r="E97" s="42"/>
      <c r="F97" s="229" t="s">
        <v>2019</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8" t="s">
        <v>216</v>
      </c>
      <c r="AU97" s="18" t="s">
        <v>87</v>
      </c>
    </row>
    <row r="98" spans="1:47" s="2" customFormat="1" ht="12">
      <c r="A98" s="40"/>
      <c r="B98" s="41"/>
      <c r="C98" s="42"/>
      <c r="D98" s="228" t="s">
        <v>326</v>
      </c>
      <c r="E98" s="42"/>
      <c r="F98" s="275" t="s">
        <v>2014</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326</v>
      </c>
      <c r="AU98" s="18" t="s">
        <v>87</v>
      </c>
    </row>
    <row r="99" spans="1:65" s="2" customFormat="1" ht="24.15" customHeight="1">
      <c r="A99" s="40"/>
      <c r="B99" s="41"/>
      <c r="C99" s="215" t="s">
        <v>207</v>
      </c>
      <c r="D99" s="215" t="s">
        <v>209</v>
      </c>
      <c r="E99" s="216" t="s">
        <v>2021</v>
      </c>
      <c r="F99" s="217" t="s">
        <v>2022</v>
      </c>
      <c r="G99" s="218" t="s">
        <v>2009</v>
      </c>
      <c r="H99" s="300"/>
      <c r="I99" s="220"/>
      <c r="J99" s="221">
        <f>ROUND(I99*H99,2)</f>
        <v>0</v>
      </c>
      <c r="K99" s="217" t="s">
        <v>213</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87</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2023</v>
      </c>
    </row>
    <row r="100" spans="1:47" s="2" customFormat="1" ht="12">
      <c r="A100" s="40"/>
      <c r="B100" s="41"/>
      <c r="C100" s="42"/>
      <c r="D100" s="228" t="s">
        <v>216</v>
      </c>
      <c r="E100" s="42"/>
      <c r="F100" s="229" t="s">
        <v>2024</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87</v>
      </c>
    </row>
    <row r="101" spans="1:47" s="2" customFormat="1" ht="12">
      <c r="A101" s="40"/>
      <c r="B101" s="41"/>
      <c r="C101" s="42"/>
      <c r="D101" s="228" t="s">
        <v>326</v>
      </c>
      <c r="E101" s="42"/>
      <c r="F101" s="275" t="s">
        <v>2014</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326</v>
      </c>
      <c r="AU101" s="18" t="s">
        <v>87</v>
      </c>
    </row>
    <row r="102" spans="1:65" s="2" customFormat="1" ht="21.75" customHeight="1">
      <c r="A102" s="40"/>
      <c r="B102" s="41"/>
      <c r="C102" s="215" t="s">
        <v>244</v>
      </c>
      <c r="D102" s="215" t="s">
        <v>209</v>
      </c>
      <c r="E102" s="216" t="s">
        <v>2025</v>
      </c>
      <c r="F102" s="217" t="s">
        <v>2026</v>
      </c>
      <c r="G102" s="218" t="s">
        <v>2009</v>
      </c>
      <c r="H102" s="300"/>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87</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2027</v>
      </c>
    </row>
    <row r="103" spans="1:47" s="2" customFormat="1" ht="12">
      <c r="A103" s="40"/>
      <c r="B103" s="41"/>
      <c r="C103" s="42"/>
      <c r="D103" s="228" t="s">
        <v>216</v>
      </c>
      <c r="E103" s="42"/>
      <c r="F103" s="229" t="s">
        <v>2026</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87</v>
      </c>
    </row>
    <row r="104" spans="1:65" s="2" customFormat="1" ht="66.75" customHeight="1">
      <c r="A104" s="40"/>
      <c r="B104" s="41"/>
      <c r="C104" s="215" t="s">
        <v>250</v>
      </c>
      <c r="D104" s="215" t="s">
        <v>209</v>
      </c>
      <c r="E104" s="216" t="s">
        <v>2028</v>
      </c>
      <c r="F104" s="217" t="s">
        <v>2029</v>
      </c>
      <c r="G104" s="218" t="s">
        <v>2009</v>
      </c>
      <c r="H104" s="300"/>
      <c r="I104" s="220"/>
      <c r="J104" s="221">
        <f>ROUND(I104*H104,2)</f>
        <v>0</v>
      </c>
      <c r="K104" s="217" t="s">
        <v>213</v>
      </c>
      <c r="L104" s="46"/>
      <c r="M104" s="222" t="s">
        <v>39</v>
      </c>
      <c r="N104" s="223" t="s">
        <v>53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362</v>
      </c>
      <c r="AT104" s="226" t="s">
        <v>209</v>
      </c>
      <c r="AU104" s="226" t="s">
        <v>87</v>
      </c>
      <c r="AY104" s="18" t="s">
        <v>206</v>
      </c>
      <c r="BE104" s="227">
        <f>IF(N104="základní",J104,0)</f>
        <v>0</v>
      </c>
      <c r="BF104" s="227">
        <f>IF(N104="snížená",J104,0)</f>
        <v>0</v>
      </c>
      <c r="BG104" s="227">
        <f>IF(N104="zákl. přenesená",J104,0)</f>
        <v>0</v>
      </c>
      <c r="BH104" s="227">
        <f>IF(N104="sníž. přenesená",J104,0)</f>
        <v>0</v>
      </c>
      <c r="BI104" s="227">
        <f>IF(N104="nulová",J104,0)</f>
        <v>0</v>
      </c>
      <c r="BJ104" s="18" t="s">
        <v>214</v>
      </c>
      <c r="BK104" s="227">
        <f>ROUND(I104*H104,2)</f>
        <v>0</v>
      </c>
      <c r="BL104" s="18" t="s">
        <v>362</v>
      </c>
      <c r="BM104" s="226" t="s">
        <v>2030</v>
      </c>
    </row>
    <row r="105" spans="1:47" s="2" customFormat="1" ht="12">
      <c r="A105" s="40"/>
      <c r="B105" s="41"/>
      <c r="C105" s="42"/>
      <c r="D105" s="228" t="s">
        <v>216</v>
      </c>
      <c r="E105" s="42"/>
      <c r="F105" s="229" t="s">
        <v>2029</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216</v>
      </c>
      <c r="AU105" s="18" t="s">
        <v>87</v>
      </c>
    </row>
    <row r="106" spans="1:65" s="2" customFormat="1" ht="24.15" customHeight="1">
      <c r="A106" s="40"/>
      <c r="B106" s="41"/>
      <c r="C106" s="215" t="s">
        <v>257</v>
      </c>
      <c r="D106" s="215" t="s">
        <v>209</v>
      </c>
      <c r="E106" s="216" t="s">
        <v>2031</v>
      </c>
      <c r="F106" s="217" t="s">
        <v>2032</v>
      </c>
      <c r="G106" s="218" t="s">
        <v>2033</v>
      </c>
      <c r="H106" s="219">
        <v>4</v>
      </c>
      <c r="I106" s="220"/>
      <c r="J106" s="221">
        <f>ROUND(I106*H106,2)</f>
        <v>0</v>
      </c>
      <c r="K106" s="217" t="s">
        <v>213</v>
      </c>
      <c r="L106" s="46"/>
      <c r="M106" s="222" t="s">
        <v>39</v>
      </c>
      <c r="N106" s="223" t="s">
        <v>53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214</v>
      </c>
      <c r="AT106" s="226" t="s">
        <v>209</v>
      </c>
      <c r="AU106" s="226" t="s">
        <v>87</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2034</v>
      </c>
    </row>
    <row r="107" spans="1:47" s="2" customFormat="1" ht="12">
      <c r="A107" s="40"/>
      <c r="B107" s="41"/>
      <c r="C107" s="42"/>
      <c r="D107" s="228" t="s">
        <v>216</v>
      </c>
      <c r="E107" s="42"/>
      <c r="F107" s="229" t="s">
        <v>2032</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87</v>
      </c>
    </row>
    <row r="108" spans="1:47" s="2" customFormat="1" ht="12">
      <c r="A108" s="40"/>
      <c r="B108" s="41"/>
      <c r="C108" s="42"/>
      <c r="D108" s="228" t="s">
        <v>326</v>
      </c>
      <c r="E108" s="42"/>
      <c r="F108" s="275" t="s">
        <v>2035</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326</v>
      </c>
      <c r="AU108" s="18" t="s">
        <v>87</v>
      </c>
    </row>
    <row r="109" spans="1:51" s="13" customFormat="1" ht="12">
      <c r="A109" s="13"/>
      <c r="B109" s="233"/>
      <c r="C109" s="234"/>
      <c r="D109" s="228" t="s">
        <v>218</v>
      </c>
      <c r="E109" s="235" t="s">
        <v>39</v>
      </c>
      <c r="F109" s="236" t="s">
        <v>2036</v>
      </c>
      <c r="G109" s="234"/>
      <c r="H109" s="237">
        <v>1</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218</v>
      </c>
      <c r="AU109" s="243" t="s">
        <v>87</v>
      </c>
      <c r="AV109" s="13" t="s">
        <v>89</v>
      </c>
      <c r="AW109" s="13" t="s">
        <v>41</v>
      </c>
      <c r="AX109" s="13" t="s">
        <v>80</v>
      </c>
      <c r="AY109" s="243" t="s">
        <v>206</v>
      </c>
    </row>
    <row r="110" spans="1:51" s="13" customFormat="1" ht="12">
      <c r="A110" s="13"/>
      <c r="B110" s="233"/>
      <c r="C110" s="234"/>
      <c r="D110" s="228" t="s">
        <v>218</v>
      </c>
      <c r="E110" s="235" t="s">
        <v>39</v>
      </c>
      <c r="F110" s="236" t="s">
        <v>2037</v>
      </c>
      <c r="G110" s="234"/>
      <c r="H110" s="237">
        <v>1</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87</v>
      </c>
      <c r="AV110" s="13" t="s">
        <v>89</v>
      </c>
      <c r="AW110" s="13" t="s">
        <v>41</v>
      </c>
      <c r="AX110" s="13" t="s">
        <v>80</v>
      </c>
      <c r="AY110" s="243" t="s">
        <v>206</v>
      </c>
    </row>
    <row r="111" spans="1:51" s="13" customFormat="1" ht="12">
      <c r="A111" s="13"/>
      <c r="B111" s="233"/>
      <c r="C111" s="234"/>
      <c r="D111" s="228" t="s">
        <v>218</v>
      </c>
      <c r="E111" s="235" t="s">
        <v>39</v>
      </c>
      <c r="F111" s="236" t="s">
        <v>2038</v>
      </c>
      <c r="G111" s="234"/>
      <c r="H111" s="237">
        <v>1</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87</v>
      </c>
      <c r="AV111" s="13" t="s">
        <v>89</v>
      </c>
      <c r="AW111" s="13" t="s">
        <v>41</v>
      </c>
      <c r="AX111" s="13" t="s">
        <v>80</v>
      </c>
      <c r="AY111" s="243" t="s">
        <v>206</v>
      </c>
    </row>
    <row r="112" spans="1:51" s="13" customFormat="1" ht="12">
      <c r="A112" s="13"/>
      <c r="B112" s="233"/>
      <c r="C112" s="234"/>
      <c r="D112" s="228" t="s">
        <v>218</v>
      </c>
      <c r="E112" s="235" t="s">
        <v>39</v>
      </c>
      <c r="F112" s="236" t="s">
        <v>2039</v>
      </c>
      <c r="G112" s="234"/>
      <c r="H112" s="237">
        <v>1</v>
      </c>
      <c r="I112" s="238"/>
      <c r="J112" s="234"/>
      <c r="K112" s="234"/>
      <c r="L112" s="239"/>
      <c r="M112" s="240"/>
      <c r="N112" s="241"/>
      <c r="O112" s="241"/>
      <c r="P112" s="241"/>
      <c r="Q112" s="241"/>
      <c r="R112" s="241"/>
      <c r="S112" s="241"/>
      <c r="T112" s="242"/>
      <c r="U112" s="13"/>
      <c r="V112" s="13"/>
      <c r="W112" s="13"/>
      <c r="X112" s="13"/>
      <c r="Y112" s="13"/>
      <c r="Z112" s="13"/>
      <c r="AA112" s="13"/>
      <c r="AB112" s="13"/>
      <c r="AC112" s="13"/>
      <c r="AD112" s="13"/>
      <c r="AE112" s="13"/>
      <c r="AT112" s="243" t="s">
        <v>218</v>
      </c>
      <c r="AU112" s="243" t="s">
        <v>87</v>
      </c>
      <c r="AV112" s="13" t="s">
        <v>89</v>
      </c>
      <c r="AW112" s="13" t="s">
        <v>41</v>
      </c>
      <c r="AX112" s="13" t="s">
        <v>80</v>
      </c>
      <c r="AY112" s="243" t="s">
        <v>206</v>
      </c>
    </row>
    <row r="113" spans="1:51" s="14" customFormat="1" ht="12">
      <c r="A113" s="14"/>
      <c r="B113" s="244"/>
      <c r="C113" s="245"/>
      <c r="D113" s="228" t="s">
        <v>218</v>
      </c>
      <c r="E113" s="246" t="s">
        <v>39</v>
      </c>
      <c r="F113" s="247" t="s">
        <v>220</v>
      </c>
      <c r="G113" s="245"/>
      <c r="H113" s="248">
        <v>4</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218</v>
      </c>
      <c r="AU113" s="254" t="s">
        <v>87</v>
      </c>
      <c r="AV113" s="14" t="s">
        <v>214</v>
      </c>
      <c r="AW113" s="14" t="s">
        <v>41</v>
      </c>
      <c r="AX113" s="14" t="s">
        <v>87</v>
      </c>
      <c r="AY113" s="254" t="s">
        <v>206</v>
      </c>
    </row>
    <row r="114" spans="1:65" s="2" customFormat="1" ht="21.75" customHeight="1">
      <c r="A114" s="40"/>
      <c r="B114" s="41"/>
      <c r="C114" s="215" t="s">
        <v>265</v>
      </c>
      <c r="D114" s="215" t="s">
        <v>209</v>
      </c>
      <c r="E114" s="216" t="s">
        <v>2040</v>
      </c>
      <c r="F114" s="217" t="s">
        <v>2041</v>
      </c>
      <c r="G114" s="218" t="s">
        <v>2009</v>
      </c>
      <c r="H114" s="300"/>
      <c r="I114" s="220"/>
      <c r="J114" s="221">
        <f>ROUND(I114*H114,2)</f>
        <v>0</v>
      </c>
      <c r="K114" s="217" t="s">
        <v>213</v>
      </c>
      <c r="L114" s="46"/>
      <c r="M114" s="222" t="s">
        <v>39</v>
      </c>
      <c r="N114" s="223" t="s">
        <v>53</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214</v>
      </c>
      <c r="AT114" s="226" t="s">
        <v>209</v>
      </c>
      <c r="AU114" s="226" t="s">
        <v>87</v>
      </c>
      <c r="AY114" s="18" t="s">
        <v>206</v>
      </c>
      <c r="BE114" s="227">
        <f>IF(N114="základní",J114,0)</f>
        <v>0</v>
      </c>
      <c r="BF114" s="227">
        <f>IF(N114="snížená",J114,0)</f>
        <v>0</v>
      </c>
      <c r="BG114" s="227">
        <f>IF(N114="zákl. přenesená",J114,0)</f>
        <v>0</v>
      </c>
      <c r="BH114" s="227">
        <f>IF(N114="sníž. přenesená",J114,0)</f>
        <v>0</v>
      </c>
      <c r="BI114" s="227">
        <f>IF(N114="nulová",J114,0)</f>
        <v>0</v>
      </c>
      <c r="BJ114" s="18" t="s">
        <v>214</v>
      </c>
      <c r="BK114" s="227">
        <f>ROUND(I114*H114,2)</f>
        <v>0</v>
      </c>
      <c r="BL114" s="18" t="s">
        <v>214</v>
      </c>
      <c r="BM114" s="226" t="s">
        <v>2042</v>
      </c>
    </row>
    <row r="115" spans="1:47" s="2" customFormat="1" ht="12">
      <c r="A115" s="40"/>
      <c r="B115" s="41"/>
      <c r="C115" s="42"/>
      <c r="D115" s="228" t="s">
        <v>216</v>
      </c>
      <c r="E115" s="42"/>
      <c r="F115" s="229" t="s">
        <v>2041</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8" t="s">
        <v>216</v>
      </c>
      <c r="AU115" s="18" t="s">
        <v>87</v>
      </c>
    </row>
    <row r="116" spans="1:65" s="2" customFormat="1" ht="33" customHeight="1">
      <c r="A116" s="40"/>
      <c r="B116" s="41"/>
      <c r="C116" s="215" t="s">
        <v>227</v>
      </c>
      <c r="D116" s="215" t="s">
        <v>209</v>
      </c>
      <c r="E116" s="216" t="s">
        <v>2043</v>
      </c>
      <c r="F116" s="217" t="s">
        <v>2044</v>
      </c>
      <c r="G116" s="218" t="s">
        <v>268</v>
      </c>
      <c r="H116" s="219">
        <v>1.319</v>
      </c>
      <c r="I116" s="220"/>
      <c r="J116" s="221">
        <f>ROUND(I116*H116,2)</f>
        <v>0</v>
      </c>
      <c r="K116" s="217" t="s">
        <v>213</v>
      </c>
      <c r="L116" s="46"/>
      <c r="M116" s="222" t="s">
        <v>39</v>
      </c>
      <c r="N116" s="223" t="s">
        <v>53</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214</v>
      </c>
      <c r="AT116" s="226" t="s">
        <v>209</v>
      </c>
      <c r="AU116" s="226" t="s">
        <v>87</v>
      </c>
      <c r="AY116" s="18" t="s">
        <v>206</v>
      </c>
      <c r="BE116" s="227">
        <f>IF(N116="základní",J116,0)</f>
        <v>0</v>
      </c>
      <c r="BF116" s="227">
        <f>IF(N116="snížená",J116,0)</f>
        <v>0</v>
      </c>
      <c r="BG116" s="227">
        <f>IF(N116="zákl. přenesená",J116,0)</f>
        <v>0</v>
      </c>
      <c r="BH116" s="227">
        <f>IF(N116="sníž. přenesená",J116,0)</f>
        <v>0</v>
      </c>
      <c r="BI116" s="227">
        <f>IF(N116="nulová",J116,0)</f>
        <v>0</v>
      </c>
      <c r="BJ116" s="18" t="s">
        <v>214</v>
      </c>
      <c r="BK116" s="227">
        <f>ROUND(I116*H116,2)</f>
        <v>0</v>
      </c>
      <c r="BL116" s="18" t="s">
        <v>214</v>
      </c>
      <c r="BM116" s="226" t="s">
        <v>2045</v>
      </c>
    </row>
    <row r="117" spans="1:47" s="2" customFormat="1" ht="12">
      <c r="A117" s="40"/>
      <c r="B117" s="41"/>
      <c r="C117" s="42"/>
      <c r="D117" s="228" t="s">
        <v>216</v>
      </c>
      <c r="E117" s="42"/>
      <c r="F117" s="229" t="s">
        <v>2046</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8" t="s">
        <v>216</v>
      </c>
      <c r="AU117" s="18" t="s">
        <v>87</v>
      </c>
    </row>
    <row r="118" spans="1:47" s="2" customFormat="1" ht="12">
      <c r="A118" s="40"/>
      <c r="B118" s="41"/>
      <c r="C118" s="42"/>
      <c r="D118" s="228" t="s">
        <v>326</v>
      </c>
      <c r="E118" s="42"/>
      <c r="F118" s="275" t="s">
        <v>2047</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326</v>
      </c>
      <c r="AU118" s="18" t="s">
        <v>87</v>
      </c>
    </row>
    <row r="119" spans="1:51" s="13" customFormat="1" ht="12">
      <c r="A119" s="13"/>
      <c r="B119" s="233"/>
      <c r="C119" s="234"/>
      <c r="D119" s="228" t="s">
        <v>218</v>
      </c>
      <c r="E119" s="235" t="s">
        <v>39</v>
      </c>
      <c r="F119" s="236" t="s">
        <v>2048</v>
      </c>
      <c r="G119" s="234"/>
      <c r="H119" s="237">
        <v>1.319</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87</v>
      </c>
      <c r="AV119" s="13" t="s">
        <v>89</v>
      </c>
      <c r="AW119" s="13" t="s">
        <v>41</v>
      </c>
      <c r="AX119" s="13" t="s">
        <v>80</v>
      </c>
      <c r="AY119" s="243" t="s">
        <v>206</v>
      </c>
    </row>
    <row r="120" spans="1:51" s="14" customFormat="1" ht="12">
      <c r="A120" s="14"/>
      <c r="B120" s="244"/>
      <c r="C120" s="245"/>
      <c r="D120" s="228" t="s">
        <v>218</v>
      </c>
      <c r="E120" s="246" t="s">
        <v>39</v>
      </c>
      <c r="F120" s="247" t="s">
        <v>220</v>
      </c>
      <c r="G120" s="245"/>
      <c r="H120" s="248">
        <v>1.319</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87</v>
      </c>
      <c r="AV120" s="14" t="s">
        <v>214</v>
      </c>
      <c r="AW120" s="14" t="s">
        <v>41</v>
      </c>
      <c r="AX120" s="14" t="s">
        <v>87</v>
      </c>
      <c r="AY120" s="254" t="s">
        <v>206</v>
      </c>
    </row>
    <row r="121" spans="1:65" s="2" customFormat="1" ht="24.15" customHeight="1">
      <c r="A121" s="40"/>
      <c r="B121" s="41"/>
      <c r="C121" s="215" t="s">
        <v>278</v>
      </c>
      <c r="D121" s="215" t="s">
        <v>209</v>
      </c>
      <c r="E121" s="216" t="s">
        <v>2049</v>
      </c>
      <c r="F121" s="217" t="s">
        <v>2050</v>
      </c>
      <c r="G121" s="218" t="s">
        <v>175</v>
      </c>
      <c r="H121" s="219">
        <v>9117.25</v>
      </c>
      <c r="I121" s="220"/>
      <c r="J121" s="221">
        <f>ROUND(I121*H121,2)</f>
        <v>0</v>
      </c>
      <c r="K121" s="217" t="s">
        <v>213</v>
      </c>
      <c r="L121" s="46"/>
      <c r="M121" s="222" t="s">
        <v>39</v>
      </c>
      <c r="N121" s="223"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214</v>
      </c>
      <c r="AT121" s="226" t="s">
        <v>209</v>
      </c>
      <c r="AU121" s="226" t="s">
        <v>87</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2051</v>
      </c>
    </row>
    <row r="122" spans="1:47" s="2" customFormat="1" ht="12">
      <c r="A122" s="40"/>
      <c r="B122" s="41"/>
      <c r="C122" s="42"/>
      <c r="D122" s="228" t="s">
        <v>216</v>
      </c>
      <c r="E122" s="42"/>
      <c r="F122" s="229" t="s">
        <v>2052</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87</v>
      </c>
    </row>
    <row r="123" spans="1:51" s="13" customFormat="1" ht="12">
      <c r="A123" s="13"/>
      <c r="B123" s="233"/>
      <c r="C123" s="234"/>
      <c r="D123" s="228" t="s">
        <v>218</v>
      </c>
      <c r="E123" s="235" t="s">
        <v>39</v>
      </c>
      <c r="F123" s="236" t="s">
        <v>2053</v>
      </c>
      <c r="G123" s="234"/>
      <c r="H123" s="237">
        <v>1420</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87</v>
      </c>
      <c r="AV123" s="13" t="s">
        <v>89</v>
      </c>
      <c r="AW123" s="13" t="s">
        <v>41</v>
      </c>
      <c r="AX123" s="13" t="s">
        <v>80</v>
      </c>
      <c r="AY123" s="243" t="s">
        <v>206</v>
      </c>
    </row>
    <row r="124" spans="1:51" s="13" customFormat="1" ht="12">
      <c r="A124" s="13"/>
      <c r="B124" s="233"/>
      <c r="C124" s="234"/>
      <c r="D124" s="228" t="s">
        <v>218</v>
      </c>
      <c r="E124" s="235" t="s">
        <v>39</v>
      </c>
      <c r="F124" s="236" t="s">
        <v>2054</v>
      </c>
      <c r="G124" s="234"/>
      <c r="H124" s="237">
        <v>43.75</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87</v>
      </c>
      <c r="AV124" s="13" t="s">
        <v>89</v>
      </c>
      <c r="AW124" s="13" t="s">
        <v>41</v>
      </c>
      <c r="AX124" s="13" t="s">
        <v>80</v>
      </c>
      <c r="AY124" s="243" t="s">
        <v>206</v>
      </c>
    </row>
    <row r="125" spans="1:51" s="13" customFormat="1" ht="12">
      <c r="A125" s="13"/>
      <c r="B125" s="233"/>
      <c r="C125" s="234"/>
      <c r="D125" s="228" t="s">
        <v>218</v>
      </c>
      <c r="E125" s="235" t="s">
        <v>39</v>
      </c>
      <c r="F125" s="236" t="s">
        <v>2055</v>
      </c>
      <c r="G125" s="234"/>
      <c r="H125" s="237">
        <v>1243.2</v>
      </c>
      <c r="I125" s="238"/>
      <c r="J125" s="234"/>
      <c r="K125" s="234"/>
      <c r="L125" s="239"/>
      <c r="M125" s="240"/>
      <c r="N125" s="241"/>
      <c r="O125" s="241"/>
      <c r="P125" s="241"/>
      <c r="Q125" s="241"/>
      <c r="R125" s="241"/>
      <c r="S125" s="241"/>
      <c r="T125" s="242"/>
      <c r="U125" s="13"/>
      <c r="V125" s="13"/>
      <c r="W125" s="13"/>
      <c r="X125" s="13"/>
      <c r="Y125" s="13"/>
      <c r="Z125" s="13"/>
      <c r="AA125" s="13"/>
      <c r="AB125" s="13"/>
      <c r="AC125" s="13"/>
      <c r="AD125" s="13"/>
      <c r="AE125" s="13"/>
      <c r="AT125" s="243" t="s">
        <v>218</v>
      </c>
      <c r="AU125" s="243" t="s">
        <v>87</v>
      </c>
      <c r="AV125" s="13" t="s">
        <v>89</v>
      </c>
      <c r="AW125" s="13" t="s">
        <v>41</v>
      </c>
      <c r="AX125" s="13" t="s">
        <v>80</v>
      </c>
      <c r="AY125" s="243" t="s">
        <v>206</v>
      </c>
    </row>
    <row r="126" spans="1:51" s="13" customFormat="1" ht="12">
      <c r="A126" s="13"/>
      <c r="B126" s="233"/>
      <c r="C126" s="234"/>
      <c r="D126" s="228" t="s">
        <v>218</v>
      </c>
      <c r="E126" s="235" t="s">
        <v>39</v>
      </c>
      <c r="F126" s="236" t="s">
        <v>2056</v>
      </c>
      <c r="G126" s="234"/>
      <c r="H126" s="237">
        <v>2628.3</v>
      </c>
      <c r="I126" s="238"/>
      <c r="J126" s="234"/>
      <c r="K126" s="234"/>
      <c r="L126" s="239"/>
      <c r="M126" s="240"/>
      <c r="N126" s="241"/>
      <c r="O126" s="241"/>
      <c r="P126" s="241"/>
      <c r="Q126" s="241"/>
      <c r="R126" s="241"/>
      <c r="S126" s="241"/>
      <c r="T126" s="242"/>
      <c r="U126" s="13"/>
      <c r="V126" s="13"/>
      <c r="W126" s="13"/>
      <c r="X126" s="13"/>
      <c r="Y126" s="13"/>
      <c r="Z126" s="13"/>
      <c r="AA126" s="13"/>
      <c r="AB126" s="13"/>
      <c r="AC126" s="13"/>
      <c r="AD126" s="13"/>
      <c r="AE126" s="13"/>
      <c r="AT126" s="243" t="s">
        <v>218</v>
      </c>
      <c r="AU126" s="243" t="s">
        <v>87</v>
      </c>
      <c r="AV126" s="13" t="s">
        <v>89</v>
      </c>
      <c r="AW126" s="13" t="s">
        <v>41</v>
      </c>
      <c r="AX126" s="13" t="s">
        <v>80</v>
      </c>
      <c r="AY126" s="243" t="s">
        <v>206</v>
      </c>
    </row>
    <row r="127" spans="1:51" s="13" customFormat="1" ht="12">
      <c r="A127" s="13"/>
      <c r="B127" s="233"/>
      <c r="C127" s="234"/>
      <c r="D127" s="228" t="s">
        <v>218</v>
      </c>
      <c r="E127" s="235" t="s">
        <v>39</v>
      </c>
      <c r="F127" s="236" t="s">
        <v>2057</v>
      </c>
      <c r="G127" s="234"/>
      <c r="H127" s="237">
        <v>606</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218</v>
      </c>
      <c r="AU127" s="243" t="s">
        <v>87</v>
      </c>
      <c r="AV127" s="13" t="s">
        <v>89</v>
      </c>
      <c r="AW127" s="13" t="s">
        <v>41</v>
      </c>
      <c r="AX127" s="13" t="s">
        <v>80</v>
      </c>
      <c r="AY127" s="243" t="s">
        <v>206</v>
      </c>
    </row>
    <row r="128" spans="1:51" s="13" customFormat="1" ht="12">
      <c r="A128" s="13"/>
      <c r="B128" s="233"/>
      <c r="C128" s="234"/>
      <c r="D128" s="228" t="s">
        <v>218</v>
      </c>
      <c r="E128" s="235" t="s">
        <v>39</v>
      </c>
      <c r="F128" s="236" t="s">
        <v>2058</v>
      </c>
      <c r="G128" s="234"/>
      <c r="H128" s="237">
        <v>580</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87</v>
      </c>
      <c r="AV128" s="13" t="s">
        <v>89</v>
      </c>
      <c r="AW128" s="13" t="s">
        <v>41</v>
      </c>
      <c r="AX128" s="13" t="s">
        <v>80</v>
      </c>
      <c r="AY128" s="243" t="s">
        <v>206</v>
      </c>
    </row>
    <row r="129" spans="1:51" s="13" customFormat="1" ht="12">
      <c r="A129" s="13"/>
      <c r="B129" s="233"/>
      <c r="C129" s="234"/>
      <c r="D129" s="228" t="s">
        <v>218</v>
      </c>
      <c r="E129" s="235" t="s">
        <v>39</v>
      </c>
      <c r="F129" s="236" t="s">
        <v>2059</v>
      </c>
      <c r="G129" s="234"/>
      <c r="H129" s="237">
        <v>2477</v>
      </c>
      <c r="I129" s="238"/>
      <c r="J129" s="234"/>
      <c r="K129" s="234"/>
      <c r="L129" s="239"/>
      <c r="M129" s="240"/>
      <c r="N129" s="241"/>
      <c r="O129" s="241"/>
      <c r="P129" s="241"/>
      <c r="Q129" s="241"/>
      <c r="R129" s="241"/>
      <c r="S129" s="241"/>
      <c r="T129" s="242"/>
      <c r="U129" s="13"/>
      <c r="V129" s="13"/>
      <c r="W129" s="13"/>
      <c r="X129" s="13"/>
      <c r="Y129" s="13"/>
      <c r="Z129" s="13"/>
      <c r="AA129" s="13"/>
      <c r="AB129" s="13"/>
      <c r="AC129" s="13"/>
      <c r="AD129" s="13"/>
      <c r="AE129" s="13"/>
      <c r="AT129" s="243" t="s">
        <v>218</v>
      </c>
      <c r="AU129" s="243" t="s">
        <v>87</v>
      </c>
      <c r="AV129" s="13" t="s">
        <v>89</v>
      </c>
      <c r="AW129" s="13" t="s">
        <v>41</v>
      </c>
      <c r="AX129" s="13" t="s">
        <v>80</v>
      </c>
      <c r="AY129" s="243" t="s">
        <v>206</v>
      </c>
    </row>
    <row r="130" spans="1:51" s="13" customFormat="1" ht="12">
      <c r="A130" s="13"/>
      <c r="B130" s="233"/>
      <c r="C130" s="234"/>
      <c r="D130" s="228" t="s">
        <v>218</v>
      </c>
      <c r="E130" s="235" t="s">
        <v>39</v>
      </c>
      <c r="F130" s="236" t="s">
        <v>2060</v>
      </c>
      <c r="G130" s="234"/>
      <c r="H130" s="237">
        <v>119</v>
      </c>
      <c r="I130" s="238"/>
      <c r="J130" s="234"/>
      <c r="K130" s="234"/>
      <c r="L130" s="239"/>
      <c r="M130" s="240"/>
      <c r="N130" s="241"/>
      <c r="O130" s="241"/>
      <c r="P130" s="241"/>
      <c r="Q130" s="241"/>
      <c r="R130" s="241"/>
      <c r="S130" s="241"/>
      <c r="T130" s="242"/>
      <c r="U130" s="13"/>
      <c r="V130" s="13"/>
      <c r="W130" s="13"/>
      <c r="X130" s="13"/>
      <c r="Y130" s="13"/>
      <c r="Z130" s="13"/>
      <c r="AA130" s="13"/>
      <c r="AB130" s="13"/>
      <c r="AC130" s="13"/>
      <c r="AD130" s="13"/>
      <c r="AE130" s="13"/>
      <c r="AT130" s="243" t="s">
        <v>218</v>
      </c>
      <c r="AU130" s="243" t="s">
        <v>87</v>
      </c>
      <c r="AV130" s="13" t="s">
        <v>89</v>
      </c>
      <c r="AW130" s="13" t="s">
        <v>41</v>
      </c>
      <c r="AX130" s="13" t="s">
        <v>80</v>
      </c>
      <c r="AY130" s="243" t="s">
        <v>206</v>
      </c>
    </row>
    <row r="131" spans="1:51" s="14" customFormat="1" ht="12">
      <c r="A131" s="14"/>
      <c r="B131" s="244"/>
      <c r="C131" s="245"/>
      <c r="D131" s="228" t="s">
        <v>218</v>
      </c>
      <c r="E131" s="246" t="s">
        <v>39</v>
      </c>
      <c r="F131" s="247" t="s">
        <v>220</v>
      </c>
      <c r="G131" s="245"/>
      <c r="H131" s="248">
        <v>9117.25</v>
      </c>
      <c r="I131" s="249"/>
      <c r="J131" s="245"/>
      <c r="K131" s="245"/>
      <c r="L131" s="250"/>
      <c r="M131" s="276"/>
      <c r="N131" s="277"/>
      <c r="O131" s="277"/>
      <c r="P131" s="277"/>
      <c r="Q131" s="277"/>
      <c r="R131" s="277"/>
      <c r="S131" s="277"/>
      <c r="T131" s="278"/>
      <c r="U131" s="14"/>
      <c r="V131" s="14"/>
      <c r="W131" s="14"/>
      <c r="X131" s="14"/>
      <c r="Y131" s="14"/>
      <c r="Z131" s="14"/>
      <c r="AA131" s="14"/>
      <c r="AB131" s="14"/>
      <c r="AC131" s="14"/>
      <c r="AD131" s="14"/>
      <c r="AE131" s="14"/>
      <c r="AT131" s="254" t="s">
        <v>218</v>
      </c>
      <c r="AU131" s="254" t="s">
        <v>87</v>
      </c>
      <c r="AV131" s="14" t="s">
        <v>214</v>
      </c>
      <c r="AW131" s="14" t="s">
        <v>41</v>
      </c>
      <c r="AX131" s="14" t="s">
        <v>87</v>
      </c>
      <c r="AY131" s="254" t="s">
        <v>206</v>
      </c>
    </row>
    <row r="132" spans="1:31" s="2" customFormat="1" ht="6.95" customHeight="1">
      <c r="A132" s="40"/>
      <c r="B132" s="61"/>
      <c r="C132" s="62"/>
      <c r="D132" s="62"/>
      <c r="E132" s="62"/>
      <c r="F132" s="62"/>
      <c r="G132" s="62"/>
      <c r="H132" s="62"/>
      <c r="I132" s="62"/>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password="CDD6" sheet="1" objects="1" scenarios="1" formatColumns="0" formatRows="0" autoFilter="0"/>
  <autoFilter ref="C85:K13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172</v>
      </c>
      <c r="AZ2" s="140" t="s">
        <v>1458</v>
      </c>
      <c r="BA2" s="140" t="s">
        <v>1459</v>
      </c>
      <c r="BB2" s="140" t="s">
        <v>175</v>
      </c>
      <c r="BC2" s="140" t="s">
        <v>328</v>
      </c>
      <c r="BD2" s="140" t="s">
        <v>228</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2061</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2062</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553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ROUND((SUM(BE85:BE124)),2)</f>
        <v>0</v>
      </c>
      <c r="G35" s="40"/>
      <c r="H35" s="40"/>
      <c r="I35" s="160">
        <v>0.21</v>
      </c>
      <c r="J35" s="159">
        <f>ROUND(((SUM(BE85:BE124))*I35),2)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ROUND((SUM(BF85:BF124)),2)</f>
        <v>0</v>
      </c>
      <c r="G36" s="40"/>
      <c r="H36" s="40"/>
      <c r="I36" s="160">
        <v>0.15</v>
      </c>
      <c r="J36" s="159">
        <f>ROUND(((SUM(BF85:BF124))*I36),2)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ROUND((SUM(BG85:BG124)),2)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ROUND((SUM(BH85:BH124)),2)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ROUND((SUM(BI85:BI124)),2)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2061</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Č91 -  NEOCEŇOVAT! Rekapitulace materiálu dodávaného zadavatelem</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 Petr</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J85</f>
        <v>0</v>
      </c>
      <c r="K63" s="42"/>
      <c r="L63" s="147"/>
      <c r="S63" s="40"/>
      <c r="T63" s="40"/>
      <c r="U63" s="40"/>
      <c r="V63" s="40"/>
      <c r="W63" s="40"/>
      <c r="X63" s="40"/>
      <c r="Y63" s="40"/>
      <c r="Z63" s="40"/>
      <c r="AA63" s="40"/>
      <c r="AB63" s="40"/>
      <c r="AC63" s="40"/>
      <c r="AD63" s="40"/>
      <c r="AE63" s="40"/>
      <c r="AU63" s="18" t="s">
        <v>187</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1"/>
      <c r="C65" s="62"/>
      <c r="D65" s="62"/>
      <c r="E65" s="62"/>
      <c r="F65" s="62"/>
      <c r="G65" s="62"/>
      <c r="H65" s="62"/>
      <c r="I65" s="62"/>
      <c r="J65" s="62"/>
      <c r="K65" s="62"/>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3"/>
      <c r="C69" s="64"/>
      <c r="D69" s="64"/>
      <c r="E69" s="64"/>
      <c r="F69" s="64"/>
      <c r="G69" s="64"/>
      <c r="H69" s="64"/>
      <c r="I69" s="64"/>
      <c r="J69" s="64"/>
      <c r="K69" s="64"/>
      <c r="L69" s="147"/>
      <c r="S69" s="40"/>
      <c r="T69" s="40"/>
      <c r="U69" s="40"/>
      <c r="V69" s="40"/>
      <c r="W69" s="40"/>
      <c r="X69" s="40"/>
      <c r="Y69" s="40"/>
      <c r="Z69" s="40"/>
      <c r="AA69" s="40"/>
      <c r="AB69" s="40"/>
      <c r="AC69" s="40"/>
      <c r="AD69" s="40"/>
      <c r="AE69" s="40"/>
    </row>
    <row r="70" spans="1:31" s="2" customFormat="1" ht="24.95" customHeight="1">
      <c r="A70" s="40"/>
      <c r="B70" s="41"/>
      <c r="C70" s="24" t="s">
        <v>191</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6.5" customHeight="1">
      <c r="A73" s="40"/>
      <c r="B73" s="41"/>
      <c r="C73" s="42"/>
      <c r="D73" s="42"/>
      <c r="E73" s="172" t="str">
        <f>E7</f>
        <v>Souvislá výměna kolejnic v obvodu Správy tratí Most pro r. 2022</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178</v>
      </c>
      <c r="D74" s="23"/>
      <c r="E74" s="23"/>
      <c r="F74" s="23"/>
      <c r="G74" s="23"/>
      <c r="H74" s="23"/>
      <c r="I74" s="23"/>
      <c r="J74" s="23"/>
      <c r="K74" s="23"/>
      <c r="L74" s="21"/>
    </row>
    <row r="75" spans="1:31" s="2" customFormat="1" ht="16.5" customHeight="1">
      <c r="A75" s="40"/>
      <c r="B75" s="41"/>
      <c r="C75" s="42"/>
      <c r="D75" s="42"/>
      <c r="E75" s="172" t="s">
        <v>2061</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180</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30" customHeight="1">
      <c r="A77" s="40"/>
      <c r="B77" s="41"/>
      <c r="C77" s="42"/>
      <c r="D77" s="42"/>
      <c r="E77" s="71" t="str">
        <f>E11</f>
        <v xml:space="preserve">Č91 -  NEOCEŇOVAT! Rekapitulace materiálu dodávaného zadavatelem</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obvod správy tratí v Mostě</v>
      </c>
      <c r="G79" s="42"/>
      <c r="H79" s="42"/>
      <c r="I79" s="33" t="s">
        <v>24</v>
      </c>
      <c r="J79" s="74" t="str">
        <f>IF(J14="","",J14)</f>
        <v>15. 3. 2022</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SŽDC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15.15" customHeight="1">
      <c r="A82" s="40"/>
      <c r="B82" s="41"/>
      <c r="C82" s="33" t="s">
        <v>36</v>
      </c>
      <c r="D82" s="42"/>
      <c r="E82" s="42"/>
      <c r="F82" s="28" t="str">
        <f>IF(E20="","",E20)</f>
        <v>Vyplň údaj</v>
      </c>
      <c r="G82" s="42"/>
      <c r="H82" s="42"/>
      <c r="I82" s="33" t="s">
        <v>42</v>
      </c>
      <c r="J82" s="38" t="str">
        <f>E26</f>
        <v>Ing. Střítezský Petr</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192</v>
      </c>
      <c r="D84" s="191" t="s">
        <v>65</v>
      </c>
      <c r="E84" s="191" t="s">
        <v>61</v>
      </c>
      <c r="F84" s="191" t="s">
        <v>62</v>
      </c>
      <c r="G84" s="191" t="s">
        <v>193</v>
      </c>
      <c r="H84" s="191" t="s">
        <v>194</v>
      </c>
      <c r="I84" s="191" t="s">
        <v>195</v>
      </c>
      <c r="J84" s="191" t="s">
        <v>186</v>
      </c>
      <c r="K84" s="192" t="s">
        <v>196</v>
      </c>
      <c r="L84" s="193"/>
      <c r="M84" s="94" t="s">
        <v>39</v>
      </c>
      <c r="N84" s="95" t="s">
        <v>50</v>
      </c>
      <c r="O84" s="95" t="s">
        <v>197</v>
      </c>
      <c r="P84" s="95" t="s">
        <v>198</v>
      </c>
      <c r="Q84" s="95" t="s">
        <v>199</v>
      </c>
      <c r="R84" s="95" t="s">
        <v>200</v>
      </c>
      <c r="S84" s="95" t="s">
        <v>201</v>
      </c>
      <c r="T84" s="96" t="s">
        <v>202</v>
      </c>
      <c r="U84" s="188"/>
      <c r="V84" s="188"/>
      <c r="W84" s="188"/>
      <c r="X84" s="188"/>
      <c r="Y84" s="188"/>
      <c r="Z84" s="188"/>
      <c r="AA84" s="188"/>
      <c r="AB84" s="188"/>
      <c r="AC84" s="188"/>
      <c r="AD84" s="188"/>
      <c r="AE84" s="188"/>
    </row>
    <row r="85" spans="1:63" s="2" customFormat="1" ht="22.8" customHeight="1">
      <c r="A85" s="40"/>
      <c r="B85" s="41"/>
      <c r="C85" s="101" t="s">
        <v>203</v>
      </c>
      <c r="D85" s="42"/>
      <c r="E85" s="42"/>
      <c r="F85" s="42"/>
      <c r="G85" s="42"/>
      <c r="H85" s="42"/>
      <c r="I85" s="42"/>
      <c r="J85" s="194">
        <f>BK85</f>
        <v>0</v>
      </c>
      <c r="K85" s="42"/>
      <c r="L85" s="46"/>
      <c r="M85" s="97"/>
      <c r="N85" s="195"/>
      <c r="O85" s="98"/>
      <c r="P85" s="196">
        <f>SUM(P86:P124)</f>
        <v>0</v>
      </c>
      <c r="Q85" s="98"/>
      <c r="R85" s="196">
        <f>SUM(R86:R124)</f>
        <v>175.2134</v>
      </c>
      <c r="S85" s="98"/>
      <c r="T85" s="197">
        <f>SUM(T86:T124)</f>
        <v>0</v>
      </c>
      <c r="U85" s="40"/>
      <c r="V85" s="40"/>
      <c r="W85" s="40"/>
      <c r="X85" s="40"/>
      <c r="Y85" s="40"/>
      <c r="Z85" s="40"/>
      <c r="AA85" s="40"/>
      <c r="AB85" s="40"/>
      <c r="AC85" s="40"/>
      <c r="AD85" s="40"/>
      <c r="AE85" s="40"/>
      <c r="AT85" s="18" t="s">
        <v>79</v>
      </c>
      <c r="AU85" s="18" t="s">
        <v>187</v>
      </c>
      <c r="BK85" s="198">
        <f>SUM(BK86:BK124)</f>
        <v>0</v>
      </c>
    </row>
    <row r="86" spans="1:65" s="2" customFormat="1" ht="21.75" customHeight="1">
      <c r="A86" s="40"/>
      <c r="B86" s="41"/>
      <c r="C86" s="265" t="s">
        <v>87</v>
      </c>
      <c r="D86" s="265" t="s">
        <v>322</v>
      </c>
      <c r="E86" s="266" t="s">
        <v>925</v>
      </c>
      <c r="F86" s="267" t="s">
        <v>2063</v>
      </c>
      <c r="G86" s="268" t="s">
        <v>223</v>
      </c>
      <c r="H86" s="269">
        <v>28</v>
      </c>
      <c r="I86" s="270"/>
      <c r="J86" s="271">
        <f>ROUND(I86*H86,2)</f>
        <v>0</v>
      </c>
      <c r="K86" s="267" t="s">
        <v>213</v>
      </c>
      <c r="L86" s="272"/>
      <c r="M86" s="273" t="s">
        <v>39</v>
      </c>
      <c r="N86" s="274" t="s">
        <v>53</v>
      </c>
      <c r="O86" s="86"/>
      <c r="P86" s="224">
        <f>O86*H86</f>
        <v>0</v>
      </c>
      <c r="Q86" s="224">
        <v>5.9268</v>
      </c>
      <c r="R86" s="224">
        <f>Q86*H86</f>
        <v>165.9504</v>
      </c>
      <c r="S86" s="224">
        <v>0</v>
      </c>
      <c r="T86" s="225">
        <f>S86*H86</f>
        <v>0</v>
      </c>
      <c r="U86" s="40"/>
      <c r="V86" s="40"/>
      <c r="W86" s="40"/>
      <c r="X86" s="40"/>
      <c r="Y86" s="40"/>
      <c r="Z86" s="40"/>
      <c r="AA86" s="40"/>
      <c r="AB86" s="40"/>
      <c r="AC86" s="40"/>
      <c r="AD86" s="40"/>
      <c r="AE86" s="40"/>
      <c r="AR86" s="226" t="s">
        <v>257</v>
      </c>
      <c r="AT86" s="226" t="s">
        <v>322</v>
      </c>
      <c r="AU86" s="226" t="s">
        <v>80</v>
      </c>
      <c r="AY86" s="18" t="s">
        <v>206</v>
      </c>
      <c r="BE86" s="227">
        <f>IF(N86="základní",J86,0)</f>
        <v>0</v>
      </c>
      <c r="BF86" s="227">
        <f>IF(N86="snížená",J86,0)</f>
        <v>0</v>
      </c>
      <c r="BG86" s="227">
        <f>IF(N86="zákl. přenesená",J86,0)</f>
        <v>0</v>
      </c>
      <c r="BH86" s="227">
        <f>IF(N86="sníž. přenesená",J86,0)</f>
        <v>0</v>
      </c>
      <c r="BI86" s="227">
        <f>IF(N86="nulová",J86,0)</f>
        <v>0</v>
      </c>
      <c r="BJ86" s="18" t="s">
        <v>214</v>
      </c>
      <c r="BK86" s="227">
        <f>ROUND(I86*H86,2)</f>
        <v>0</v>
      </c>
      <c r="BL86" s="18" t="s">
        <v>214</v>
      </c>
      <c r="BM86" s="226" t="s">
        <v>2064</v>
      </c>
    </row>
    <row r="87" spans="1:47" s="2" customFormat="1" ht="12">
      <c r="A87" s="40"/>
      <c r="B87" s="41"/>
      <c r="C87" s="42"/>
      <c r="D87" s="228" t="s">
        <v>216</v>
      </c>
      <c r="E87" s="42"/>
      <c r="F87" s="229" t="s">
        <v>2063</v>
      </c>
      <c r="G87" s="42"/>
      <c r="H87" s="42"/>
      <c r="I87" s="230"/>
      <c r="J87" s="42"/>
      <c r="K87" s="42"/>
      <c r="L87" s="46"/>
      <c r="M87" s="231"/>
      <c r="N87" s="232"/>
      <c r="O87" s="86"/>
      <c r="P87" s="86"/>
      <c r="Q87" s="86"/>
      <c r="R87" s="86"/>
      <c r="S87" s="86"/>
      <c r="T87" s="87"/>
      <c r="U87" s="40"/>
      <c r="V87" s="40"/>
      <c r="W87" s="40"/>
      <c r="X87" s="40"/>
      <c r="Y87" s="40"/>
      <c r="Z87" s="40"/>
      <c r="AA87" s="40"/>
      <c r="AB87" s="40"/>
      <c r="AC87" s="40"/>
      <c r="AD87" s="40"/>
      <c r="AE87" s="40"/>
      <c r="AT87" s="18" t="s">
        <v>216</v>
      </c>
      <c r="AU87" s="18" t="s">
        <v>80</v>
      </c>
    </row>
    <row r="88" spans="1:65" s="2" customFormat="1" ht="16.5" customHeight="1">
      <c r="A88" s="40"/>
      <c r="B88" s="41"/>
      <c r="C88" s="265" t="s">
        <v>89</v>
      </c>
      <c r="D88" s="265" t="s">
        <v>322</v>
      </c>
      <c r="E88" s="266" t="s">
        <v>323</v>
      </c>
      <c r="F88" s="267" t="s">
        <v>2065</v>
      </c>
      <c r="G88" s="268" t="s">
        <v>223</v>
      </c>
      <c r="H88" s="269">
        <v>44</v>
      </c>
      <c r="I88" s="270"/>
      <c r="J88" s="271">
        <f>ROUND(I88*H88,2)</f>
        <v>0</v>
      </c>
      <c r="K88" s="267" t="s">
        <v>213</v>
      </c>
      <c r="L88" s="272"/>
      <c r="M88" s="273" t="s">
        <v>39</v>
      </c>
      <c r="N88" s="274" t="s">
        <v>53</v>
      </c>
      <c r="O88" s="86"/>
      <c r="P88" s="224">
        <f>O88*H88</f>
        <v>0</v>
      </c>
      <c r="Q88" s="224">
        <v>0</v>
      </c>
      <c r="R88" s="224">
        <f>Q88*H88</f>
        <v>0</v>
      </c>
      <c r="S88" s="224">
        <v>0</v>
      </c>
      <c r="T88" s="225">
        <f>S88*H88</f>
        <v>0</v>
      </c>
      <c r="U88" s="40"/>
      <c r="V88" s="40"/>
      <c r="W88" s="40"/>
      <c r="X88" s="40"/>
      <c r="Y88" s="40"/>
      <c r="Z88" s="40"/>
      <c r="AA88" s="40"/>
      <c r="AB88" s="40"/>
      <c r="AC88" s="40"/>
      <c r="AD88" s="40"/>
      <c r="AE88" s="40"/>
      <c r="AR88" s="226" t="s">
        <v>257</v>
      </c>
      <c r="AT88" s="226" t="s">
        <v>322</v>
      </c>
      <c r="AU88" s="226" t="s">
        <v>80</v>
      </c>
      <c r="AY88" s="18" t="s">
        <v>206</v>
      </c>
      <c r="BE88" s="227">
        <f>IF(N88="základní",J88,0)</f>
        <v>0</v>
      </c>
      <c r="BF88" s="227">
        <f>IF(N88="snížená",J88,0)</f>
        <v>0</v>
      </c>
      <c r="BG88" s="227">
        <f>IF(N88="zákl. přenesená",J88,0)</f>
        <v>0</v>
      </c>
      <c r="BH88" s="227">
        <f>IF(N88="sníž. přenesená",J88,0)</f>
        <v>0</v>
      </c>
      <c r="BI88" s="227">
        <f>IF(N88="nulová",J88,0)</f>
        <v>0</v>
      </c>
      <c r="BJ88" s="18" t="s">
        <v>214</v>
      </c>
      <c r="BK88" s="227">
        <f>ROUND(I88*H88,2)</f>
        <v>0</v>
      </c>
      <c r="BL88" s="18" t="s">
        <v>214</v>
      </c>
      <c r="BM88" s="226" t="s">
        <v>2066</v>
      </c>
    </row>
    <row r="89" spans="1:47" s="2" customFormat="1" ht="12">
      <c r="A89" s="40"/>
      <c r="B89" s="41"/>
      <c r="C89" s="42"/>
      <c r="D89" s="228" t="s">
        <v>216</v>
      </c>
      <c r="E89" s="42"/>
      <c r="F89" s="229" t="s">
        <v>2065</v>
      </c>
      <c r="G89" s="42"/>
      <c r="H89" s="42"/>
      <c r="I89" s="230"/>
      <c r="J89" s="42"/>
      <c r="K89" s="42"/>
      <c r="L89" s="46"/>
      <c r="M89" s="231"/>
      <c r="N89" s="232"/>
      <c r="O89" s="86"/>
      <c r="P89" s="86"/>
      <c r="Q89" s="86"/>
      <c r="R89" s="86"/>
      <c r="S89" s="86"/>
      <c r="T89" s="87"/>
      <c r="U89" s="40"/>
      <c r="V89" s="40"/>
      <c r="W89" s="40"/>
      <c r="X89" s="40"/>
      <c r="Y89" s="40"/>
      <c r="Z89" s="40"/>
      <c r="AA89" s="40"/>
      <c r="AB89" s="40"/>
      <c r="AC89" s="40"/>
      <c r="AD89" s="40"/>
      <c r="AE89" s="40"/>
      <c r="AT89" s="18" t="s">
        <v>216</v>
      </c>
      <c r="AU89" s="18" t="s">
        <v>80</v>
      </c>
    </row>
    <row r="90" spans="1:51" s="13" customFormat="1" ht="12">
      <c r="A90" s="13"/>
      <c r="B90" s="233"/>
      <c r="C90" s="234"/>
      <c r="D90" s="228" t="s">
        <v>218</v>
      </c>
      <c r="E90" s="235" t="s">
        <v>39</v>
      </c>
      <c r="F90" s="236" t="s">
        <v>2067</v>
      </c>
      <c r="G90" s="234"/>
      <c r="H90" s="237">
        <v>34</v>
      </c>
      <c r="I90" s="238"/>
      <c r="J90" s="234"/>
      <c r="K90" s="234"/>
      <c r="L90" s="239"/>
      <c r="M90" s="240"/>
      <c r="N90" s="241"/>
      <c r="O90" s="241"/>
      <c r="P90" s="241"/>
      <c r="Q90" s="241"/>
      <c r="R90" s="241"/>
      <c r="S90" s="241"/>
      <c r="T90" s="242"/>
      <c r="U90" s="13"/>
      <c r="V90" s="13"/>
      <c r="W90" s="13"/>
      <c r="X90" s="13"/>
      <c r="Y90" s="13"/>
      <c r="Z90" s="13"/>
      <c r="AA90" s="13"/>
      <c r="AB90" s="13"/>
      <c r="AC90" s="13"/>
      <c r="AD90" s="13"/>
      <c r="AE90" s="13"/>
      <c r="AT90" s="243" t="s">
        <v>218</v>
      </c>
      <c r="AU90" s="243" t="s">
        <v>80</v>
      </c>
      <c r="AV90" s="13" t="s">
        <v>89</v>
      </c>
      <c r="AW90" s="13" t="s">
        <v>41</v>
      </c>
      <c r="AX90" s="13" t="s">
        <v>80</v>
      </c>
      <c r="AY90" s="243" t="s">
        <v>206</v>
      </c>
    </row>
    <row r="91" spans="1:51" s="13" customFormat="1" ht="12">
      <c r="A91" s="13"/>
      <c r="B91" s="233"/>
      <c r="C91" s="234"/>
      <c r="D91" s="228" t="s">
        <v>218</v>
      </c>
      <c r="E91" s="235" t="s">
        <v>39</v>
      </c>
      <c r="F91" s="236" t="s">
        <v>2068</v>
      </c>
      <c r="G91" s="234"/>
      <c r="H91" s="237">
        <v>10</v>
      </c>
      <c r="I91" s="238"/>
      <c r="J91" s="234"/>
      <c r="K91" s="234"/>
      <c r="L91" s="239"/>
      <c r="M91" s="240"/>
      <c r="N91" s="241"/>
      <c r="O91" s="241"/>
      <c r="P91" s="241"/>
      <c r="Q91" s="241"/>
      <c r="R91" s="241"/>
      <c r="S91" s="241"/>
      <c r="T91" s="242"/>
      <c r="U91" s="13"/>
      <c r="V91" s="13"/>
      <c r="W91" s="13"/>
      <c r="X91" s="13"/>
      <c r="Y91" s="13"/>
      <c r="Z91" s="13"/>
      <c r="AA91" s="13"/>
      <c r="AB91" s="13"/>
      <c r="AC91" s="13"/>
      <c r="AD91" s="13"/>
      <c r="AE91" s="13"/>
      <c r="AT91" s="243" t="s">
        <v>218</v>
      </c>
      <c r="AU91" s="243" t="s">
        <v>80</v>
      </c>
      <c r="AV91" s="13" t="s">
        <v>89</v>
      </c>
      <c r="AW91" s="13" t="s">
        <v>41</v>
      </c>
      <c r="AX91" s="13" t="s">
        <v>80</v>
      </c>
      <c r="AY91" s="243" t="s">
        <v>206</v>
      </c>
    </row>
    <row r="92" spans="1:51" s="14" customFormat="1" ht="12">
      <c r="A92" s="14"/>
      <c r="B92" s="244"/>
      <c r="C92" s="245"/>
      <c r="D92" s="228" t="s">
        <v>218</v>
      </c>
      <c r="E92" s="246" t="s">
        <v>39</v>
      </c>
      <c r="F92" s="247" t="s">
        <v>220</v>
      </c>
      <c r="G92" s="245"/>
      <c r="H92" s="248">
        <v>44</v>
      </c>
      <c r="I92" s="249"/>
      <c r="J92" s="245"/>
      <c r="K92" s="245"/>
      <c r="L92" s="250"/>
      <c r="M92" s="251"/>
      <c r="N92" s="252"/>
      <c r="O92" s="252"/>
      <c r="P92" s="252"/>
      <c r="Q92" s="252"/>
      <c r="R92" s="252"/>
      <c r="S92" s="252"/>
      <c r="T92" s="253"/>
      <c r="U92" s="14"/>
      <c r="V92" s="14"/>
      <c r="W92" s="14"/>
      <c r="X92" s="14"/>
      <c r="Y92" s="14"/>
      <c r="Z92" s="14"/>
      <c r="AA92" s="14"/>
      <c r="AB92" s="14"/>
      <c r="AC92" s="14"/>
      <c r="AD92" s="14"/>
      <c r="AE92" s="14"/>
      <c r="AT92" s="254" t="s">
        <v>218</v>
      </c>
      <c r="AU92" s="254" t="s">
        <v>80</v>
      </c>
      <c r="AV92" s="14" t="s">
        <v>214</v>
      </c>
      <c r="AW92" s="14" t="s">
        <v>41</v>
      </c>
      <c r="AX92" s="14" t="s">
        <v>87</v>
      </c>
      <c r="AY92" s="254" t="s">
        <v>206</v>
      </c>
    </row>
    <row r="93" spans="1:65" s="2" customFormat="1" ht="16.5" customHeight="1">
      <c r="A93" s="40"/>
      <c r="B93" s="41"/>
      <c r="C93" s="265" t="s">
        <v>228</v>
      </c>
      <c r="D93" s="265" t="s">
        <v>322</v>
      </c>
      <c r="E93" s="266" t="s">
        <v>1415</v>
      </c>
      <c r="F93" s="267" t="s">
        <v>2069</v>
      </c>
      <c r="G93" s="268" t="s">
        <v>223</v>
      </c>
      <c r="H93" s="269">
        <v>226</v>
      </c>
      <c r="I93" s="270"/>
      <c r="J93" s="271">
        <f>ROUND(I93*H93,2)</f>
        <v>0</v>
      </c>
      <c r="K93" s="267" t="s">
        <v>213</v>
      </c>
      <c r="L93" s="272"/>
      <c r="M93" s="273" t="s">
        <v>39</v>
      </c>
      <c r="N93" s="274"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257</v>
      </c>
      <c r="AT93" s="226" t="s">
        <v>322</v>
      </c>
      <c r="AU93" s="226" t="s">
        <v>80</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2070</v>
      </c>
    </row>
    <row r="94" spans="1:47" s="2" customFormat="1" ht="12">
      <c r="A94" s="40"/>
      <c r="B94" s="41"/>
      <c r="C94" s="42"/>
      <c r="D94" s="228" t="s">
        <v>216</v>
      </c>
      <c r="E94" s="42"/>
      <c r="F94" s="229" t="s">
        <v>2069</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80</v>
      </c>
    </row>
    <row r="95" spans="1:47" s="2" customFormat="1" ht="12">
      <c r="A95" s="40"/>
      <c r="B95" s="41"/>
      <c r="C95" s="42"/>
      <c r="D95" s="228" t="s">
        <v>326</v>
      </c>
      <c r="E95" s="42"/>
      <c r="F95" s="275" t="s">
        <v>2071</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326</v>
      </c>
      <c r="AU95" s="18" t="s">
        <v>80</v>
      </c>
    </row>
    <row r="96" spans="1:51" s="15" customFormat="1" ht="12">
      <c r="A96" s="15"/>
      <c r="B96" s="255"/>
      <c r="C96" s="256"/>
      <c r="D96" s="228" t="s">
        <v>218</v>
      </c>
      <c r="E96" s="257" t="s">
        <v>39</v>
      </c>
      <c r="F96" s="258" t="s">
        <v>2072</v>
      </c>
      <c r="G96" s="256"/>
      <c r="H96" s="257" t="s">
        <v>39</v>
      </c>
      <c r="I96" s="259"/>
      <c r="J96" s="256"/>
      <c r="K96" s="256"/>
      <c r="L96" s="260"/>
      <c r="M96" s="261"/>
      <c r="N96" s="262"/>
      <c r="O96" s="262"/>
      <c r="P96" s="262"/>
      <c r="Q96" s="262"/>
      <c r="R96" s="262"/>
      <c r="S96" s="262"/>
      <c r="T96" s="263"/>
      <c r="U96" s="15"/>
      <c r="V96" s="15"/>
      <c r="W96" s="15"/>
      <c r="X96" s="15"/>
      <c r="Y96" s="15"/>
      <c r="Z96" s="15"/>
      <c r="AA96" s="15"/>
      <c r="AB96" s="15"/>
      <c r="AC96" s="15"/>
      <c r="AD96" s="15"/>
      <c r="AE96" s="15"/>
      <c r="AT96" s="264" t="s">
        <v>218</v>
      </c>
      <c r="AU96" s="264" t="s">
        <v>80</v>
      </c>
      <c r="AV96" s="15" t="s">
        <v>87</v>
      </c>
      <c r="AW96" s="15" t="s">
        <v>41</v>
      </c>
      <c r="AX96" s="15" t="s">
        <v>80</v>
      </c>
      <c r="AY96" s="264" t="s">
        <v>206</v>
      </c>
    </row>
    <row r="97" spans="1:51" s="13" customFormat="1" ht="12">
      <c r="A97" s="13"/>
      <c r="B97" s="233"/>
      <c r="C97" s="234"/>
      <c r="D97" s="228" t="s">
        <v>218</v>
      </c>
      <c r="E97" s="235" t="s">
        <v>39</v>
      </c>
      <c r="F97" s="236" t="s">
        <v>2073</v>
      </c>
      <c r="G97" s="234"/>
      <c r="H97" s="237">
        <v>37</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218</v>
      </c>
      <c r="AU97" s="243" t="s">
        <v>80</v>
      </c>
      <c r="AV97" s="13" t="s">
        <v>89</v>
      </c>
      <c r="AW97" s="13" t="s">
        <v>41</v>
      </c>
      <c r="AX97" s="13" t="s">
        <v>80</v>
      </c>
      <c r="AY97" s="243" t="s">
        <v>206</v>
      </c>
    </row>
    <row r="98" spans="1:51" s="13" customFormat="1" ht="12">
      <c r="A98" s="13"/>
      <c r="B98" s="233"/>
      <c r="C98" s="234"/>
      <c r="D98" s="228" t="s">
        <v>218</v>
      </c>
      <c r="E98" s="235" t="s">
        <v>39</v>
      </c>
      <c r="F98" s="236" t="s">
        <v>2074</v>
      </c>
      <c r="G98" s="234"/>
      <c r="H98" s="237">
        <v>27</v>
      </c>
      <c r="I98" s="238"/>
      <c r="J98" s="234"/>
      <c r="K98" s="234"/>
      <c r="L98" s="239"/>
      <c r="M98" s="240"/>
      <c r="N98" s="241"/>
      <c r="O98" s="241"/>
      <c r="P98" s="241"/>
      <c r="Q98" s="241"/>
      <c r="R98" s="241"/>
      <c r="S98" s="241"/>
      <c r="T98" s="242"/>
      <c r="U98" s="13"/>
      <c r="V98" s="13"/>
      <c r="W98" s="13"/>
      <c r="X98" s="13"/>
      <c r="Y98" s="13"/>
      <c r="Z98" s="13"/>
      <c r="AA98" s="13"/>
      <c r="AB98" s="13"/>
      <c r="AC98" s="13"/>
      <c r="AD98" s="13"/>
      <c r="AE98" s="13"/>
      <c r="AT98" s="243" t="s">
        <v>218</v>
      </c>
      <c r="AU98" s="243" t="s">
        <v>80</v>
      </c>
      <c r="AV98" s="13" t="s">
        <v>89</v>
      </c>
      <c r="AW98" s="13" t="s">
        <v>41</v>
      </c>
      <c r="AX98" s="13" t="s">
        <v>80</v>
      </c>
      <c r="AY98" s="243" t="s">
        <v>206</v>
      </c>
    </row>
    <row r="99" spans="1:51" s="16" customFormat="1" ht="12">
      <c r="A99" s="16"/>
      <c r="B99" s="279"/>
      <c r="C99" s="280"/>
      <c r="D99" s="228" t="s">
        <v>218</v>
      </c>
      <c r="E99" s="281" t="s">
        <v>39</v>
      </c>
      <c r="F99" s="282" t="s">
        <v>912</v>
      </c>
      <c r="G99" s="280"/>
      <c r="H99" s="283">
        <v>64</v>
      </c>
      <c r="I99" s="284"/>
      <c r="J99" s="280"/>
      <c r="K99" s="280"/>
      <c r="L99" s="285"/>
      <c r="M99" s="286"/>
      <c r="N99" s="287"/>
      <c r="O99" s="287"/>
      <c r="P99" s="287"/>
      <c r="Q99" s="287"/>
      <c r="R99" s="287"/>
      <c r="S99" s="287"/>
      <c r="T99" s="288"/>
      <c r="U99" s="16"/>
      <c r="V99" s="16"/>
      <c r="W99" s="16"/>
      <c r="X99" s="16"/>
      <c r="Y99" s="16"/>
      <c r="Z99" s="16"/>
      <c r="AA99" s="16"/>
      <c r="AB99" s="16"/>
      <c r="AC99" s="16"/>
      <c r="AD99" s="16"/>
      <c r="AE99" s="16"/>
      <c r="AT99" s="289" t="s">
        <v>218</v>
      </c>
      <c r="AU99" s="289" t="s">
        <v>80</v>
      </c>
      <c r="AV99" s="16" t="s">
        <v>228</v>
      </c>
      <c r="AW99" s="16" t="s">
        <v>41</v>
      </c>
      <c r="AX99" s="16" t="s">
        <v>80</v>
      </c>
      <c r="AY99" s="289" t="s">
        <v>206</v>
      </c>
    </row>
    <row r="100" spans="1:51" s="15" customFormat="1" ht="12">
      <c r="A100" s="15"/>
      <c r="B100" s="255"/>
      <c r="C100" s="256"/>
      <c r="D100" s="228" t="s">
        <v>218</v>
      </c>
      <c r="E100" s="257" t="s">
        <v>39</v>
      </c>
      <c r="F100" s="258" t="s">
        <v>2075</v>
      </c>
      <c r="G100" s="256"/>
      <c r="H100" s="257" t="s">
        <v>39</v>
      </c>
      <c r="I100" s="259"/>
      <c r="J100" s="256"/>
      <c r="K100" s="256"/>
      <c r="L100" s="260"/>
      <c r="M100" s="261"/>
      <c r="N100" s="262"/>
      <c r="O100" s="262"/>
      <c r="P100" s="262"/>
      <c r="Q100" s="262"/>
      <c r="R100" s="262"/>
      <c r="S100" s="262"/>
      <c r="T100" s="263"/>
      <c r="U100" s="15"/>
      <c r="V100" s="15"/>
      <c r="W100" s="15"/>
      <c r="X100" s="15"/>
      <c r="Y100" s="15"/>
      <c r="Z100" s="15"/>
      <c r="AA100" s="15"/>
      <c r="AB100" s="15"/>
      <c r="AC100" s="15"/>
      <c r="AD100" s="15"/>
      <c r="AE100" s="15"/>
      <c r="AT100" s="264" t="s">
        <v>218</v>
      </c>
      <c r="AU100" s="264" t="s">
        <v>80</v>
      </c>
      <c r="AV100" s="15" t="s">
        <v>87</v>
      </c>
      <c r="AW100" s="15" t="s">
        <v>41</v>
      </c>
      <c r="AX100" s="15" t="s">
        <v>80</v>
      </c>
      <c r="AY100" s="264" t="s">
        <v>206</v>
      </c>
    </row>
    <row r="101" spans="1:51" s="13" customFormat="1" ht="12">
      <c r="A101" s="13"/>
      <c r="B101" s="233"/>
      <c r="C101" s="234"/>
      <c r="D101" s="228" t="s">
        <v>218</v>
      </c>
      <c r="E101" s="235" t="s">
        <v>39</v>
      </c>
      <c r="F101" s="236" t="s">
        <v>2076</v>
      </c>
      <c r="G101" s="234"/>
      <c r="H101" s="237">
        <v>162</v>
      </c>
      <c r="I101" s="238"/>
      <c r="J101" s="234"/>
      <c r="K101" s="234"/>
      <c r="L101" s="239"/>
      <c r="M101" s="240"/>
      <c r="N101" s="241"/>
      <c r="O101" s="241"/>
      <c r="P101" s="241"/>
      <c r="Q101" s="241"/>
      <c r="R101" s="241"/>
      <c r="S101" s="241"/>
      <c r="T101" s="242"/>
      <c r="U101" s="13"/>
      <c r="V101" s="13"/>
      <c r="W101" s="13"/>
      <c r="X101" s="13"/>
      <c r="Y101" s="13"/>
      <c r="Z101" s="13"/>
      <c r="AA101" s="13"/>
      <c r="AB101" s="13"/>
      <c r="AC101" s="13"/>
      <c r="AD101" s="13"/>
      <c r="AE101" s="13"/>
      <c r="AT101" s="243" t="s">
        <v>218</v>
      </c>
      <c r="AU101" s="243" t="s">
        <v>80</v>
      </c>
      <c r="AV101" s="13" t="s">
        <v>89</v>
      </c>
      <c r="AW101" s="13" t="s">
        <v>41</v>
      </c>
      <c r="AX101" s="13" t="s">
        <v>80</v>
      </c>
      <c r="AY101" s="243" t="s">
        <v>206</v>
      </c>
    </row>
    <row r="102" spans="1:51" s="14" customFormat="1" ht="12">
      <c r="A102" s="14"/>
      <c r="B102" s="244"/>
      <c r="C102" s="245"/>
      <c r="D102" s="228" t="s">
        <v>218</v>
      </c>
      <c r="E102" s="246" t="s">
        <v>39</v>
      </c>
      <c r="F102" s="247" t="s">
        <v>220</v>
      </c>
      <c r="G102" s="245"/>
      <c r="H102" s="248">
        <v>226</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218</v>
      </c>
      <c r="AU102" s="254" t="s">
        <v>80</v>
      </c>
      <c r="AV102" s="14" t="s">
        <v>214</v>
      </c>
      <c r="AW102" s="14" t="s">
        <v>41</v>
      </c>
      <c r="AX102" s="14" t="s">
        <v>87</v>
      </c>
      <c r="AY102" s="254" t="s">
        <v>206</v>
      </c>
    </row>
    <row r="103" spans="1:65" s="2" customFormat="1" ht="16.5" customHeight="1">
      <c r="A103" s="40"/>
      <c r="B103" s="41"/>
      <c r="C103" s="265" t="s">
        <v>214</v>
      </c>
      <c r="D103" s="265" t="s">
        <v>322</v>
      </c>
      <c r="E103" s="266" t="s">
        <v>1607</v>
      </c>
      <c r="F103" s="267" t="s">
        <v>2077</v>
      </c>
      <c r="G103" s="268" t="s">
        <v>175</v>
      </c>
      <c r="H103" s="269">
        <v>19</v>
      </c>
      <c r="I103" s="270"/>
      <c r="J103" s="271">
        <f>ROUND(I103*H103,2)</f>
        <v>0</v>
      </c>
      <c r="K103" s="267" t="s">
        <v>213</v>
      </c>
      <c r="L103" s="272"/>
      <c r="M103" s="273" t="s">
        <v>39</v>
      </c>
      <c r="N103" s="274" t="s">
        <v>53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257</v>
      </c>
      <c r="AT103" s="226" t="s">
        <v>322</v>
      </c>
      <c r="AU103" s="226" t="s">
        <v>80</v>
      </c>
      <c r="AY103" s="18" t="s">
        <v>206</v>
      </c>
      <c r="BE103" s="227">
        <f>IF(N103="základní",J103,0)</f>
        <v>0</v>
      </c>
      <c r="BF103" s="227">
        <f>IF(N103="snížená",J103,0)</f>
        <v>0</v>
      </c>
      <c r="BG103" s="227">
        <f>IF(N103="zákl. přenesená",J103,0)</f>
        <v>0</v>
      </c>
      <c r="BH103" s="227">
        <f>IF(N103="sníž. přenesená",J103,0)</f>
        <v>0</v>
      </c>
      <c r="BI103" s="227">
        <f>IF(N103="nulová",J103,0)</f>
        <v>0</v>
      </c>
      <c r="BJ103" s="18" t="s">
        <v>214</v>
      </c>
      <c r="BK103" s="227">
        <f>ROUND(I103*H103,2)</f>
        <v>0</v>
      </c>
      <c r="BL103" s="18" t="s">
        <v>214</v>
      </c>
      <c r="BM103" s="226" t="s">
        <v>2078</v>
      </c>
    </row>
    <row r="104" spans="1:47" s="2" customFormat="1" ht="12">
      <c r="A104" s="40"/>
      <c r="B104" s="41"/>
      <c r="C104" s="42"/>
      <c r="D104" s="228" t="s">
        <v>216</v>
      </c>
      <c r="E104" s="42"/>
      <c r="F104" s="229" t="s">
        <v>2077</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216</v>
      </c>
      <c r="AU104" s="18" t="s">
        <v>80</v>
      </c>
    </row>
    <row r="105" spans="1:47" s="2" customFormat="1" ht="12">
      <c r="A105" s="40"/>
      <c r="B105" s="41"/>
      <c r="C105" s="42"/>
      <c r="D105" s="228" t="s">
        <v>326</v>
      </c>
      <c r="E105" s="42"/>
      <c r="F105" s="275" t="s">
        <v>2079</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326</v>
      </c>
      <c r="AU105" s="18" t="s">
        <v>80</v>
      </c>
    </row>
    <row r="106" spans="1:51" s="13" customFormat="1" ht="12">
      <c r="A106" s="13"/>
      <c r="B106" s="233"/>
      <c r="C106" s="234"/>
      <c r="D106" s="228" t="s">
        <v>218</v>
      </c>
      <c r="E106" s="235" t="s">
        <v>39</v>
      </c>
      <c r="F106" s="236" t="s">
        <v>1458</v>
      </c>
      <c r="G106" s="234"/>
      <c r="H106" s="237">
        <v>19</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218</v>
      </c>
      <c r="AU106" s="243" t="s">
        <v>80</v>
      </c>
      <c r="AV106" s="13" t="s">
        <v>89</v>
      </c>
      <c r="AW106" s="13" t="s">
        <v>41</v>
      </c>
      <c r="AX106" s="13" t="s">
        <v>80</v>
      </c>
      <c r="AY106" s="243" t="s">
        <v>206</v>
      </c>
    </row>
    <row r="107" spans="1:51" s="14" customFormat="1" ht="12">
      <c r="A107" s="14"/>
      <c r="B107" s="244"/>
      <c r="C107" s="245"/>
      <c r="D107" s="228" t="s">
        <v>218</v>
      </c>
      <c r="E107" s="246" t="s">
        <v>39</v>
      </c>
      <c r="F107" s="247" t="s">
        <v>220</v>
      </c>
      <c r="G107" s="245"/>
      <c r="H107" s="248">
        <v>19</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218</v>
      </c>
      <c r="AU107" s="254" t="s">
        <v>80</v>
      </c>
      <c r="AV107" s="14" t="s">
        <v>214</v>
      </c>
      <c r="AW107" s="14" t="s">
        <v>41</v>
      </c>
      <c r="AX107" s="14" t="s">
        <v>87</v>
      </c>
      <c r="AY107" s="254" t="s">
        <v>206</v>
      </c>
    </row>
    <row r="108" spans="1:65" s="2" customFormat="1" ht="16.5" customHeight="1">
      <c r="A108" s="40"/>
      <c r="B108" s="41"/>
      <c r="C108" s="265" t="s">
        <v>207</v>
      </c>
      <c r="D108" s="265" t="s">
        <v>322</v>
      </c>
      <c r="E108" s="266" t="s">
        <v>509</v>
      </c>
      <c r="F108" s="267" t="s">
        <v>1718</v>
      </c>
      <c r="G108" s="268" t="s">
        <v>175</v>
      </c>
      <c r="H108" s="269">
        <v>1827</v>
      </c>
      <c r="I108" s="270"/>
      <c r="J108" s="271">
        <f>ROUND(I108*H108,2)</f>
        <v>0</v>
      </c>
      <c r="K108" s="267" t="s">
        <v>213</v>
      </c>
      <c r="L108" s="272"/>
      <c r="M108" s="273" t="s">
        <v>39</v>
      </c>
      <c r="N108" s="274" t="s">
        <v>53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257</v>
      </c>
      <c r="AT108" s="226" t="s">
        <v>322</v>
      </c>
      <c r="AU108" s="226" t="s">
        <v>80</v>
      </c>
      <c r="AY108" s="18" t="s">
        <v>206</v>
      </c>
      <c r="BE108" s="227">
        <f>IF(N108="základní",J108,0)</f>
        <v>0</v>
      </c>
      <c r="BF108" s="227">
        <f>IF(N108="snížená",J108,0)</f>
        <v>0</v>
      </c>
      <c r="BG108" s="227">
        <f>IF(N108="zákl. přenesená",J108,0)</f>
        <v>0</v>
      </c>
      <c r="BH108" s="227">
        <f>IF(N108="sníž. přenesená",J108,0)</f>
        <v>0</v>
      </c>
      <c r="BI108" s="227">
        <f>IF(N108="nulová",J108,0)</f>
        <v>0</v>
      </c>
      <c r="BJ108" s="18" t="s">
        <v>214</v>
      </c>
      <c r="BK108" s="227">
        <f>ROUND(I108*H108,2)</f>
        <v>0</v>
      </c>
      <c r="BL108" s="18" t="s">
        <v>214</v>
      </c>
      <c r="BM108" s="226" t="s">
        <v>2080</v>
      </c>
    </row>
    <row r="109" spans="1:47" s="2" customFormat="1" ht="12">
      <c r="A109" s="40"/>
      <c r="B109" s="41"/>
      <c r="C109" s="42"/>
      <c r="D109" s="228" t="s">
        <v>216</v>
      </c>
      <c r="E109" s="42"/>
      <c r="F109" s="229" t="s">
        <v>1718</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216</v>
      </c>
      <c r="AU109" s="18" t="s">
        <v>80</v>
      </c>
    </row>
    <row r="110" spans="1:51" s="13" customFormat="1" ht="12">
      <c r="A110" s="13"/>
      <c r="B110" s="233"/>
      <c r="C110" s="234"/>
      <c r="D110" s="228" t="s">
        <v>218</v>
      </c>
      <c r="E110" s="235" t="s">
        <v>39</v>
      </c>
      <c r="F110" s="236" t="s">
        <v>2081</v>
      </c>
      <c r="G110" s="234"/>
      <c r="H110" s="237">
        <v>1304</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80</v>
      </c>
      <c r="AV110" s="13" t="s">
        <v>89</v>
      </c>
      <c r="AW110" s="13" t="s">
        <v>41</v>
      </c>
      <c r="AX110" s="13" t="s">
        <v>80</v>
      </c>
      <c r="AY110" s="243" t="s">
        <v>206</v>
      </c>
    </row>
    <row r="111" spans="1:51" s="13" customFormat="1" ht="12">
      <c r="A111" s="13"/>
      <c r="B111" s="233"/>
      <c r="C111" s="234"/>
      <c r="D111" s="228" t="s">
        <v>218</v>
      </c>
      <c r="E111" s="235" t="s">
        <v>39</v>
      </c>
      <c r="F111" s="236" t="s">
        <v>2082</v>
      </c>
      <c r="G111" s="234"/>
      <c r="H111" s="237">
        <v>502</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80</v>
      </c>
      <c r="AV111" s="13" t="s">
        <v>89</v>
      </c>
      <c r="AW111" s="13" t="s">
        <v>41</v>
      </c>
      <c r="AX111" s="13" t="s">
        <v>80</v>
      </c>
      <c r="AY111" s="243" t="s">
        <v>206</v>
      </c>
    </row>
    <row r="112" spans="1:51" s="13" customFormat="1" ht="12">
      <c r="A112" s="13"/>
      <c r="B112" s="233"/>
      <c r="C112" s="234"/>
      <c r="D112" s="228" t="s">
        <v>218</v>
      </c>
      <c r="E112" s="235" t="s">
        <v>39</v>
      </c>
      <c r="F112" s="236" t="s">
        <v>2083</v>
      </c>
      <c r="G112" s="234"/>
      <c r="H112" s="237">
        <v>12</v>
      </c>
      <c r="I112" s="238"/>
      <c r="J112" s="234"/>
      <c r="K112" s="234"/>
      <c r="L112" s="239"/>
      <c r="M112" s="240"/>
      <c r="N112" s="241"/>
      <c r="O112" s="241"/>
      <c r="P112" s="241"/>
      <c r="Q112" s="241"/>
      <c r="R112" s="241"/>
      <c r="S112" s="241"/>
      <c r="T112" s="242"/>
      <c r="U112" s="13"/>
      <c r="V112" s="13"/>
      <c r="W112" s="13"/>
      <c r="X112" s="13"/>
      <c r="Y112" s="13"/>
      <c r="Z112" s="13"/>
      <c r="AA112" s="13"/>
      <c r="AB112" s="13"/>
      <c r="AC112" s="13"/>
      <c r="AD112" s="13"/>
      <c r="AE112" s="13"/>
      <c r="AT112" s="243" t="s">
        <v>218</v>
      </c>
      <c r="AU112" s="243" t="s">
        <v>80</v>
      </c>
      <c r="AV112" s="13" t="s">
        <v>89</v>
      </c>
      <c r="AW112" s="13" t="s">
        <v>41</v>
      </c>
      <c r="AX112" s="13" t="s">
        <v>80</v>
      </c>
      <c r="AY112" s="243" t="s">
        <v>206</v>
      </c>
    </row>
    <row r="113" spans="1:51" s="13" customFormat="1" ht="12">
      <c r="A113" s="13"/>
      <c r="B113" s="233"/>
      <c r="C113" s="234"/>
      <c r="D113" s="228" t="s">
        <v>218</v>
      </c>
      <c r="E113" s="235" t="s">
        <v>39</v>
      </c>
      <c r="F113" s="236" t="s">
        <v>2084</v>
      </c>
      <c r="G113" s="234"/>
      <c r="H113" s="237">
        <v>9</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80</v>
      </c>
      <c r="AV113" s="13" t="s">
        <v>89</v>
      </c>
      <c r="AW113" s="13" t="s">
        <v>41</v>
      </c>
      <c r="AX113" s="13" t="s">
        <v>80</v>
      </c>
      <c r="AY113" s="243" t="s">
        <v>206</v>
      </c>
    </row>
    <row r="114" spans="1:51" s="14" customFormat="1" ht="12">
      <c r="A114" s="14"/>
      <c r="B114" s="244"/>
      <c r="C114" s="245"/>
      <c r="D114" s="228" t="s">
        <v>218</v>
      </c>
      <c r="E114" s="246" t="s">
        <v>39</v>
      </c>
      <c r="F114" s="247" t="s">
        <v>220</v>
      </c>
      <c r="G114" s="245"/>
      <c r="H114" s="248">
        <v>1827</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218</v>
      </c>
      <c r="AU114" s="254" t="s">
        <v>80</v>
      </c>
      <c r="AV114" s="14" t="s">
        <v>214</v>
      </c>
      <c r="AW114" s="14" t="s">
        <v>41</v>
      </c>
      <c r="AX114" s="14" t="s">
        <v>87</v>
      </c>
      <c r="AY114" s="254" t="s">
        <v>206</v>
      </c>
    </row>
    <row r="115" spans="1:65" s="2" customFormat="1" ht="24.15" customHeight="1">
      <c r="A115" s="40"/>
      <c r="B115" s="41"/>
      <c r="C115" s="265" t="s">
        <v>244</v>
      </c>
      <c r="D115" s="265" t="s">
        <v>322</v>
      </c>
      <c r="E115" s="266" t="s">
        <v>804</v>
      </c>
      <c r="F115" s="267" t="s">
        <v>2085</v>
      </c>
      <c r="G115" s="268" t="s">
        <v>223</v>
      </c>
      <c r="H115" s="269">
        <v>1</v>
      </c>
      <c r="I115" s="270"/>
      <c r="J115" s="271">
        <f>ROUND(I115*H115,2)</f>
        <v>0</v>
      </c>
      <c r="K115" s="267" t="s">
        <v>213</v>
      </c>
      <c r="L115" s="272"/>
      <c r="M115" s="273" t="s">
        <v>39</v>
      </c>
      <c r="N115" s="274" t="s">
        <v>53</v>
      </c>
      <c r="O115" s="86"/>
      <c r="P115" s="224">
        <f>O115*H115</f>
        <v>0</v>
      </c>
      <c r="Q115" s="224">
        <v>9.263</v>
      </c>
      <c r="R115" s="224">
        <f>Q115*H115</f>
        <v>9.263</v>
      </c>
      <c r="S115" s="224">
        <v>0</v>
      </c>
      <c r="T115" s="225">
        <f>S115*H115</f>
        <v>0</v>
      </c>
      <c r="U115" s="40"/>
      <c r="V115" s="40"/>
      <c r="W115" s="40"/>
      <c r="X115" s="40"/>
      <c r="Y115" s="40"/>
      <c r="Z115" s="40"/>
      <c r="AA115" s="40"/>
      <c r="AB115" s="40"/>
      <c r="AC115" s="40"/>
      <c r="AD115" s="40"/>
      <c r="AE115" s="40"/>
      <c r="AR115" s="226" t="s">
        <v>257</v>
      </c>
      <c r="AT115" s="226" t="s">
        <v>322</v>
      </c>
      <c r="AU115" s="226" t="s">
        <v>80</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2086</v>
      </c>
    </row>
    <row r="116" spans="1:47" s="2" customFormat="1" ht="12">
      <c r="A116" s="40"/>
      <c r="B116" s="41"/>
      <c r="C116" s="42"/>
      <c r="D116" s="228" t="s">
        <v>216</v>
      </c>
      <c r="E116" s="42"/>
      <c r="F116" s="229" t="s">
        <v>2085</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80</v>
      </c>
    </row>
    <row r="117" spans="1:51" s="13" customFormat="1" ht="12">
      <c r="A117" s="13"/>
      <c r="B117" s="233"/>
      <c r="C117" s="234"/>
      <c r="D117" s="228" t="s">
        <v>218</v>
      </c>
      <c r="E117" s="235" t="s">
        <v>39</v>
      </c>
      <c r="F117" s="236" t="s">
        <v>2087</v>
      </c>
      <c r="G117" s="234"/>
      <c r="H117" s="237">
        <v>1</v>
      </c>
      <c r="I117" s="238"/>
      <c r="J117" s="234"/>
      <c r="K117" s="234"/>
      <c r="L117" s="239"/>
      <c r="M117" s="240"/>
      <c r="N117" s="241"/>
      <c r="O117" s="241"/>
      <c r="P117" s="241"/>
      <c r="Q117" s="241"/>
      <c r="R117" s="241"/>
      <c r="S117" s="241"/>
      <c r="T117" s="242"/>
      <c r="U117" s="13"/>
      <c r="V117" s="13"/>
      <c r="W117" s="13"/>
      <c r="X117" s="13"/>
      <c r="Y117" s="13"/>
      <c r="Z117" s="13"/>
      <c r="AA117" s="13"/>
      <c r="AB117" s="13"/>
      <c r="AC117" s="13"/>
      <c r="AD117" s="13"/>
      <c r="AE117" s="13"/>
      <c r="AT117" s="243" t="s">
        <v>218</v>
      </c>
      <c r="AU117" s="243" t="s">
        <v>80</v>
      </c>
      <c r="AV117" s="13" t="s">
        <v>89</v>
      </c>
      <c r="AW117" s="13" t="s">
        <v>41</v>
      </c>
      <c r="AX117" s="13" t="s">
        <v>80</v>
      </c>
      <c r="AY117" s="243" t="s">
        <v>206</v>
      </c>
    </row>
    <row r="118" spans="1:51" s="14" customFormat="1" ht="12">
      <c r="A118" s="14"/>
      <c r="B118" s="244"/>
      <c r="C118" s="245"/>
      <c r="D118" s="228" t="s">
        <v>218</v>
      </c>
      <c r="E118" s="246" t="s">
        <v>39</v>
      </c>
      <c r="F118" s="247" t="s">
        <v>220</v>
      </c>
      <c r="G118" s="245"/>
      <c r="H118" s="248">
        <v>1</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218</v>
      </c>
      <c r="AU118" s="254" t="s">
        <v>80</v>
      </c>
      <c r="AV118" s="14" t="s">
        <v>214</v>
      </c>
      <c r="AW118" s="14" t="s">
        <v>41</v>
      </c>
      <c r="AX118" s="14" t="s">
        <v>87</v>
      </c>
      <c r="AY118" s="254" t="s">
        <v>206</v>
      </c>
    </row>
    <row r="119" spans="1:65" s="2" customFormat="1" ht="16.5" customHeight="1">
      <c r="A119" s="40"/>
      <c r="B119" s="41"/>
      <c r="C119" s="265" t="s">
        <v>250</v>
      </c>
      <c r="D119" s="265" t="s">
        <v>322</v>
      </c>
      <c r="E119" s="266" t="s">
        <v>1777</v>
      </c>
      <c r="F119" s="267" t="s">
        <v>2088</v>
      </c>
      <c r="G119" s="268" t="s">
        <v>223</v>
      </c>
      <c r="H119" s="269">
        <v>1000</v>
      </c>
      <c r="I119" s="270"/>
      <c r="J119" s="271">
        <f>ROUND(I119*H119,2)</f>
        <v>0</v>
      </c>
      <c r="K119" s="267" t="s">
        <v>213</v>
      </c>
      <c r="L119" s="272"/>
      <c r="M119" s="273" t="s">
        <v>39</v>
      </c>
      <c r="N119" s="274" t="s">
        <v>53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257</v>
      </c>
      <c r="AT119" s="226" t="s">
        <v>322</v>
      </c>
      <c r="AU119" s="226" t="s">
        <v>80</v>
      </c>
      <c r="AY119" s="18" t="s">
        <v>206</v>
      </c>
      <c r="BE119" s="227">
        <f>IF(N119="základní",J119,0)</f>
        <v>0</v>
      </c>
      <c r="BF119" s="227">
        <f>IF(N119="snížená",J119,0)</f>
        <v>0</v>
      </c>
      <c r="BG119" s="227">
        <f>IF(N119="zákl. přenesená",J119,0)</f>
        <v>0</v>
      </c>
      <c r="BH119" s="227">
        <f>IF(N119="sníž. přenesená",J119,0)</f>
        <v>0</v>
      </c>
      <c r="BI119" s="227">
        <f>IF(N119="nulová",J119,0)</f>
        <v>0</v>
      </c>
      <c r="BJ119" s="18" t="s">
        <v>214</v>
      </c>
      <c r="BK119" s="227">
        <f>ROUND(I119*H119,2)</f>
        <v>0</v>
      </c>
      <c r="BL119" s="18" t="s">
        <v>214</v>
      </c>
      <c r="BM119" s="226" t="s">
        <v>2089</v>
      </c>
    </row>
    <row r="120" spans="1:47" s="2" customFormat="1" ht="12">
      <c r="A120" s="40"/>
      <c r="B120" s="41"/>
      <c r="C120" s="42"/>
      <c r="D120" s="228" t="s">
        <v>216</v>
      </c>
      <c r="E120" s="42"/>
      <c r="F120" s="229" t="s">
        <v>2088</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8" t="s">
        <v>216</v>
      </c>
      <c r="AU120" s="18" t="s">
        <v>80</v>
      </c>
    </row>
    <row r="121" spans="1:65" s="2" customFormat="1" ht="16.5" customHeight="1">
      <c r="A121" s="40"/>
      <c r="B121" s="41"/>
      <c r="C121" s="265" t="s">
        <v>257</v>
      </c>
      <c r="D121" s="265" t="s">
        <v>322</v>
      </c>
      <c r="E121" s="266" t="s">
        <v>1782</v>
      </c>
      <c r="F121" s="267" t="s">
        <v>2090</v>
      </c>
      <c r="G121" s="268" t="s">
        <v>223</v>
      </c>
      <c r="H121" s="269">
        <v>200</v>
      </c>
      <c r="I121" s="270"/>
      <c r="J121" s="271">
        <f>ROUND(I121*H121,2)</f>
        <v>0</v>
      </c>
      <c r="K121" s="267" t="s">
        <v>213</v>
      </c>
      <c r="L121" s="272"/>
      <c r="M121" s="273" t="s">
        <v>39</v>
      </c>
      <c r="N121" s="274"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257</v>
      </c>
      <c r="AT121" s="226" t="s">
        <v>322</v>
      </c>
      <c r="AU121" s="226" t="s">
        <v>80</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2091</v>
      </c>
    </row>
    <row r="122" spans="1:47" s="2" customFormat="1" ht="12">
      <c r="A122" s="40"/>
      <c r="B122" s="41"/>
      <c r="C122" s="42"/>
      <c r="D122" s="228" t="s">
        <v>216</v>
      </c>
      <c r="E122" s="42"/>
      <c r="F122" s="229" t="s">
        <v>2090</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80</v>
      </c>
    </row>
    <row r="123" spans="1:65" s="2" customFormat="1" ht="16.5" customHeight="1">
      <c r="A123" s="40"/>
      <c r="B123" s="41"/>
      <c r="C123" s="265" t="s">
        <v>265</v>
      </c>
      <c r="D123" s="265" t="s">
        <v>322</v>
      </c>
      <c r="E123" s="266" t="s">
        <v>1785</v>
      </c>
      <c r="F123" s="267" t="s">
        <v>2092</v>
      </c>
      <c r="G123" s="268" t="s">
        <v>223</v>
      </c>
      <c r="H123" s="269">
        <v>200</v>
      </c>
      <c r="I123" s="270"/>
      <c r="J123" s="271">
        <f>ROUND(I123*H123,2)</f>
        <v>0</v>
      </c>
      <c r="K123" s="267" t="s">
        <v>213</v>
      </c>
      <c r="L123" s="272"/>
      <c r="M123" s="273" t="s">
        <v>39</v>
      </c>
      <c r="N123" s="274" t="s">
        <v>53</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257</v>
      </c>
      <c r="AT123" s="226" t="s">
        <v>322</v>
      </c>
      <c r="AU123" s="226" t="s">
        <v>80</v>
      </c>
      <c r="AY123" s="18" t="s">
        <v>206</v>
      </c>
      <c r="BE123" s="227">
        <f>IF(N123="základní",J123,0)</f>
        <v>0</v>
      </c>
      <c r="BF123" s="227">
        <f>IF(N123="snížená",J123,0)</f>
        <v>0</v>
      </c>
      <c r="BG123" s="227">
        <f>IF(N123="zákl. přenesená",J123,0)</f>
        <v>0</v>
      </c>
      <c r="BH123" s="227">
        <f>IF(N123="sníž. přenesená",J123,0)</f>
        <v>0</v>
      </c>
      <c r="BI123" s="227">
        <f>IF(N123="nulová",J123,0)</f>
        <v>0</v>
      </c>
      <c r="BJ123" s="18" t="s">
        <v>214</v>
      </c>
      <c r="BK123" s="227">
        <f>ROUND(I123*H123,2)</f>
        <v>0</v>
      </c>
      <c r="BL123" s="18" t="s">
        <v>214</v>
      </c>
      <c r="BM123" s="226" t="s">
        <v>2093</v>
      </c>
    </row>
    <row r="124" spans="1:47" s="2" customFormat="1" ht="12">
      <c r="A124" s="40"/>
      <c r="B124" s="41"/>
      <c r="C124" s="42"/>
      <c r="D124" s="228" t="s">
        <v>216</v>
      </c>
      <c r="E124" s="42"/>
      <c r="F124" s="229" t="s">
        <v>2092</v>
      </c>
      <c r="G124" s="42"/>
      <c r="H124" s="42"/>
      <c r="I124" s="230"/>
      <c r="J124" s="42"/>
      <c r="K124" s="42"/>
      <c r="L124" s="46"/>
      <c r="M124" s="294"/>
      <c r="N124" s="295"/>
      <c r="O124" s="296"/>
      <c r="P124" s="296"/>
      <c r="Q124" s="296"/>
      <c r="R124" s="296"/>
      <c r="S124" s="296"/>
      <c r="T124" s="297"/>
      <c r="U124" s="40"/>
      <c r="V124" s="40"/>
      <c r="W124" s="40"/>
      <c r="X124" s="40"/>
      <c r="Y124" s="40"/>
      <c r="Z124" s="40"/>
      <c r="AA124" s="40"/>
      <c r="AB124" s="40"/>
      <c r="AC124" s="40"/>
      <c r="AD124" s="40"/>
      <c r="AE124" s="40"/>
      <c r="AT124" s="18" t="s">
        <v>216</v>
      </c>
      <c r="AU124" s="18" t="s">
        <v>80</v>
      </c>
    </row>
    <row r="125" spans="1:31" s="2" customFormat="1" ht="6.95" customHeight="1">
      <c r="A125" s="40"/>
      <c r="B125" s="61"/>
      <c r="C125" s="62"/>
      <c r="D125" s="62"/>
      <c r="E125" s="62"/>
      <c r="F125" s="62"/>
      <c r="G125" s="62"/>
      <c r="H125" s="62"/>
      <c r="I125" s="62"/>
      <c r="J125" s="62"/>
      <c r="K125" s="62"/>
      <c r="L125" s="46"/>
      <c r="M125" s="40"/>
      <c r="O125" s="40"/>
      <c r="P125" s="40"/>
      <c r="Q125" s="40"/>
      <c r="R125" s="40"/>
      <c r="S125" s="40"/>
      <c r="T125" s="40"/>
      <c r="U125" s="40"/>
      <c r="V125" s="40"/>
      <c r="W125" s="40"/>
      <c r="X125" s="40"/>
      <c r="Y125" s="40"/>
      <c r="Z125" s="40"/>
      <c r="AA125" s="40"/>
      <c r="AB125" s="40"/>
      <c r="AC125" s="40"/>
      <c r="AD125" s="40"/>
      <c r="AE125" s="40"/>
    </row>
  </sheetData>
  <sheetProtection password="CDD6" sheet="1" objects="1" scenarios="1" formatColumns="0" formatRows="0" autoFilter="0"/>
  <autoFilter ref="C84:K124"/>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3:H387"/>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1"/>
      <c r="C3" s="142"/>
      <c r="D3" s="142"/>
      <c r="E3" s="142"/>
      <c r="F3" s="142"/>
      <c r="G3" s="142"/>
      <c r="H3" s="21"/>
    </row>
    <row r="4" spans="2:8" s="1" customFormat="1" ht="24.95" customHeight="1">
      <c r="B4" s="21"/>
      <c r="C4" s="143" t="s">
        <v>2094</v>
      </c>
      <c r="H4" s="21"/>
    </row>
    <row r="5" spans="2:8" s="1" customFormat="1" ht="12" customHeight="1">
      <c r="B5" s="21"/>
      <c r="C5" s="301" t="s">
        <v>13</v>
      </c>
      <c r="D5" s="152" t="s">
        <v>14</v>
      </c>
      <c r="E5" s="1"/>
      <c r="F5" s="1"/>
      <c r="H5" s="21"/>
    </row>
    <row r="6" spans="2:8" s="1" customFormat="1" ht="36.95" customHeight="1">
      <c r="B6" s="21"/>
      <c r="C6" s="302" t="s">
        <v>16</v>
      </c>
      <c r="D6" s="303" t="s">
        <v>17</v>
      </c>
      <c r="E6" s="1"/>
      <c r="F6" s="1"/>
      <c r="H6" s="21"/>
    </row>
    <row r="7" spans="2:8" s="1" customFormat="1" ht="16.5" customHeight="1">
      <c r="B7" s="21"/>
      <c r="C7" s="145" t="s">
        <v>24</v>
      </c>
      <c r="D7" s="149" t="str">
        <f>'Rekapitulace zakázky'!AN8</f>
        <v>15. 3. 2022</v>
      </c>
      <c r="H7" s="21"/>
    </row>
    <row r="8" spans="1:8" s="2" customFormat="1" ht="10.8" customHeight="1">
      <c r="A8" s="40"/>
      <c r="B8" s="46"/>
      <c r="C8" s="40"/>
      <c r="D8" s="40"/>
      <c r="E8" s="40"/>
      <c r="F8" s="40"/>
      <c r="G8" s="40"/>
      <c r="H8" s="46"/>
    </row>
    <row r="9" spans="1:8" s="11" customFormat="1" ht="29.25" customHeight="1">
      <c r="A9" s="188"/>
      <c r="B9" s="304"/>
      <c r="C9" s="305" t="s">
        <v>61</v>
      </c>
      <c r="D9" s="306" t="s">
        <v>62</v>
      </c>
      <c r="E9" s="306" t="s">
        <v>193</v>
      </c>
      <c r="F9" s="307" t="s">
        <v>2095</v>
      </c>
      <c r="G9" s="188"/>
      <c r="H9" s="304"/>
    </row>
    <row r="10" spans="1:8" s="2" customFormat="1" ht="26.4" customHeight="1">
      <c r="A10" s="40"/>
      <c r="B10" s="46"/>
      <c r="C10" s="308" t="s">
        <v>2096</v>
      </c>
      <c r="D10" s="308" t="s">
        <v>92</v>
      </c>
      <c r="E10" s="40"/>
      <c r="F10" s="40"/>
      <c r="G10" s="40"/>
      <c r="H10" s="46"/>
    </row>
    <row r="11" spans="1:8" s="2" customFormat="1" ht="12">
      <c r="A11" s="40"/>
      <c r="B11" s="46"/>
      <c r="C11" s="309" t="s">
        <v>173</v>
      </c>
      <c r="D11" s="310" t="s">
        <v>174</v>
      </c>
      <c r="E11" s="311" t="s">
        <v>175</v>
      </c>
      <c r="F11" s="312">
        <v>624</v>
      </c>
      <c r="G11" s="40"/>
      <c r="H11" s="46"/>
    </row>
    <row r="12" spans="1:8" s="2" customFormat="1" ht="16.8" customHeight="1">
      <c r="A12" s="40"/>
      <c r="B12" s="46"/>
      <c r="C12" s="313" t="s">
        <v>39</v>
      </c>
      <c r="D12" s="313" t="s">
        <v>238</v>
      </c>
      <c r="E12" s="18" t="s">
        <v>39</v>
      </c>
      <c r="F12" s="314">
        <v>0</v>
      </c>
      <c r="G12" s="40"/>
      <c r="H12" s="46"/>
    </row>
    <row r="13" spans="1:8" s="2" customFormat="1" ht="16.8" customHeight="1">
      <c r="A13" s="40"/>
      <c r="B13" s="46"/>
      <c r="C13" s="313" t="s">
        <v>39</v>
      </c>
      <c r="D13" s="313" t="s">
        <v>301</v>
      </c>
      <c r="E13" s="18" t="s">
        <v>39</v>
      </c>
      <c r="F13" s="314">
        <v>624</v>
      </c>
      <c r="G13" s="40"/>
      <c r="H13" s="46"/>
    </row>
    <row r="14" spans="1:8" s="2" customFormat="1" ht="16.8" customHeight="1">
      <c r="A14" s="40"/>
      <c r="B14" s="46"/>
      <c r="C14" s="313" t="s">
        <v>173</v>
      </c>
      <c r="D14" s="313" t="s">
        <v>220</v>
      </c>
      <c r="E14" s="18" t="s">
        <v>39</v>
      </c>
      <c r="F14" s="314">
        <v>624</v>
      </c>
      <c r="G14" s="40"/>
      <c r="H14" s="46"/>
    </row>
    <row r="15" spans="1:8" s="2" customFormat="1" ht="16.8" customHeight="1">
      <c r="A15" s="40"/>
      <c r="B15" s="46"/>
      <c r="C15" s="315" t="s">
        <v>2097</v>
      </c>
      <c r="D15" s="40"/>
      <c r="E15" s="40"/>
      <c r="F15" s="40"/>
      <c r="G15" s="40"/>
      <c r="H15" s="46"/>
    </row>
    <row r="16" spans="1:8" s="2" customFormat="1" ht="12">
      <c r="A16" s="40"/>
      <c r="B16" s="46"/>
      <c r="C16" s="313" t="s">
        <v>297</v>
      </c>
      <c r="D16" s="313" t="s">
        <v>298</v>
      </c>
      <c r="E16" s="18" t="s">
        <v>175</v>
      </c>
      <c r="F16" s="314">
        <v>624</v>
      </c>
      <c r="G16" s="40"/>
      <c r="H16" s="46"/>
    </row>
    <row r="17" spans="1:8" s="2" customFormat="1" ht="16.8" customHeight="1">
      <c r="A17" s="40"/>
      <c r="B17" s="46"/>
      <c r="C17" s="313" t="s">
        <v>266</v>
      </c>
      <c r="D17" s="313" t="s">
        <v>267</v>
      </c>
      <c r="E17" s="18" t="s">
        <v>268</v>
      </c>
      <c r="F17" s="314">
        <v>0.312</v>
      </c>
      <c r="G17" s="40"/>
      <c r="H17" s="46"/>
    </row>
    <row r="18" spans="1:8" s="2" customFormat="1" ht="26.4" customHeight="1">
      <c r="A18" s="40"/>
      <c r="B18" s="46"/>
      <c r="C18" s="308" t="s">
        <v>2098</v>
      </c>
      <c r="D18" s="308" t="s">
        <v>96</v>
      </c>
      <c r="E18" s="40"/>
      <c r="F18" s="40"/>
      <c r="G18" s="40"/>
      <c r="H18" s="46"/>
    </row>
    <row r="19" spans="1:8" s="2" customFormat="1" ht="12">
      <c r="A19" s="40"/>
      <c r="B19" s="46"/>
      <c r="C19" s="309" t="s">
        <v>398</v>
      </c>
      <c r="D19" s="310" t="s">
        <v>399</v>
      </c>
      <c r="E19" s="311" t="s">
        <v>39</v>
      </c>
      <c r="F19" s="312">
        <v>2740</v>
      </c>
      <c r="G19" s="40"/>
      <c r="H19" s="46"/>
    </row>
    <row r="20" spans="1:8" s="2" customFormat="1" ht="16.8" customHeight="1">
      <c r="A20" s="40"/>
      <c r="B20" s="46"/>
      <c r="C20" s="313" t="s">
        <v>39</v>
      </c>
      <c r="D20" s="313" t="s">
        <v>456</v>
      </c>
      <c r="E20" s="18" t="s">
        <v>39</v>
      </c>
      <c r="F20" s="314">
        <v>0</v>
      </c>
      <c r="G20" s="40"/>
      <c r="H20" s="46"/>
    </row>
    <row r="21" spans="1:8" s="2" customFormat="1" ht="16.8" customHeight="1">
      <c r="A21" s="40"/>
      <c r="B21" s="46"/>
      <c r="C21" s="313" t="s">
        <v>39</v>
      </c>
      <c r="D21" s="313" t="s">
        <v>477</v>
      </c>
      <c r="E21" s="18" t="s">
        <v>39</v>
      </c>
      <c r="F21" s="314">
        <v>2740</v>
      </c>
      <c r="G21" s="40"/>
      <c r="H21" s="46"/>
    </row>
    <row r="22" spans="1:8" s="2" customFormat="1" ht="16.8" customHeight="1">
      <c r="A22" s="40"/>
      <c r="B22" s="46"/>
      <c r="C22" s="313" t="s">
        <v>398</v>
      </c>
      <c r="D22" s="313" t="s">
        <v>220</v>
      </c>
      <c r="E22" s="18" t="s">
        <v>39</v>
      </c>
      <c r="F22" s="314">
        <v>2740</v>
      </c>
      <c r="G22" s="40"/>
      <c r="H22" s="46"/>
    </row>
    <row r="23" spans="1:8" s="2" customFormat="1" ht="16.8" customHeight="1">
      <c r="A23" s="40"/>
      <c r="B23" s="46"/>
      <c r="C23" s="315" t="s">
        <v>2097</v>
      </c>
      <c r="D23" s="40"/>
      <c r="E23" s="40"/>
      <c r="F23" s="40"/>
      <c r="G23" s="40"/>
      <c r="H23" s="46"/>
    </row>
    <row r="24" spans="1:8" s="2" customFormat="1" ht="12">
      <c r="A24" s="40"/>
      <c r="B24" s="46"/>
      <c r="C24" s="313" t="s">
        <v>297</v>
      </c>
      <c r="D24" s="313" t="s">
        <v>298</v>
      </c>
      <c r="E24" s="18" t="s">
        <v>175</v>
      </c>
      <c r="F24" s="314">
        <v>2740</v>
      </c>
      <c r="G24" s="40"/>
      <c r="H24" s="46"/>
    </row>
    <row r="25" spans="1:8" s="2" customFormat="1" ht="16.8" customHeight="1">
      <c r="A25" s="40"/>
      <c r="B25" s="46"/>
      <c r="C25" s="313" t="s">
        <v>266</v>
      </c>
      <c r="D25" s="313" t="s">
        <v>267</v>
      </c>
      <c r="E25" s="18" t="s">
        <v>268</v>
      </c>
      <c r="F25" s="314">
        <v>1.37</v>
      </c>
      <c r="G25" s="40"/>
      <c r="H25" s="46"/>
    </row>
    <row r="26" spans="1:8" s="2" customFormat="1" ht="12">
      <c r="A26" s="40"/>
      <c r="B26" s="46"/>
      <c r="C26" s="309" t="s">
        <v>401</v>
      </c>
      <c r="D26" s="310" t="s">
        <v>402</v>
      </c>
      <c r="E26" s="311" t="s">
        <v>175</v>
      </c>
      <c r="F26" s="312">
        <v>1304</v>
      </c>
      <c r="G26" s="40"/>
      <c r="H26" s="46"/>
    </row>
    <row r="27" spans="1:8" s="2" customFormat="1" ht="16.8" customHeight="1">
      <c r="A27" s="40"/>
      <c r="B27" s="46"/>
      <c r="C27" s="313" t="s">
        <v>39</v>
      </c>
      <c r="D27" s="313" t="s">
        <v>409</v>
      </c>
      <c r="E27" s="18" t="s">
        <v>39</v>
      </c>
      <c r="F27" s="314">
        <v>0</v>
      </c>
      <c r="G27" s="40"/>
      <c r="H27" s="46"/>
    </row>
    <row r="28" spans="1:8" s="2" customFormat="1" ht="16.8" customHeight="1">
      <c r="A28" s="40"/>
      <c r="B28" s="46"/>
      <c r="C28" s="313" t="s">
        <v>39</v>
      </c>
      <c r="D28" s="313" t="s">
        <v>444</v>
      </c>
      <c r="E28" s="18" t="s">
        <v>39</v>
      </c>
      <c r="F28" s="314">
        <v>500</v>
      </c>
      <c r="G28" s="40"/>
      <c r="H28" s="46"/>
    </row>
    <row r="29" spans="1:8" s="2" customFormat="1" ht="16.8" customHeight="1">
      <c r="A29" s="40"/>
      <c r="B29" s="46"/>
      <c r="C29" s="313" t="s">
        <v>39</v>
      </c>
      <c r="D29" s="313" t="s">
        <v>411</v>
      </c>
      <c r="E29" s="18" t="s">
        <v>39</v>
      </c>
      <c r="F29" s="314">
        <v>0</v>
      </c>
      <c r="G29" s="40"/>
      <c r="H29" s="46"/>
    </row>
    <row r="30" spans="1:8" s="2" customFormat="1" ht="16.8" customHeight="1">
      <c r="A30" s="40"/>
      <c r="B30" s="46"/>
      <c r="C30" s="313" t="s">
        <v>39</v>
      </c>
      <c r="D30" s="313" t="s">
        <v>445</v>
      </c>
      <c r="E30" s="18" t="s">
        <v>39</v>
      </c>
      <c r="F30" s="314">
        <v>750</v>
      </c>
      <c r="G30" s="40"/>
      <c r="H30" s="46"/>
    </row>
    <row r="31" spans="1:8" s="2" customFormat="1" ht="16.8" customHeight="1">
      <c r="A31" s="40"/>
      <c r="B31" s="46"/>
      <c r="C31" s="313" t="s">
        <v>39</v>
      </c>
      <c r="D31" s="313" t="s">
        <v>413</v>
      </c>
      <c r="E31" s="18" t="s">
        <v>39</v>
      </c>
      <c r="F31" s="314">
        <v>0</v>
      </c>
      <c r="G31" s="40"/>
      <c r="H31" s="46"/>
    </row>
    <row r="32" spans="1:8" s="2" customFormat="1" ht="16.8" customHeight="1">
      <c r="A32" s="40"/>
      <c r="B32" s="46"/>
      <c r="C32" s="313" t="s">
        <v>39</v>
      </c>
      <c r="D32" s="313" t="s">
        <v>446</v>
      </c>
      <c r="E32" s="18" t="s">
        <v>39</v>
      </c>
      <c r="F32" s="314">
        <v>54</v>
      </c>
      <c r="G32" s="40"/>
      <c r="H32" s="46"/>
    </row>
    <row r="33" spans="1:8" s="2" customFormat="1" ht="16.8" customHeight="1">
      <c r="A33" s="40"/>
      <c r="B33" s="46"/>
      <c r="C33" s="313" t="s">
        <v>401</v>
      </c>
      <c r="D33" s="313" t="s">
        <v>220</v>
      </c>
      <c r="E33" s="18" t="s">
        <v>39</v>
      </c>
      <c r="F33" s="314">
        <v>1304</v>
      </c>
      <c r="G33" s="40"/>
      <c r="H33" s="46"/>
    </row>
    <row r="34" spans="1:8" s="2" customFormat="1" ht="16.8" customHeight="1">
      <c r="A34" s="40"/>
      <c r="B34" s="46"/>
      <c r="C34" s="315" t="s">
        <v>2097</v>
      </c>
      <c r="D34" s="40"/>
      <c r="E34" s="40"/>
      <c r="F34" s="40"/>
      <c r="G34" s="40"/>
      <c r="H34" s="46"/>
    </row>
    <row r="35" spans="1:8" s="2" customFormat="1" ht="12">
      <c r="A35" s="40"/>
      <c r="B35" s="46"/>
      <c r="C35" s="313" t="s">
        <v>441</v>
      </c>
      <c r="D35" s="313" t="s">
        <v>402</v>
      </c>
      <c r="E35" s="18" t="s">
        <v>175</v>
      </c>
      <c r="F35" s="314">
        <v>1304</v>
      </c>
      <c r="G35" s="40"/>
      <c r="H35" s="46"/>
    </row>
    <row r="36" spans="1:8" s="2" customFormat="1" ht="16.8" customHeight="1">
      <c r="A36" s="40"/>
      <c r="B36" s="46"/>
      <c r="C36" s="313" t="s">
        <v>509</v>
      </c>
      <c r="D36" s="313" t="s">
        <v>510</v>
      </c>
      <c r="E36" s="18" t="s">
        <v>175</v>
      </c>
      <c r="F36" s="314">
        <v>1304</v>
      </c>
      <c r="G36" s="40"/>
      <c r="H36" s="46"/>
    </row>
    <row r="37" spans="1:8" s="2" customFormat="1" ht="26.4" customHeight="1">
      <c r="A37" s="40"/>
      <c r="B37" s="46"/>
      <c r="C37" s="308" t="s">
        <v>2099</v>
      </c>
      <c r="D37" s="308" t="s">
        <v>111</v>
      </c>
      <c r="E37" s="40"/>
      <c r="F37" s="40"/>
      <c r="G37" s="40"/>
      <c r="H37" s="46"/>
    </row>
    <row r="38" spans="1:8" s="2" customFormat="1" ht="16.8" customHeight="1">
      <c r="A38" s="40"/>
      <c r="B38" s="46"/>
      <c r="C38" s="309" t="s">
        <v>870</v>
      </c>
      <c r="D38" s="310" t="s">
        <v>871</v>
      </c>
      <c r="E38" s="311" t="s">
        <v>175</v>
      </c>
      <c r="F38" s="312">
        <v>1243.2</v>
      </c>
      <c r="G38" s="40"/>
      <c r="H38" s="46"/>
    </row>
    <row r="39" spans="1:8" s="2" customFormat="1" ht="16.8" customHeight="1">
      <c r="A39" s="40"/>
      <c r="B39" s="46"/>
      <c r="C39" s="313" t="s">
        <v>39</v>
      </c>
      <c r="D39" s="313" t="s">
        <v>971</v>
      </c>
      <c r="E39" s="18" t="s">
        <v>39</v>
      </c>
      <c r="F39" s="314">
        <v>1243.2</v>
      </c>
      <c r="G39" s="40"/>
      <c r="H39" s="46"/>
    </row>
    <row r="40" spans="1:8" s="2" customFormat="1" ht="16.8" customHeight="1">
      <c r="A40" s="40"/>
      <c r="B40" s="46"/>
      <c r="C40" s="313" t="s">
        <v>870</v>
      </c>
      <c r="D40" s="313" t="s">
        <v>220</v>
      </c>
      <c r="E40" s="18" t="s">
        <v>39</v>
      </c>
      <c r="F40" s="314">
        <v>1243.2</v>
      </c>
      <c r="G40" s="40"/>
      <c r="H40" s="46"/>
    </row>
    <row r="41" spans="1:8" s="2" customFormat="1" ht="16.8" customHeight="1">
      <c r="A41" s="40"/>
      <c r="B41" s="46"/>
      <c r="C41" s="315" t="s">
        <v>2097</v>
      </c>
      <c r="D41" s="40"/>
      <c r="E41" s="40"/>
      <c r="F41" s="40"/>
      <c r="G41" s="40"/>
      <c r="H41" s="46"/>
    </row>
    <row r="42" spans="1:8" s="2" customFormat="1" ht="12">
      <c r="A42" s="40"/>
      <c r="B42" s="46"/>
      <c r="C42" s="313" t="s">
        <v>967</v>
      </c>
      <c r="D42" s="313" t="s">
        <v>968</v>
      </c>
      <c r="E42" s="18" t="s">
        <v>175</v>
      </c>
      <c r="F42" s="314">
        <v>1243.2</v>
      </c>
      <c r="G42" s="40"/>
      <c r="H42" s="46"/>
    </row>
    <row r="43" spans="1:8" s="2" customFormat="1" ht="16.8" customHeight="1">
      <c r="A43" s="40"/>
      <c r="B43" s="46"/>
      <c r="C43" s="313" t="s">
        <v>939</v>
      </c>
      <c r="D43" s="313" t="s">
        <v>940</v>
      </c>
      <c r="E43" s="18" t="s">
        <v>268</v>
      </c>
      <c r="F43" s="314">
        <v>0.622</v>
      </c>
      <c r="G43" s="40"/>
      <c r="H43" s="46"/>
    </row>
    <row r="44" spans="1:8" s="2" customFormat="1" ht="16.8" customHeight="1">
      <c r="A44" s="40"/>
      <c r="B44" s="46"/>
      <c r="C44" s="313" t="s">
        <v>972</v>
      </c>
      <c r="D44" s="313" t="s">
        <v>973</v>
      </c>
      <c r="E44" s="18" t="s">
        <v>223</v>
      </c>
      <c r="F44" s="314">
        <v>16</v>
      </c>
      <c r="G44" s="40"/>
      <c r="H44" s="46"/>
    </row>
    <row r="45" spans="1:8" s="2" customFormat="1" ht="16.8" customHeight="1">
      <c r="A45" s="40"/>
      <c r="B45" s="46"/>
      <c r="C45" s="309" t="s">
        <v>885</v>
      </c>
      <c r="D45" s="310" t="s">
        <v>273</v>
      </c>
      <c r="E45" s="311" t="s">
        <v>268</v>
      </c>
      <c r="F45" s="312">
        <v>1.014</v>
      </c>
      <c r="G45" s="40"/>
      <c r="H45" s="46"/>
    </row>
    <row r="46" spans="1:8" s="2" customFormat="1" ht="16.8" customHeight="1">
      <c r="A46" s="40"/>
      <c r="B46" s="46"/>
      <c r="C46" s="313" t="s">
        <v>39</v>
      </c>
      <c r="D46" s="313" t="s">
        <v>945</v>
      </c>
      <c r="E46" s="18" t="s">
        <v>39</v>
      </c>
      <c r="F46" s="314">
        <v>0.3</v>
      </c>
      <c r="G46" s="40"/>
      <c r="H46" s="46"/>
    </row>
    <row r="47" spans="1:8" s="2" customFormat="1" ht="16.8" customHeight="1">
      <c r="A47" s="40"/>
      <c r="B47" s="46"/>
      <c r="C47" s="313" t="s">
        <v>39</v>
      </c>
      <c r="D47" s="313" t="s">
        <v>946</v>
      </c>
      <c r="E47" s="18" t="s">
        <v>39</v>
      </c>
      <c r="F47" s="314">
        <v>0.714</v>
      </c>
      <c r="G47" s="40"/>
      <c r="H47" s="46"/>
    </row>
    <row r="48" spans="1:8" s="2" customFormat="1" ht="16.8" customHeight="1">
      <c r="A48" s="40"/>
      <c r="B48" s="46"/>
      <c r="C48" s="313" t="s">
        <v>885</v>
      </c>
      <c r="D48" s="313" t="s">
        <v>220</v>
      </c>
      <c r="E48" s="18" t="s">
        <v>39</v>
      </c>
      <c r="F48" s="314">
        <v>1.014</v>
      </c>
      <c r="G48" s="40"/>
      <c r="H48" s="46"/>
    </row>
    <row r="49" spans="1:8" s="2" customFormat="1" ht="16.8" customHeight="1">
      <c r="A49" s="40"/>
      <c r="B49" s="46"/>
      <c r="C49" s="315" t="s">
        <v>2097</v>
      </c>
      <c r="D49" s="40"/>
      <c r="E49" s="40"/>
      <c r="F49" s="40"/>
      <c r="G49" s="40"/>
      <c r="H49" s="46"/>
    </row>
    <row r="50" spans="1:8" s="2" customFormat="1" ht="16.8" customHeight="1">
      <c r="A50" s="40"/>
      <c r="B50" s="46"/>
      <c r="C50" s="313" t="s">
        <v>272</v>
      </c>
      <c r="D50" s="313" t="s">
        <v>273</v>
      </c>
      <c r="E50" s="18" t="s">
        <v>268</v>
      </c>
      <c r="F50" s="314">
        <v>1.014</v>
      </c>
      <c r="G50" s="40"/>
      <c r="H50" s="46"/>
    </row>
    <row r="51" spans="1:8" s="2" customFormat="1" ht="16.8" customHeight="1">
      <c r="A51" s="40"/>
      <c r="B51" s="46"/>
      <c r="C51" s="313" t="s">
        <v>896</v>
      </c>
      <c r="D51" s="313" t="s">
        <v>897</v>
      </c>
      <c r="E51" s="18" t="s">
        <v>268</v>
      </c>
      <c r="F51" s="314">
        <v>1.014</v>
      </c>
      <c r="G51" s="40"/>
      <c r="H51" s="46"/>
    </row>
    <row r="52" spans="1:8" s="2" customFormat="1" ht="16.8" customHeight="1">
      <c r="A52" s="40"/>
      <c r="B52" s="46"/>
      <c r="C52" s="313" t="s">
        <v>947</v>
      </c>
      <c r="D52" s="313" t="s">
        <v>948</v>
      </c>
      <c r="E52" s="18" t="s">
        <v>268</v>
      </c>
      <c r="F52" s="314">
        <v>1.014</v>
      </c>
      <c r="G52" s="40"/>
      <c r="H52" s="46"/>
    </row>
    <row r="53" spans="1:8" s="2" customFormat="1" ht="16.8" customHeight="1">
      <c r="A53" s="40"/>
      <c r="B53" s="46"/>
      <c r="C53" s="309" t="s">
        <v>873</v>
      </c>
      <c r="D53" s="310" t="s">
        <v>874</v>
      </c>
      <c r="E53" s="311" t="s">
        <v>316</v>
      </c>
      <c r="F53" s="312">
        <v>51.524</v>
      </c>
      <c r="G53" s="40"/>
      <c r="H53" s="46"/>
    </row>
    <row r="54" spans="1:8" s="2" customFormat="1" ht="16.8" customHeight="1">
      <c r="A54" s="40"/>
      <c r="B54" s="46"/>
      <c r="C54" s="313" t="s">
        <v>39</v>
      </c>
      <c r="D54" s="313" t="s">
        <v>993</v>
      </c>
      <c r="E54" s="18" t="s">
        <v>39</v>
      </c>
      <c r="F54" s="314">
        <v>51.524</v>
      </c>
      <c r="G54" s="40"/>
      <c r="H54" s="46"/>
    </row>
    <row r="55" spans="1:8" s="2" customFormat="1" ht="16.8" customHeight="1">
      <c r="A55" s="40"/>
      <c r="B55" s="46"/>
      <c r="C55" s="313" t="s">
        <v>873</v>
      </c>
      <c r="D55" s="313" t="s">
        <v>220</v>
      </c>
      <c r="E55" s="18" t="s">
        <v>39</v>
      </c>
      <c r="F55" s="314">
        <v>51.524</v>
      </c>
      <c r="G55" s="40"/>
      <c r="H55" s="46"/>
    </row>
    <row r="56" spans="1:8" s="2" customFormat="1" ht="16.8" customHeight="1">
      <c r="A56" s="40"/>
      <c r="B56" s="46"/>
      <c r="C56" s="315" t="s">
        <v>2097</v>
      </c>
      <c r="D56" s="40"/>
      <c r="E56" s="40"/>
      <c r="F56" s="40"/>
      <c r="G56" s="40"/>
      <c r="H56" s="46"/>
    </row>
    <row r="57" spans="1:8" s="2" customFormat="1" ht="12">
      <c r="A57" s="40"/>
      <c r="B57" s="46"/>
      <c r="C57" s="313" t="s">
        <v>380</v>
      </c>
      <c r="D57" s="313" t="s">
        <v>381</v>
      </c>
      <c r="E57" s="18" t="s">
        <v>316</v>
      </c>
      <c r="F57" s="314">
        <v>51.524</v>
      </c>
      <c r="G57" s="40"/>
      <c r="H57" s="46"/>
    </row>
    <row r="58" spans="1:8" s="2" customFormat="1" ht="12">
      <c r="A58" s="40"/>
      <c r="B58" s="46"/>
      <c r="C58" s="313" t="s">
        <v>980</v>
      </c>
      <c r="D58" s="313" t="s">
        <v>981</v>
      </c>
      <c r="E58" s="18" t="s">
        <v>316</v>
      </c>
      <c r="F58" s="314">
        <v>51.524</v>
      </c>
      <c r="G58" s="40"/>
      <c r="H58" s="46"/>
    </row>
    <row r="59" spans="1:8" s="2" customFormat="1" ht="16.8" customHeight="1">
      <c r="A59" s="40"/>
      <c r="B59" s="46"/>
      <c r="C59" s="313" t="s">
        <v>545</v>
      </c>
      <c r="D59" s="313" t="s">
        <v>546</v>
      </c>
      <c r="E59" s="18" t="s">
        <v>316</v>
      </c>
      <c r="F59" s="314">
        <v>154.572</v>
      </c>
      <c r="G59" s="40"/>
      <c r="H59" s="46"/>
    </row>
    <row r="60" spans="1:8" s="2" customFormat="1" ht="16.8" customHeight="1">
      <c r="A60" s="40"/>
      <c r="B60" s="46"/>
      <c r="C60" s="309" t="s">
        <v>889</v>
      </c>
      <c r="D60" s="310" t="s">
        <v>890</v>
      </c>
      <c r="E60" s="311" t="s">
        <v>223</v>
      </c>
      <c r="F60" s="312">
        <v>3</v>
      </c>
      <c r="G60" s="40"/>
      <c r="H60" s="46"/>
    </row>
    <row r="61" spans="1:8" s="2" customFormat="1" ht="16.8" customHeight="1">
      <c r="A61" s="40"/>
      <c r="B61" s="46"/>
      <c r="C61" s="313" t="s">
        <v>39</v>
      </c>
      <c r="D61" s="313" t="s">
        <v>919</v>
      </c>
      <c r="E61" s="18" t="s">
        <v>39</v>
      </c>
      <c r="F61" s="314">
        <v>1</v>
      </c>
      <c r="G61" s="40"/>
      <c r="H61" s="46"/>
    </row>
    <row r="62" spans="1:8" s="2" customFormat="1" ht="16.8" customHeight="1">
      <c r="A62" s="40"/>
      <c r="B62" s="46"/>
      <c r="C62" s="313" t="s">
        <v>39</v>
      </c>
      <c r="D62" s="313" t="s">
        <v>920</v>
      </c>
      <c r="E62" s="18" t="s">
        <v>39</v>
      </c>
      <c r="F62" s="314">
        <v>2</v>
      </c>
      <c r="G62" s="40"/>
      <c r="H62" s="46"/>
    </row>
    <row r="63" spans="1:8" s="2" customFormat="1" ht="16.8" customHeight="1">
      <c r="A63" s="40"/>
      <c r="B63" s="46"/>
      <c r="C63" s="313" t="s">
        <v>889</v>
      </c>
      <c r="D63" s="313" t="s">
        <v>220</v>
      </c>
      <c r="E63" s="18" t="s">
        <v>39</v>
      </c>
      <c r="F63" s="314">
        <v>3</v>
      </c>
      <c r="G63" s="40"/>
      <c r="H63" s="46"/>
    </row>
    <row r="64" spans="1:8" s="2" customFormat="1" ht="16.8" customHeight="1">
      <c r="A64" s="40"/>
      <c r="B64" s="46"/>
      <c r="C64" s="315" t="s">
        <v>2097</v>
      </c>
      <c r="D64" s="40"/>
      <c r="E64" s="40"/>
      <c r="F64" s="40"/>
      <c r="G64" s="40"/>
      <c r="H64" s="46"/>
    </row>
    <row r="65" spans="1:8" s="2" customFormat="1" ht="16.8" customHeight="1">
      <c r="A65" s="40"/>
      <c r="B65" s="46"/>
      <c r="C65" s="313" t="s">
        <v>917</v>
      </c>
      <c r="D65" s="313" t="s">
        <v>890</v>
      </c>
      <c r="E65" s="18" t="s">
        <v>223</v>
      </c>
      <c r="F65" s="314">
        <v>3</v>
      </c>
      <c r="G65" s="40"/>
      <c r="H65" s="46"/>
    </row>
    <row r="66" spans="1:8" s="2" customFormat="1" ht="16.8" customHeight="1">
      <c r="A66" s="40"/>
      <c r="B66" s="46"/>
      <c r="C66" s="313" t="s">
        <v>900</v>
      </c>
      <c r="D66" s="313" t="s">
        <v>901</v>
      </c>
      <c r="E66" s="18" t="s">
        <v>175</v>
      </c>
      <c r="F66" s="314">
        <v>10.8</v>
      </c>
      <c r="G66" s="40"/>
      <c r="H66" s="46"/>
    </row>
    <row r="67" spans="1:8" s="2" customFormat="1" ht="16.8" customHeight="1">
      <c r="A67" s="40"/>
      <c r="B67" s="46"/>
      <c r="C67" s="313" t="s">
        <v>905</v>
      </c>
      <c r="D67" s="313" t="s">
        <v>906</v>
      </c>
      <c r="E67" s="18" t="s">
        <v>175</v>
      </c>
      <c r="F67" s="314">
        <v>1043.2</v>
      </c>
      <c r="G67" s="40"/>
      <c r="H67" s="46"/>
    </row>
    <row r="68" spans="1:8" s="2" customFormat="1" ht="16.8" customHeight="1">
      <c r="A68" s="40"/>
      <c r="B68" s="46"/>
      <c r="C68" s="309" t="s">
        <v>876</v>
      </c>
      <c r="D68" s="310" t="s">
        <v>877</v>
      </c>
      <c r="E68" s="311" t="s">
        <v>175</v>
      </c>
      <c r="F68" s="312">
        <v>1043.2</v>
      </c>
      <c r="G68" s="40"/>
      <c r="H68" s="46"/>
    </row>
    <row r="69" spans="1:8" s="2" customFormat="1" ht="12">
      <c r="A69" s="40"/>
      <c r="B69" s="46"/>
      <c r="C69" s="313" t="s">
        <v>39</v>
      </c>
      <c r="D69" s="313" t="s">
        <v>909</v>
      </c>
      <c r="E69" s="18" t="s">
        <v>39</v>
      </c>
      <c r="F69" s="314">
        <v>14</v>
      </c>
      <c r="G69" s="40"/>
      <c r="H69" s="46"/>
    </row>
    <row r="70" spans="1:8" s="2" customFormat="1" ht="12">
      <c r="A70" s="40"/>
      <c r="B70" s="46"/>
      <c r="C70" s="313" t="s">
        <v>39</v>
      </c>
      <c r="D70" s="313" t="s">
        <v>910</v>
      </c>
      <c r="E70" s="18" t="s">
        <v>39</v>
      </c>
      <c r="F70" s="314">
        <v>640</v>
      </c>
      <c r="G70" s="40"/>
      <c r="H70" s="46"/>
    </row>
    <row r="71" spans="1:8" s="2" customFormat="1" ht="16.8" customHeight="1">
      <c r="A71" s="40"/>
      <c r="B71" s="46"/>
      <c r="C71" s="313" t="s">
        <v>39</v>
      </c>
      <c r="D71" s="313" t="s">
        <v>911</v>
      </c>
      <c r="E71" s="18" t="s">
        <v>39</v>
      </c>
      <c r="F71" s="314">
        <v>400</v>
      </c>
      <c r="G71" s="40"/>
      <c r="H71" s="46"/>
    </row>
    <row r="72" spans="1:8" s="2" customFormat="1" ht="16.8" customHeight="1">
      <c r="A72" s="40"/>
      <c r="B72" s="46"/>
      <c r="C72" s="313" t="s">
        <v>39</v>
      </c>
      <c r="D72" s="313" t="s">
        <v>913</v>
      </c>
      <c r="E72" s="18" t="s">
        <v>39</v>
      </c>
      <c r="F72" s="314">
        <v>-10.8</v>
      </c>
      <c r="G72" s="40"/>
      <c r="H72" s="46"/>
    </row>
    <row r="73" spans="1:8" s="2" customFormat="1" ht="16.8" customHeight="1">
      <c r="A73" s="40"/>
      <c r="B73" s="46"/>
      <c r="C73" s="313" t="s">
        <v>876</v>
      </c>
      <c r="D73" s="313" t="s">
        <v>220</v>
      </c>
      <c r="E73" s="18" t="s">
        <v>39</v>
      </c>
      <c r="F73" s="314">
        <v>1043.2</v>
      </c>
      <c r="G73" s="40"/>
      <c r="H73" s="46"/>
    </row>
    <row r="74" spans="1:8" s="2" customFormat="1" ht="16.8" customHeight="1">
      <c r="A74" s="40"/>
      <c r="B74" s="46"/>
      <c r="C74" s="315" t="s">
        <v>2097</v>
      </c>
      <c r="D74" s="40"/>
      <c r="E74" s="40"/>
      <c r="F74" s="40"/>
      <c r="G74" s="40"/>
      <c r="H74" s="46"/>
    </row>
    <row r="75" spans="1:8" s="2" customFormat="1" ht="16.8" customHeight="1">
      <c r="A75" s="40"/>
      <c r="B75" s="46"/>
      <c r="C75" s="313" t="s">
        <v>905</v>
      </c>
      <c r="D75" s="313" t="s">
        <v>906</v>
      </c>
      <c r="E75" s="18" t="s">
        <v>175</v>
      </c>
      <c r="F75" s="314">
        <v>1043.2</v>
      </c>
      <c r="G75" s="40"/>
      <c r="H75" s="46"/>
    </row>
    <row r="76" spans="1:8" s="2" customFormat="1" ht="16.8" customHeight="1">
      <c r="A76" s="40"/>
      <c r="B76" s="46"/>
      <c r="C76" s="313" t="s">
        <v>245</v>
      </c>
      <c r="D76" s="313" t="s">
        <v>246</v>
      </c>
      <c r="E76" s="18" t="s">
        <v>223</v>
      </c>
      <c r="F76" s="314">
        <v>180</v>
      </c>
      <c r="G76" s="40"/>
      <c r="H76" s="46"/>
    </row>
    <row r="77" spans="1:8" s="2" customFormat="1" ht="12">
      <c r="A77" s="40"/>
      <c r="B77" s="46"/>
      <c r="C77" s="313" t="s">
        <v>951</v>
      </c>
      <c r="D77" s="313" t="s">
        <v>952</v>
      </c>
      <c r="E77" s="18" t="s">
        <v>175</v>
      </c>
      <c r="F77" s="314">
        <v>1043.2</v>
      </c>
      <c r="G77" s="40"/>
      <c r="H77" s="46"/>
    </row>
    <row r="78" spans="1:8" s="2" customFormat="1" ht="12">
      <c r="A78" s="40"/>
      <c r="B78" s="46"/>
      <c r="C78" s="313" t="s">
        <v>967</v>
      </c>
      <c r="D78" s="313" t="s">
        <v>968</v>
      </c>
      <c r="E78" s="18" t="s">
        <v>175</v>
      </c>
      <c r="F78" s="314">
        <v>1243.2</v>
      </c>
      <c r="G78" s="40"/>
      <c r="H78" s="46"/>
    </row>
    <row r="79" spans="1:8" s="2" customFormat="1" ht="12">
      <c r="A79" s="40"/>
      <c r="B79" s="46"/>
      <c r="C79" s="313" t="s">
        <v>380</v>
      </c>
      <c r="D79" s="313" t="s">
        <v>381</v>
      </c>
      <c r="E79" s="18" t="s">
        <v>316</v>
      </c>
      <c r="F79" s="314">
        <v>51.524</v>
      </c>
      <c r="G79" s="40"/>
      <c r="H79" s="46"/>
    </row>
    <row r="80" spans="1:8" s="2" customFormat="1" ht="16.8" customHeight="1">
      <c r="A80" s="40"/>
      <c r="B80" s="46"/>
      <c r="C80" s="313" t="s">
        <v>925</v>
      </c>
      <c r="D80" s="313" t="s">
        <v>926</v>
      </c>
      <c r="E80" s="18" t="s">
        <v>223</v>
      </c>
      <c r="F80" s="314">
        <v>8.693</v>
      </c>
      <c r="G80" s="40"/>
      <c r="H80" s="46"/>
    </row>
    <row r="81" spans="1:8" s="2" customFormat="1" ht="16.8" customHeight="1">
      <c r="A81" s="40"/>
      <c r="B81" s="46"/>
      <c r="C81" s="309" t="s">
        <v>882</v>
      </c>
      <c r="D81" s="310" t="s">
        <v>883</v>
      </c>
      <c r="E81" s="311" t="s">
        <v>223</v>
      </c>
      <c r="F81" s="312">
        <v>48</v>
      </c>
      <c r="G81" s="40"/>
      <c r="H81" s="46"/>
    </row>
    <row r="82" spans="1:8" s="2" customFormat="1" ht="16.8" customHeight="1">
      <c r="A82" s="40"/>
      <c r="B82" s="46"/>
      <c r="C82" s="313" t="s">
        <v>39</v>
      </c>
      <c r="D82" s="313" t="s">
        <v>931</v>
      </c>
      <c r="E82" s="18" t="s">
        <v>39</v>
      </c>
      <c r="F82" s="314">
        <v>48</v>
      </c>
      <c r="G82" s="40"/>
      <c r="H82" s="46"/>
    </row>
    <row r="83" spans="1:8" s="2" customFormat="1" ht="16.8" customHeight="1">
      <c r="A83" s="40"/>
      <c r="B83" s="46"/>
      <c r="C83" s="313" t="s">
        <v>882</v>
      </c>
      <c r="D83" s="313" t="s">
        <v>220</v>
      </c>
      <c r="E83" s="18" t="s">
        <v>39</v>
      </c>
      <c r="F83" s="314">
        <v>48</v>
      </c>
      <c r="G83" s="40"/>
      <c r="H83" s="46"/>
    </row>
    <row r="84" spans="1:8" s="2" customFormat="1" ht="16.8" customHeight="1">
      <c r="A84" s="40"/>
      <c r="B84" s="46"/>
      <c r="C84" s="315" t="s">
        <v>2097</v>
      </c>
      <c r="D84" s="40"/>
      <c r="E84" s="40"/>
      <c r="F84" s="40"/>
      <c r="G84" s="40"/>
      <c r="H84" s="46"/>
    </row>
    <row r="85" spans="1:8" s="2" customFormat="1" ht="16.8" customHeight="1">
      <c r="A85" s="40"/>
      <c r="B85" s="46"/>
      <c r="C85" s="313" t="s">
        <v>929</v>
      </c>
      <c r="D85" s="313" t="s">
        <v>883</v>
      </c>
      <c r="E85" s="18" t="s">
        <v>223</v>
      </c>
      <c r="F85" s="314">
        <v>48</v>
      </c>
      <c r="G85" s="40"/>
      <c r="H85" s="46"/>
    </row>
    <row r="86" spans="1:8" s="2" customFormat="1" ht="16.8" customHeight="1">
      <c r="A86" s="40"/>
      <c r="B86" s="46"/>
      <c r="C86" s="313" t="s">
        <v>392</v>
      </c>
      <c r="D86" s="313" t="s">
        <v>393</v>
      </c>
      <c r="E86" s="18" t="s">
        <v>316</v>
      </c>
      <c r="F86" s="314">
        <v>0.578</v>
      </c>
      <c r="G86" s="40"/>
      <c r="H86" s="46"/>
    </row>
    <row r="87" spans="1:8" s="2" customFormat="1" ht="16.8" customHeight="1">
      <c r="A87" s="40"/>
      <c r="B87" s="46"/>
      <c r="C87" s="309" t="s">
        <v>891</v>
      </c>
      <c r="D87" s="310" t="s">
        <v>330</v>
      </c>
      <c r="E87" s="311" t="s">
        <v>223</v>
      </c>
      <c r="F87" s="312">
        <v>3156</v>
      </c>
      <c r="G87" s="40"/>
      <c r="H87" s="46"/>
    </row>
    <row r="88" spans="1:8" s="2" customFormat="1" ht="16.8" customHeight="1">
      <c r="A88" s="40"/>
      <c r="B88" s="46"/>
      <c r="C88" s="313" t="s">
        <v>39</v>
      </c>
      <c r="D88" s="313" t="s">
        <v>915</v>
      </c>
      <c r="E88" s="18" t="s">
        <v>39</v>
      </c>
      <c r="F88" s="314">
        <v>2174</v>
      </c>
      <c r="G88" s="40"/>
      <c r="H88" s="46"/>
    </row>
    <row r="89" spans="1:8" s="2" customFormat="1" ht="16.8" customHeight="1">
      <c r="A89" s="40"/>
      <c r="B89" s="46"/>
      <c r="C89" s="313" t="s">
        <v>39</v>
      </c>
      <c r="D89" s="313" t="s">
        <v>916</v>
      </c>
      <c r="E89" s="18" t="s">
        <v>39</v>
      </c>
      <c r="F89" s="314">
        <v>982</v>
      </c>
      <c r="G89" s="40"/>
      <c r="H89" s="46"/>
    </row>
    <row r="90" spans="1:8" s="2" customFormat="1" ht="16.8" customHeight="1">
      <c r="A90" s="40"/>
      <c r="B90" s="46"/>
      <c r="C90" s="313" t="s">
        <v>891</v>
      </c>
      <c r="D90" s="313" t="s">
        <v>220</v>
      </c>
      <c r="E90" s="18" t="s">
        <v>39</v>
      </c>
      <c r="F90" s="314">
        <v>3156</v>
      </c>
      <c r="G90" s="40"/>
      <c r="H90" s="46"/>
    </row>
    <row r="91" spans="1:8" s="2" customFormat="1" ht="16.8" customHeight="1">
      <c r="A91" s="40"/>
      <c r="B91" s="46"/>
      <c r="C91" s="315" t="s">
        <v>2097</v>
      </c>
      <c r="D91" s="40"/>
      <c r="E91" s="40"/>
      <c r="F91" s="40"/>
      <c r="G91" s="40"/>
      <c r="H91" s="46"/>
    </row>
    <row r="92" spans="1:8" s="2" customFormat="1" ht="16.8" customHeight="1">
      <c r="A92" s="40"/>
      <c r="B92" s="46"/>
      <c r="C92" s="313" t="s">
        <v>329</v>
      </c>
      <c r="D92" s="313" t="s">
        <v>330</v>
      </c>
      <c r="E92" s="18" t="s">
        <v>223</v>
      </c>
      <c r="F92" s="314">
        <v>3156</v>
      </c>
      <c r="G92" s="40"/>
      <c r="H92" s="46"/>
    </row>
    <row r="93" spans="1:8" s="2" customFormat="1" ht="16.8" customHeight="1">
      <c r="A93" s="40"/>
      <c r="B93" s="46"/>
      <c r="C93" s="313" t="s">
        <v>392</v>
      </c>
      <c r="D93" s="313" t="s">
        <v>393</v>
      </c>
      <c r="E93" s="18" t="s">
        <v>316</v>
      </c>
      <c r="F93" s="314">
        <v>0.578</v>
      </c>
      <c r="G93" s="40"/>
      <c r="H93" s="46"/>
    </row>
    <row r="94" spans="1:8" s="2" customFormat="1" ht="16.8" customHeight="1">
      <c r="A94" s="40"/>
      <c r="B94" s="46"/>
      <c r="C94" s="309" t="s">
        <v>887</v>
      </c>
      <c r="D94" s="310" t="s">
        <v>349</v>
      </c>
      <c r="E94" s="311" t="s">
        <v>316</v>
      </c>
      <c r="F94" s="312">
        <v>50</v>
      </c>
      <c r="G94" s="40"/>
      <c r="H94" s="46"/>
    </row>
    <row r="95" spans="1:8" s="2" customFormat="1" ht="16.8" customHeight="1">
      <c r="A95" s="40"/>
      <c r="B95" s="46"/>
      <c r="C95" s="313" t="s">
        <v>39</v>
      </c>
      <c r="D95" s="313" t="s">
        <v>922</v>
      </c>
      <c r="E95" s="18" t="s">
        <v>39</v>
      </c>
      <c r="F95" s="314">
        <v>0</v>
      </c>
      <c r="G95" s="40"/>
      <c r="H95" s="46"/>
    </row>
    <row r="96" spans="1:8" s="2" customFormat="1" ht="16.8" customHeight="1">
      <c r="A96" s="40"/>
      <c r="B96" s="46"/>
      <c r="C96" s="313" t="s">
        <v>39</v>
      </c>
      <c r="D96" s="313" t="s">
        <v>923</v>
      </c>
      <c r="E96" s="18" t="s">
        <v>39</v>
      </c>
      <c r="F96" s="314">
        <v>40</v>
      </c>
      <c r="G96" s="40"/>
      <c r="H96" s="46"/>
    </row>
    <row r="97" spans="1:8" s="2" customFormat="1" ht="16.8" customHeight="1">
      <c r="A97" s="40"/>
      <c r="B97" s="46"/>
      <c r="C97" s="313" t="s">
        <v>39</v>
      </c>
      <c r="D97" s="313" t="s">
        <v>924</v>
      </c>
      <c r="E97" s="18" t="s">
        <v>39</v>
      </c>
      <c r="F97" s="314">
        <v>10</v>
      </c>
      <c r="G97" s="40"/>
      <c r="H97" s="46"/>
    </row>
    <row r="98" spans="1:8" s="2" customFormat="1" ht="16.8" customHeight="1">
      <c r="A98" s="40"/>
      <c r="B98" s="46"/>
      <c r="C98" s="313" t="s">
        <v>887</v>
      </c>
      <c r="D98" s="313" t="s">
        <v>220</v>
      </c>
      <c r="E98" s="18" t="s">
        <v>39</v>
      </c>
      <c r="F98" s="314">
        <v>50</v>
      </c>
      <c r="G98" s="40"/>
      <c r="H98" s="46"/>
    </row>
    <row r="99" spans="1:8" s="2" customFormat="1" ht="16.8" customHeight="1">
      <c r="A99" s="40"/>
      <c r="B99" s="46"/>
      <c r="C99" s="315" t="s">
        <v>2097</v>
      </c>
      <c r="D99" s="40"/>
      <c r="E99" s="40"/>
      <c r="F99" s="40"/>
      <c r="G99" s="40"/>
      <c r="H99" s="46"/>
    </row>
    <row r="100" spans="1:8" s="2" customFormat="1" ht="16.8" customHeight="1">
      <c r="A100" s="40"/>
      <c r="B100" s="46"/>
      <c r="C100" s="313" t="s">
        <v>348</v>
      </c>
      <c r="D100" s="313" t="s">
        <v>349</v>
      </c>
      <c r="E100" s="18" t="s">
        <v>316</v>
      </c>
      <c r="F100" s="314">
        <v>50</v>
      </c>
      <c r="G100" s="40"/>
      <c r="H100" s="46"/>
    </row>
    <row r="101" spans="1:8" s="2" customFormat="1" ht="16.8" customHeight="1">
      <c r="A101" s="40"/>
      <c r="B101" s="46"/>
      <c r="C101" s="313" t="s">
        <v>210</v>
      </c>
      <c r="D101" s="313" t="s">
        <v>211</v>
      </c>
      <c r="E101" s="18" t="s">
        <v>212</v>
      </c>
      <c r="F101" s="314">
        <v>29.155</v>
      </c>
      <c r="G101" s="40"/>
      <c r="H101" s="46"/>
    </row>
    <row r="102" spans="1:8" s="2" customFormat="1" ht="12">
      <c r="A102" s="40"/>
      <c r="B102" s="46"/>
      <c r="C102" s="313" t="s">
        <v>985</v>
      </c>
      <c r="D102" s="313" t="s">
        <v>986</v>
      </c>
      <c r="E102" s="18" t="s">
        <v>316</v>
      </c>
      <c r="F102" s="314">
        <v>50</v>
      </c>
      <c r="G102" s="40"/>
      <c r="H102" s="46"/>
    </row>
    <row r="103" spans="1:8" s="2" customFormat="1" ht="16.8" customHeight="1">
      <c r="A103" s="40"/>
      <c r="B103" s="46"/>
      <c r="C103" s="309" t="s">
        <v>879</v>
      </c>
      <c r="D103" s="310" t="s">
        <v>880</v>
      </c>
      <c r="E103" s="311" t="s">
        <v>881</v>
      </c>
      <c r="F103" s="312">
        <v>16</v>
      </c>
      <c r="G103" s="40"/>
      <c r="H103" s="46"/>
    </row>
    <row r="104" spans="1:8" s="2" customFormat="1" ht="16.8" customHeight="1">
      <c r="A104" s="40"/>
      <c r="B104" s="46"/>
      <c r="C104" s="313" t="s">
        <v>879</v>
      </c>
      <c r="D104" s="313" t="s">
        <v>975</v>
      </c>
      <c r="E104" s="18" t="s">
        <v>39</v>
      </c>
      <c r="F104" s="314">
        <v>16</v>
      </c>
      <c r="G104" s="40"/>
      <c r="H104" s="46"/>
    </row>
    <row r="105" spans="1:8" s="2" customFormat="1" ht="16.8" customHeight="1">
      <c r="A105" s="40"/>
      <c r="B105" s="46"/>
      <c r="C105" s="315" t="s">
        <v>2097</v>
      </c>
      <c r="D105" s="40"/>
      <c r="E105" s="40"/>
      <c r="F105" s="40"/>
      <c r="G105" s="40"/>
      <c r="H105" s="46"/>
    </row>
    <row r="106" spans="1:8" s="2" customFormat="1" ht="16.8" customHeight="1">
      <c r="A106" s="40"/>
      <c r="B106" s="46"/>
      <c r="C106" s="313" t="s">
        <v>972</v>
      </c>
      <c r="D106" s="313" t="s">
        <v>973</v>
      </c>
      <c r="E106" s="18" t="s">
        <v>223</v>
      </c>
      <c r="F106" s="314">
        <v>16</v>
      </c>
      <c r="G106" s="40"/>
      <c r="H106" s="46"/>
    </row>
    <row r="107" spans="1:8" s="2" customFormat="1" ht="12">
      <c r="A107" s="40"/>
      <c r="B107" s="46"/>
      <c r="C107" s="313" t="s">
        <v>976</v>
      </c>
      <c r="D107" s="313" t="s">
        <v>977</v>
      </c>
      <c r="E107" s="18" t="s">
        <v>223</v>
      </c>
      <c r="F107" s="314">
        <v>16</v>
      </c>
      <c r="G107" s="40"/>
      <c r="H107" s="46"/>
    </row>
    <row r="108" spans="1:8" s="2" customFormat="1" ht="26.4" customHeight="1">
      <c r="A108" s="40"/>
      <c r="B108" s="46"/>
      <c r="C108" s="308" t="s">
        <v>2100</v>
      </c>
      <c r="D108" s="308" t="s">
        <v>114</v>
      </c>
      <c r="E108" s="40"/>
      <c r="F108" s="40"/>
      <c r="G108" s="40"/>
      <c r="H108" s="46"/>
    </row>
    <row r="109" spans="1:8" s="2" customFormat="1" ht="16.8" customHeight="1">
      <c r="A109" s="40"/>
      <c r="B109" s="46"/>
      <c r="C109" s="309" t="s">
        <v>1015</v>
      </c>
      <c r="D109" s="310" t="s">
        <v>871</v>
      </c>
      <c r="E109" s="311" t="s">
        <v>175</v>
      </c>
      <c r="F109" s="312">
        <v>2628.3</v>
      </c>
      <c r="G109" s="40"/>
      <c r="H109" s="46"/>
    </row>
    <row r="110" spans="1:8" s="2" customFormat="1" ht="16.8" customHeight="1">
      <c r="A110" s="40"/>
      <c r="B110" s="46"/>
      <c r="C110" s="313" t="s">
        <v>39</v>
      </c>
      <c r="D110" s="313" t="s">
        <v>1071</v>
      </c>
      <c r="E110" s="18" t="s">
        <v>39</v>
      </c>
      <c r="F110" s="314">
        <v>2628.3</v>
      </c>
      <c r="G110" s="40"/>
      <c r="H110" s="46"/>
    </row>
    <row r="111" spans="1:8" s="2" customFormat="1" ht="16.8" customHeight="1">
      <c r="A111" s="40"/>
      <c r="B111" s="46"/>
      <c r="C111" s="313" t="s">
        <v>1015</v>
      </c>
      <c r="D111" s="313" t="s">
        <v>220</v>
      </c>
      <c r="E111" s="18" t="s">
        <v>39</v>
      </c>
      <c r="F111" s="314">
        <v>2628.3</v>
      </c>
      <c r="G111" s="40"/>
      <c r="H111" s="46"/>
    </row>
    <row r="112" spans="1:8" s="2" customFormat="1" ht="16.8" customHeight="1">
      <c r="A112" s="40"/>
      <c r="B112" s="46"/>
      <c r="C112" s="315" t="s">
        <v>2097</v>
      </c>
      <c r="D112" s="40"/>
      <c r="E112" s="40"/>
      <c r="F112" s="40"/>
      <c r="G112" s="40"/>
      <c r="H112" s="46"/>
    </row>
    <row r="113" spans="1:8" s="2" customFormat="1" ht="12">
      <c r="A113" s="40"/>
      <c r="B113" s="46"/>
      <c r="C113" s="313" t="s">
        <v>967</v>
      </c>
      <c r="D113" s="313" t="s">
        <v>968</v>
      </c>
      <c r="E113" s="18" t="s">
        <v>175</v>
      </c>
      <c r="F113" s="314">
        <v>2628.3</v>
      </c>
      <c r="G113" s="40"/>
      <c r="H113" s="46"/>
    </row>
    <row r="114" spans="1:8" s="2" customFormat="1" ht="16.8" customHeight="1">
      <c r="A114" s="40"/>
      <c r="B114" s="46"/>
      <c r="C114" s="313" t="s">
        <v>939</v>
      </c>
      <c r="D114" s="313" t="s">
        <v>940</v>
      </c>
      <c r="E114" s="18" t="s">
        <v>268</v>
      </c>
      <c r="F114" s="314">
        <v>1.314</v>
      </c>
      <c r="G114" s="40"/>
      <c r="H114" s="46"/>
    </row>
    <row r="115" spans="1:8" s="2" customFormat="1" ht="16.8" customHeight="1">
      <c r="A115" s="40"/>
      <c r="B115" s="46"/>
      <c r="C115" s="313" t="s">
        <v>972</v>
      </c>
      <c r="D115" s="313" t="s">
        <v>973</v>
      </c>
      <c r="E115" s="18" t="s">
        <v>223</v>
      </c>
      <c r="F115" s="314">
        <v>33</v>
      </c>
      <c r="G115" s="40"/>
      <c r="H115" s="46"/>
    </row>
    <row r="116" spans="1:8" s="2" customFormat="1" ht="16.8" customHeight="1">
      <c r="A116" s="40"/>
      <c r="B116" s="46"/>
      <c r="C116" s="309" t="s">
        <v>1007</v>
      </c>
      <c r="D116" s="310" t="s">
        <v>273</v>
      </c>
      <c r="E116" s="311" t="s">
        <v>268</v>
      </c>
      <c r="F116" s="312">
        <v>2.169</v>
      </c>
      <c r="G116" s="40"/>
      <c r="H116" s="46"/>
    </row>
    <row r="117" spans="1:8" s="2" customFormat="1" ht="16.8" customHeight="1">
      <c r="A117" s="40"/>
      <c r="B117" s="46"/>
      <c r="C117" s="313" t="s">
        <v>39</v>
      </c>
      <c r="D117" s="313" t="s">
        <v>1058</v>
      </c>
      <c r="E117" s="18" t="s">
        <v>39</v>
      </c>
      <c r="F117" s="314">
        <v>0.625</v>
      </c>
      <c r="G117" s="40"/>
      <c r="H117" s="46"/>
    </row>
    <row r="118" spans="1:8" s="2" customFormat="1" ht="16.8" customHeight="1">
      <c r="A118" s="40"/>
      <c r="B118" s="46"/>
      <c r="C118" s="313" t="s">
        <v>39</v>
      </c>
      <c r="D118" s="313" t="s">
        <v>1059</v>
      </c>
      <c r="E118" s="18" t="s">
        <v>39</v>
      </c>
      <c r="F118" s="314">
        <v>0.875</v>
      </c>
      <c r="G118" s="40"/>
      <c r="H118" s="46"/>
    </row>
    <row r="119" spans="1:8" s="2" customFormat="1" ht="16.8" customHeight="1">
      <c r="A119" s="40"/>
      <c r="B119" s="46"/>
      <c r="C119" s="313" t="s">
        <v>39</v>
      </c>
      <c r="D119" s="313" t="s">
        <v>1060</v>
      </c>
      <c r="E119" s="18" t="s">
        <v>39</v>
      </c>
      <c r="F119" s="314">
        <v>0.669</v>
      </c>
      <c r="G119" s="40"/>
      <c r="H119" s="46"/>
    </row>
    <row r="120" spans="1:8" s="2" customFormat="1" ht="16.8" customHeight="1">
      <c r="A120" s="40"/>
      <c r="B120" s="46"/>
      <c r="C120" s="313" t="s">
        <v>1007</v>
      </c>
      <c r="D120" s="313" t="s">
        <v>220</v>
      </c>
      <c r="E120" s="18" t="s">
        <v>39</v>
      </c>
      <c r="F120" s="314">
        <v>2.169</v>
      </c>
      <c r="G120" s="40"/>
      <c r="H120" s="46"/>
    </row>
    <row r="121" spans="1:8" s="2" customFormat="1" ht="16.8" customHeight="1">
      <c r="A121" s="40"/>
      <c r="B121" s="46"/>
      <c r="C121" s="315" t="s">
        <v>2097</v>
      </c>
      <c r="D121" s="40"/>
      <c r="E121" s="40"/>
      <c r="F121" s="40"/>
      <c r="G121" s="40"/>
      <c r="H121" s="46"/>
    </row>
    <row r="122" spans="1:8" s="2" customFormat="1" ht="16.8" customHeight="1">
      <c r="A122" s="40"/>
      <c r="B122" s="46"/>
      <c r="C122" s="313" t="s">
        <v>272</v>
      </c>
      <c r="D122" s="313" t="s">
        <v>273</v>
      </c>
      <c r="E122" s="18" t="s">
        <v>268</v>
      </c>
      <c r="F122" s="314">
        <v>2.169</v>
      </c>
      <c r="G122" s="40"/>
      <c r="H122" s="46"/>
    </row>
    <row r="123" spans="1:8" s="2" customFormat="1" ht="16.8" customHeight="1">
      <c r="A123" s="40"/>
      <c r="B123" s="46"/>
      <c r="C123" s="313" t="s">
        <v>896</v>
      </c>
      <c r="D123" s="313" t="s">
        <v>897</v>
      </c>
      <c r="E123" s="18" t="s">
        <v>268</v>
      </c>
      <c r="F123" s="314">
        <v>2.794</v>
      </c>
      <c r="G123" s="40"/>
      <c r="H123" s="46"/>
    </row>
    <row r="124" spans="1:8" s="2" customFormat="1" ht="16.8" customHeight="1">
      <c r="A124" s="40"/>
      <c r="B124" s="46"/>
      <c r="C124" s="313" t="s">
        <v>947</v>
      </c>
      <c r="D124" s="313" t="s">
        <v>948</v>
      </c>
      <c r="E124" s="18" t="s">
        <v>268</v>
      </c>
      <c r="F124" s="314">
        <v>2.169</v>
      </c>
      <c r="G124" s="40"/>
      <c r="H124" s="46"/>
    </row>
    <row r="125" spans="1:8" s="2" customFormat="1" ht="16.8" customHeight="1">
      <c r="A125" s="40"/>
      <c r="B125" s="46"/>
      <c r="C125" s="309" t="s">
        <v>1019</v>
      </c>
      <c r="D125" s="310" t="s">
        <v>874</v>
      </c>
      <c r="E125" s="311" t="s">
        <v>316</v>
      </c>
      <c r="F125" s="312">
        <v>114.995</v>
      </c>
      <c r="G125" s="40"/>
      <c r="H125" s="46"/>
    </row>
    <row r="126" spans="1:8" s="2" customFormat="1" ht="16.8" customHeight="1">
      <c r="A126" s="40"/>
      <c r="B126" s="46"/>
      <c r="C126" s="313" t="s">
        <v>39</v>
      </c>
      <c r="D126" s="313" t="s">
        <v>1080</v>
      </c>
      <c r="E126" s="18" t="s">
        <v>39</v>
      </c>
      <c r="F126" s="314">
        <v>114.995</v>
      </c>
      <c r="G126" s="40"/>
      <c r="H126" s="46"/>
    </row>
    <row r="127" spans="1:8" s="2" customFormat="1" ht="16.8" customHeight="1">
      <c r="A127" s="40"/>
      <c r="B127" s="46"/>
      <c r="C127" s="313" t="s">
        <v>1019</v>
      </c>
      <c r="D127" s="313" t="s">
        <v>220</v>
      </c>
      <c r="E127" s="18" t="s">
        <v>39</v>
      </c>
      <c r="F127" s="314">
        <v>114.995</v>
      </c>
      <c r="G127" s="40"/>
      <c r="H127" s="46"/>
    </row>
    <row r="128" spans="1:8" s="2" customFormat="1" ht="16.8" customHeight="1">
      <c r="A128" s="40"/>
      <c r="B128" s="46"/>
      <c r="C128" s="315" t="s">
        <v>2097</v>
      </c>
      <c r="D128" s="40"/>
      <c r="E128" s="40"/>
      <c r="F128" s="40"/>
      <c r="G128" s="40"/>
      <c r="H128" s="46"/>
    </row>
    <row r="129" spans="1:8" s="2" customFormat="1" ht="12">
      <c r="A129" s="40"/>
      <c r="B129" s="46"/>
      <c r="C129" s="313" t="s">
        <v>380</v>
      </c>
      <c r="D129" s="313" t="s">
        <v>381</v>
      </c>
      <c r="E129" s="18" t="s">
        <v>316</v>
      </c>
      <c r="F129" s="314">
        <v>114.995</v>
      </c>
      <c r="G129" s="40"/>
      <c r="H129" s="46"/>
    </row>
    <row r="130" spans="1:8" s="2" customFormat="1" ht="12">
      <c r="A130" s="40"/>
      <c r="B130" s="46"/>
      <c r="C130" s="313" t="s">
        <v>980</v>
      </c>
      <c r="D130" s="313" t="s">
        <v>981</v>
      </c>
      <c r="E130" s="18" t="s">
        <v>316</v>
      </c>
      <c r="F130" s="314">
        <v>114.995</v>
      </c>
      <c r="G130" s="40"/>
      <c r="H130" s="46"/>
    </row>
    <row r="131" spans="1:8" s="2" customFormat="1" ht="16.8" customHeight="1">
      <c r="A131" s="40"/>
      <c r="B131" s="46"/>
      <c r="C131" s="313" t="s">
        <v>545</v>
      </c>
      <c r="D131" s="313" t="s">
        <v>546</v>
      </c>
      <c r="E131" s="18" t="s">
        <v>316</v>
      </c>
      <c r="F131" s="314">
        <v>344.985</v>
      </c>
      <c r="G131" s="40"/>
      <c r="H131" s="46"/>
    </row>
    <row r="132" spans="1:8" s="2" customFormat="1" ht="16.8" customHeight="1">
      <c r="A132" s="40"/>
      <c r="B132" s="46"/>
      <c r="C132" s="309" t="s">
        <v>1014</v>
      </c>
      <c r="D132" s="310" t="s">
        <v>890</v>
      </c>
      <c r="E132" s="311" t="s">
        <v>223</v>
      </c>
      <c r="F132" s="312">
        <v>2</v>
      </c>
      <c r="G132" s="40"/>
      <c r="H132" s="46"/>
    </row>
    <row r="133" spans="1:8" s="2" customFormat="1" ht="12">
      <c r="A133" s="40"/>
      <c r="B133" s="46"/>
      <c r="C133" s="313" t="s">
        <v>39</v>
      </c>
      <c r="D133" s="313" t="s">
        <v>1041</v>
      </c>
      <c r="E133" s="18" t="s">
        <v>39</v>
      </c>
      <c r="F133" s="314">
        <v>2</v>
      </c>
      <c r="G133" s="40"/>
      <c r="H133" s="46"/>
    </row>
    <row r="134" spans="1:8" s="2" customFormat="1" ht="16.8" customHeight="1">
      <c r="A134" s="40"/>
      <c r="B134" s="46"/>
      <c r="C134" s="313" t="s">
        <v>1014</v>
      </c>
      <c r="D134" s="313" t="s">
        <v>220</v>
      </c>
      <c r="E134" s="18" t="s">
        <v>39</v>
      </c>
      <c r="F134" s="314">
        <v>2</v>
      </c>
      <c r="G134" s="40"/>
      <c r="H134" s="46"/>
    </row>
    <row r="135" spans="1:8" s="2" customFormat="1" ht="16.8" customHeight="1">
      <c r="A135" s="40"/>
      <c r="B135" s="46"/>
      <c r="C135" s="315" t="s">
        <v>2097</v>
      </c>
      <c r="D135" s="40"/>
      <c r="E135" s="40"/>
      <c r="F135" s="40"/>
      <c r="G135" s="40"/>
      <c r="H135" s="46"/>
    </row>
    <row r="136" spans="1:8" s="2" customFormat="1" ht="16.8" customHeight="1">
      <c r="A136" s="40"/>
      <c r="B136" s="46"/>
      <c r="C136" s="313" t="s">
        <v>917</v>
      </c>
      <c r="D136" s="313" t="s">
        <v>890</v>
      </c>
      <c r="E136" s="18" t="s">
        <v>223</v>
      </c>
      <c r="F136" s="314">
        <v>2</v>
      </c>
      <c r="G136" s="40"/>
      <c r="H136" s="46"/>
    </row>
    <row r="137" spans="1:8" s="2" customFormat="1" ht="16.8" customHeight="1">
      <c r="A137" s="40"/>
      <c r="B137" s="46"/>
      <c r="C137" s="313" t="s">
        <v>900</v>
      </c>
      <c r="D137" s="313" t="s">
        <v>901</v>
      </c>
      <c r="E137" s="18" t="s">
        <v>175</v>
      </c>
      <c r="F137" s="314">
        <v>16.2</v>
      </c>
      <c r="G137" s="40"/>
      <c r="H137" s="46"/>
    </row>
    <row r="138" spans="1:8" s="2" customFormat="1" ht="16.8" customHeight="1">
      <c r="A138" s="40"/>
      <c r="B138" s="46"/>
      <c r="C138" s="313" t="s">
        <v>905</v>
      </c>
      <c r="D138" s="313" t="s">
        <v>906</v>
      </c>
      <c r="E138" s="18" t="s">
        <v>175</v>
      </c>
      <c r="F138" s="314">
        <v>2328.3</v>
      </c>
      <c r="G138" s="40"/>
      <c r="H138" s="46"/>
    </row>
    <row r="139" spans="1:8" s="2" customFormat="1" ht="16.8" customHeight="1">
      <c r="A139" s="40"/>
      <c r="B139" s="46"/>
      <c r="C139" s="313" t="s">
        <v>960</v>
      </c>
      <c r="D139" s="313" t="s">
        <v>961</v>
      </c>
      <c r="E139" s="18" t="s">
        <v>281</v>
      </c>
      <c r="F139" s="314">
        <v>22</v>
      </c>
      <c r="G139" s="40"/>
      <c r="H139" s="46"/>
    </row>
    <row r="140" spans="1:8" s="2" customFormat="1" ht="16.8" customHeight="1">
      <c r="A140" s="40"/>
      <c r="B140" s="46"/>
      <c r="C140" s="309" t="s">
        <v>1000</v>
      </c>
      <c r="D140" s="310" t="s">
        <v>1001</v>
      </c>
      <c r="E140" s="311" t="s">
        <v>223</v>
      </c>
      <c r="F140" s="312">
        <v>2</v>
      </c>
      <c r="G140" s="40"/>
      <c r="H140" s="46"/>
    </row>
    <row r="141" spans="1:8" s="2" customFormat="1" ht="16.8" customHeight="1">
      <c r="A141" s="40"/>
      <c r="B141" s="46"/>
      <c r="C141" s="313" t="s">
        <v>39</v>
      </c>
      <c r="D141" s="313" t="s">
        <v>1044</v>
      </c>
      <c r="E141" s="18" t="s">
        <v>39</v>
      </c>
      <c r="F141" s="314">
        <v>2</v>
      </c>
      <c r="G141" s="40"/>
      <c r="H141" s="46"/>
    </row>
    <row r="142" spans="1:8" s="2" customFormat="1" ht="16.8" customHeight="1">
      <c r="A142" s="40"/>
      <c r="B142" s="46"/>
      <c r="C142" s="313" t="s">
        <v>1000</v>
      </c>
      <c r="D142" s="313" t="s">
        <v>220</v>
      </c>
      <c r="E142" s="18" t="s">
        <v>39</v>
      </c>
      <c r="F142" s="314">
        <v>2</v>
      </c>
      <c r="G142" s="40"/>
      <c r="H142" s="46"/>
    </row>
    <row r="143" spans="1:8" s="2" customFormat="1" ht="16.8" customHeight="1">
      <c r="A143" s="40"/>
      <c r="B143" s="46"/>
      <c r="C143" s="315" t="s">
        <v>2097</v>
      </c>
      <c r="D143" s="40"/>
      <c r="E143" s="40"/>
      <c r="F143" s="40"/>
      <c r="G143" s="40"/>
      <c r="H143" s="46"/>
    </row>
    <row r="144" spans="1:8" s="2" customFormat="1" ht="16.8" customHeight="1">
      <c r="A144" s="40"/>
      <c r="B144" s="46"/>
      <c r="C144" s="313" t="s">
        <v>1042</v>
      </c>
      <c r="D144" s="313" t="s">
        <v>1001</v>
      </c>
      <c r="E144" s="18" t="s">
        <v>223</v>
      </c>
      <c r="F144" s="314">
        <v>2</v>
      </c>
      <c r="G144" s="40"/>
      <c r="H144" s="46"/>
    </row>
    <row r="145" spans="1:8" s="2" customFormat="1" ht="16.8" customHeight="1">
      <c r="A145" s="40"/>
      <c r="B145" s="46"/>
      <c r="C145" s="313" t="s">
        <v>900</v>
      </c>
      <c r="D145" s="313" t="s">
        <v>901</v>
      </c>
      <c r="E145" s="18" t="s">
        <v>175</v>
      </c>
      <c r="F145" s="314">
        <v>16.2</v>
      </c>
      <c r="G145" s="40"/>
      <c r="H145" s="46"/>
    </row>
    <row r="146" spans="1:8" s="2" customFormat="1" ht="16.8" customHeight="1">
      <c r="A146" s="40"/>
      <c r="B146" s="46"/>
      <c r="C146" s="313" t="s">
        <v>905</v>
      </c>
      <c r="D146" s="313" t="s">
        <v>906</v>
      </c>
      <c r="E146" s="18" t="s">
        <v>175</v>
      </c>
      <c r="F146" s="314">
        <v>2328.3</v>
      </c>
      <c r="G146" s="40"/>
      <c r="H146" s="46"/>
    </row>
    <row r="147" spans="1:8" s="2" customFormat="1" ht="16.8" customHeight="1">
      <c r="A147" s="40"/>
      <c r="B147" s="46"/>
      <c r="C147" s="313" t="s">
        <v>960</v>
      </c>
      <c r="D147" s="313" t="s">
        <v>961</v>
      </c>
      <c r="E147" s="18" t="s">
        <v>281</v>
      </c>
      <c r="F147" s="314">
        <v>22</v>
      </c>
      <c r="G147" s="40"/>
      <c r="H147" s="46"/>
    </row>
    <row r="148" spans="1:8" s="2" customFormat="1" ht="16.8" customHeight="1">
      <c r="A148" s="40"/>
      <c r="B148" s="46"/>
      <c r="C148" s="313" t="s">
        <v>292</v>
      </c>
      <c r="D148" s="313" t="s">
        <v>293</v>
      </c>
      <c r="E148" s="18" t="s">
        <v>281</v>
      </c>
      <c r="F148" s="314">
        <v>11</v>
      </c>
      <c r="G148" s="40"/>
      <c r="H148" s="46"/>
    </row>
    <row r="149" spans="1:8" s="2" customFormat="1" ht="16.8" customHeight="1">
      <c r="A149" s="40"/>
      <c r="B149" s="46"/>
      <c r="C149" s="309" t="s">
        <v>1009</v>
      </c>
      <c r="D149" s="310" t="s">
        <v>877</v>
      </c>
      <c r="E149" s="311" t="s">
        <v>175</v>
      </c>
      <c r="F149" s="312">
        <v>2328.3</v>
      </c>
      <c r="G149" s="40"/>
      <c r="H149" s="46"/>
    </row>
    <row r="150" spans="1:8" s="2" customFormat="1" ht="16.8" customHeight="1">
      <c r="A150" s="40"/>
      <c r="B150" s="46"/>
      <c r="C150" s="313" t="s">
        <v>39</v>
      </c>
      <c r="D150" s="313" t="s">
        <v>1033</v>
      </c>
      <c r="E150" s="18" t="s">
        <v>39</v>
      </c>
      <c r="F150" s="314">
        <v>615</v>
      </c>
      <c r="G150" s="40"/>
      <c r="H150" s="46"/>
    </row>
    <row r="151" spans="1:8" s="2" customFormat="1" ht="16.8" customHeight="1">
      <c r="A151" s="40"/>
      <c r="B151" s="46"/>
      <c r="C151" s="313" t="s">
        <v>39</v>
      </c>
      <c r="D151" s="313" t="s">
        <v>1034</v>
      </c>
      <c r="E151" s="18" t="s">
        <v>39</v>
      </c>
      <c r="F151" s="314">
        <v>775</v>
      </c>
      <c r="G151" s="40"/>
      <c r="H151" s="46"/>
    </row>
    <row r="152" spans="1:8" s="2" customFormat="1" ht="16.8" customHeight="1">
      <c r="A152" s="40"/>
      <c r="B152" s="46"/>
      <c r="C152" s="313" t="s">
        <v>39</v>
      </c>
      <c r="D152" s="313" t="s">
        <v>1035</v>
      </c>
      <c r="E152" s="18" t="s">
        <v>39</v>
      </c>
      <c r="F152" s="314">
        <v>950</v>
      </c>
      <c r="G152" s="40"/>
      <c r="H152" s="46"/>
    </row>
    <row r="153" spans="1:8" s="2" customFormat="1" ht="16.8" customHeight="1">
      <c r="A153" s="40"/>
      <c r="B153" s="46"/>
      <c r="C153" s="313" t="s">
        <v>39</v>
      </c>
      <c r="D153" s="313" t="s">
        <v>1036</v>
      </c>
      <c r="E153" s="18" t="s">
        <v>39</v>
      </c>
      <c r="F153" s="314">
        <v>-7.2</v>
      </c>
      <c r="G153" s="40"/>
      <c r="H153" s="46"/>
    </row>
    <row r="154" spans="1:8" s="2" customFormat="1" ht="16.8" customHeight="1">
      <c r="A154" s="40"/>
      <c r="B154" s="46"/>
      <c r="C154" s="313" t="s">
        <v>39</v>
      </c>
      <c r="D154" s="313" t="s">
        <v>1037</v>
      </c>
      <c r="E154" s="18" t="s">
        <v>39</v>
      </c>
      <c r="F154" s="314">
        <v>-4.5</v>
      </c>
      <c r="G154" s="40"/>
      <c r="H154" s="46"/>
    </row>
    <row r="155" spans="1:8" s="2" customFormat="1" ht="16.8" customHeight="1">
      <c r="A155" s="40"/>
      <c r="B155" s="46"/>
      <c r="C155" s="313" t="s">
        <v>1009</v>
      </c>
      <c r="D155" s="313" t="s">
        <v>220</v>
      </c>
      <c r="E155" s="18" t="s">
        <v>39</v>
      </c>
      <c r="F155" s="314">
        <v>2328.3</v>
      </c>
      <c r="G155" s="40"/>
      <c r="H155" s="46"/>
    </row>
    <row r="156" spans="1:8" s="2" customFormat="1" ht="16.8" customHeight="1">
      <c r="A156" s="40"/>
      <c r="B156" s="46"/>
      <c r="C156" s="315" t="s">
        <v>2097</v>
      </c>
      <c r="D156" s="40"/>
      <c r="E156" s="40"/>
      <c r="F156" s="40"/>
      <c r="G156" s="40"/>
      <c r="H156" s="46"/>
    </row>
    <row r="157" spans="1:8" s="2" customFormat="1" ht="16.8" customHeight="1">
      <c r="A157" s="40"/>
      <c r="B157" s="46"/>
      <c r="C157" s="313" t="s">
        <v>905</v>
      </c>
      <c r="D157" s="313" t="s">
        <v>906</v>
      </c>
      <c r="E157" s="18" t="s">
        <v>175</v>
      </c>
      <c r="F157" s="314">
        <v>2328.3</v>
      </c>
      <c r="G157" s="40"/>
      <c r="H157" s="46"/>
    </row>
    <row r="158" spans="1:8" s="2" customFormat="1" ht="16.8" customHeight="1">
      <c r="A158" s="40"/>
      <c r="B158" s="46"/>
      <c r="C158" s="313" t="s">
        <v>245</v>
      </c>
      <c r="D158" s="313" t="s">
        <v>246</v>
      </c>
      <c r="E158" s="18" t="s">
        <v>223</v>
      </c>
      <c r="F158" s="314">
        <v>395</v>
      </c>
      <c r="G158" s="40"/>
      <c r="H158" s="46"/>
    </row>
    <row r="159" spans="1:8" s="2" customFormat="1" ht="12">
      <c r="A159" s="40"/>
      <c r="B159" s="46"/>
      <c r="C159" s="313" t="s">
        <v>951</v>
      </c>
      <c r="D159" s="313" t="s">
        <v>952</v>
      </c>
      <c r="E159" s="18" t="s">
        <v>175</v>
      </c>
      <c r="F159" s="314">
        <v>2328.3</v>
      </c>
      <c r="G159" s="40"/>
      <c r="H159" s="46"/>
    </row>
    <row r="160" spans="1:8" s="2" customFormat="1" ht="16.8" customHeight="1">
      <c r="A160" s="40"/>
      <c r="B160" s="46"/>
      <c r="C160" s="313" t="s">
        <v>960</v>
      </c>
      <c r="D160" s="313" t="s">
        <v>961</v>
      </c>
      <c r="E160" s="18" t="s">
        <v>281</v>
      </c>
      <c r="F160" s="314">
        <v>22</v>
      </c>
      <c r="G160" s="40"/>
      <c r="H160" s="46"/>
    </row>
    <row r="161" spans="1:8" s="2" customFormat="1" ht="16.8" customHeight="1">
      <c r="A161" s="40"/>
      <c r="B161" s="46"/>
      <c r="C161" s="313" t="s">
        <v>292</v>
      </c>
      <c r="D161" s="313" t="s">
        <v>293</v>
      </c>
      <c r="E161" s="18" t="s">
        <v>281</v>
      </c>
      <c r="F161" s="314">
        <v>11</v>
      </c>
      <c r="G161" s="40"/>
      <c r="H161" s="46"/>
    </row>
    <row r="162" spans="1:8" s="2" customFormat="1" ht="12">
      <c r="A162" s="40"/>
      <c r="B162" s="46"/>
      <c r="C162" s="313" t="s">
        <v>967</v>
      </c>
      <c r="D162" s="313" t="s">
        <v>968</v>
      </c>
      <c r="E162" s="18" t="s">
        <v>175</v>
      </c>
      <c r="F162" s="314">
        <v>2628.3</v>
      </c>
      <c r="G162" s="40"/>
      <c r="H162" s="46"/>
    </row>
    <row r="163" spans="1:8" s="2" customFormat="1" ht="12">
      <c r="A163" s="40"/>
      <c r="B163" s="46"/>
      <c r="C163" s="313" t="s">
        <v>380</v>
      </c>
      <c r="D163" s="313" t="s">
        <v>381</v>
      </c>
      <c r="E163" s="18" t="s">
        <v>316</v>
      </c>
      <c r="F163" s="314">
        <v>114.995</v>
      </c>
      <c r="G163" s="40"/>
      <c r="H163" s="46"/>
    </row>
    <row r="164" spans="1:8" s="2" customFormat="1" ht="16.8" customHeight="1">
      <c r="A164" s="40"/>
      <c r="B164" s="46"/>
      <c r="C164" s="313" t="s">
        <v>925</v>
      </c>
      <c r="D164" s="313" t="s">
        <v>926</v>
      </c>
      <c r="E164" s="18" t="s">
        <v>223</v>
      </c>
      <c r="F164" s="314">
        <v>19.403</v>
      </c>
      <c r="G164" s="40"/>
      <c r="H164" s="46"/>
    </row>
    <row r="165" spans="1:8" s="2" customFormat="1" ht="16.8" customHeight="1">
      <c r="A165" s="40"/>
      <c r="B165" s="46"/>
      <c r="C165" s="309" t="s">
        <v>1011</v>
      </c>
      <c r="D165" s="310" t="s">
        <v>1012</v>
      </c>
      <c r="E165" s="311" t="s">
        <v>881</v>
      </c>
      <c r="F165" s="312">
        <v>2460</v>
      </c>
      <c r="G165" s="40"/>
      <c r="H165" s="46"/>
    </row>
    <row r="166" spans="1:8" s="2" customFormat="1" ht="16.8" customHeight="1">
      <c r="A166" s="40"/>
      <c r="B166" s="46"/>
      <c r="C166" s="313" t="s">
        <v>1011</v>
      </c>
      <c r="D166" s="313" t="s">
        <v>1039</v>
      </c>
      <c r="E166" s="18" t="s">
        <v>39</v>
      </c>
      <c r="F166" s="314">
        <v>2460</v>
      </c>
      <c r="G166" s="40"/>
      <c r="H166" s="46"/>
    </row>
    <row r="167" spans="1:8" s="2" customFormat="1" ht="16.8" customHeight="1">
      <c r="A167" s="40"/>
      <c r="B167" s="46"/>
      <c r="C167" s="315" t="s">
        <v>2097</v>
      </c>
      <c r="D167" s="40"/>
      <c r="E167" s="40"/>
      <c r="F167" s="40"/>
      <c r="G167" s="40"/>
      <c r="H167" s="46"/>
    </row>
    <row r="168" spans="1:8" s="2" customFormat="1" ht="16.8" customHeight="1">
      <c r="A168" s="40"/>
      <c r="B168" s="46"/>
      <c r="C168" s="313" t="s">
        <v>329</v>
      </c>
      <c r="D168" s="313" t="s">
        <v>330</v>
      </c>
      <c r="E168" s="18" t="s">
        <v>223</v>
      </c>
      <c r="F168" s="314">
        <v>2460</v>
      </c>
      <c r="G168" s="40"/>
      <c r="H168" s="46"/>
    </row>
    <row r="169" spans="1:8" s="2" customFormat="1" ht="16.8" customHeight="1">
      <c r="A169" s="40"/>
      <c r="B169" s="46"/>
      <c r="C169" s="313" t="s">
        <v>392</v>
      </c>
      <c r="D169" s="313" t="s">
        <v>393</v>
      </c>
      <c r="E169" s="18" t="s">
        <v>316</v>
      </c>
      <c r="F169" s="314">
        <v>0.443</v>
      </c>
      <c r="G169" s="40"/>
      <c r="H169" s="46"/>
    </row>
    <row r="170" spans="1:8" s="2" customFormat="1" ht="16.8" customHeight="1">
      <c r="A170" s="40"/>
      <c r="B170" s="46"/>
      <c r="C170" s="309" t="s">
        <v>1002</v>
      </c>
      <c r="D170" s="310" t="s">
        <v>1003</v>
      </c>
      <c r="E170" s="311" t="s">
        <v>268</v>
      </c>
      <c r="F170" s="312">
        <v>0.625</v>
      </c>
      <c r="G170" s="40"/>
      <c r="H170" s="46"/>
    </row>
    <row r="171" spans="1:8" s="2" customFormat="1" ht="16.8" customHeight="1">
      <c r="A171" s="40"/>
      <c r="B171" s="46"/>
      <c r="C171" s="313" t="s">
        <v>39</v>
      </c>
      <c r="D171" s="313" t="s">
        <v>1025</v>
      </c>
      <c r="E171" s="18" t="s">
        <v>39</v>
      </c>
      <c r="F171" s="314">
        <v>0.625</v>
      </c>
      <c r="G171" s="40"/>
      <c r="H171" s="46"/>
    </row>
    <row r="172" spans="1:8" s="2" customFormat="1" ht="16.8" customHeight="1">
      <c r="A172" s="40"/>
      <c r="B172" s="46"/>
      <c r="C172" s="313" t="s">
        <v>1002</v>
      </c>
      <c r="D172" s="313" t="s">
        <v>220</v>
      </c>
      <c r="E172" s="18" t="s">
        <v>39</v>
      </c>
      <c r="F172" s="314">
        <v>0.625</v>
      </c>
      <c r="G172" s="40"/>
      <c r="H172" s="46"/>
    </row>
    <row r="173" spans="1:8" s="2" customFormat="1" ht="16.8" customHeight="1">
      <c r="A173" s="40"/>
      <c r="B173" s="46"/>
      <c r="C173" s="315" t="s">
        <v>2097</v>
      </c>
      <c r="D173" s="40"/>
      <c r="E173" s="40"/>
      <c r="F173" s="40"/>
      <c r="G173" s="40"/>
      <c r="H173" s="46"/>
    </row>
    <row r="174" spans="1:8" s="2" customFormat="1" ht="16.8" customHeight="1">
      <c r="A174" s="40"/>
      <c r="B174" s="46"/>
      <c r="C174" s="313" t="s">
        <v>1022</v>
      </c>
      <c r="D174" s="313" t="s">
        <v>1003</v>
      </c>
      <c r="E174" s="18" t="s">
        <v>268</v>
      </c>
      <c r="F174" s="314">
        <v>0.625</v>
      </c>
      <c r="G174" s="40"/>
      <c r="H174" s="46"/>
    </row>
    <row r="175" spans="1:8" s="2" customFormat="1" ht="16.8" customHeight="1">
      <c r="A175" s="40"/>
      <c r="B175" s="46"/>
      <c r="C175" s="313" t="s">
        <v>896</v>
      </c>
      <c r="D175" s="313" t="s">
        <v>897</v>
      </c>
      <c r="E175" s="18" t="s">
        <v>268</v>
      </c>
      <c r="F175" s="314">
        <v>2.794</v>
      </c>
      <c r="G175" s="40"/>
      <c r="H175" s="46"/>
    </row>
    <row r="176" spans="1:8" s="2" customFormat="1" ht="16.8" customHeight="1">
      <c r="A176" s="40"/>
      <c r="B176" s="46"/>
      <c r="C176" s="309" t="s">
        <v>1005</v>
      </c>
      <c r="D176" s="310" t="s">
        <v>349</v>
      </c>
      <c r="E176" s="311" t="s">
        <v>316</v>
      </c>
      <c r="F176" s="312">
        <v>100</v>
      </c>
      <c r="G176" s="40"/>
      <c r="H176" s="46"/>
    </row>
    <row r="177" spans="1:8" s="2" customFormat="1" ht="16.8" customHeight="1">
      <c r="A177" s="40"/>
      <c r="B177" s="46"/>
      <c r="C177" s="313" t="s">
        <v>39</v>
      </c>
      <c r="D177" s="313" t="s">
        <v>922</v>
      </c>
      <c r="E177" s="18" t="s">
        <v>39</v>
      </c>
      <c r="F177" s="314">
        <v>0</v>
      </c>
      <c r="G177" s="40"/>
      <c r="H177" s="46"/>
    </row>
    <row r="178" spans="1:8" s="2" customFormat="1" ht="16.8" customHeight="1">
      <c r="A178" s="40"/>
      <c r="B178" s="46"/>
      <c r="C178" s="313" t="s">
        <v>39</v>
      </c>
      <c r="D178" s="313" t="s">
        <v>1046</v>
      </c>
      <c r="E178" s="18" t="s">
        <v>39</v>
      </c>
      <c r="F178" s="314">
        <v>25</v>
      </c>
      <c r="G178" s="40"/>
      <c r="H178" s="46"/>
    </row>
    <row r="179" spans="1:8" s="2" customFormat="1" ht="16.8" customHeight="1">
      <c r="A179" s="40"/>
      <c r="B179" s="46"/>
      <c r="C179" s="313" t="s">
        <v>39</v>
      </c>
      <c r="D179" s="313" t="s">
        <v>1047</v>
      </c>
      <c r="E179" s="18" t="s">
        <v>39</v>
      </c>
      <c r="F179" s="314">
        <v>50</v>
      </c>
      <c r="G179" s="40"/>
      <c r="H179" s="46"/>
    </row>
    <row r="180" spans="1:8" s="2" customFormat="1" ht="16.8" customHeight="1">
      <c r="A180" s="40"/>
      <c r="B180" s="46"/>
      <c r="C180" s="313" t="s">
        <v>39</v>
      </c>
      <c r="D180" s="313" t="s">
        <v>1048</v>
      </c>
      <c r="E180" s="18" t="s">
        <v>39</v>
      </c>
      <c r="F180" s="314">
        <v>25</v>
      </c>
      <c r="G180" s="40"/>
      <c r="H180" s="46"/>
    </row>
    <row r="181" spans="1:8" s="2" customFormat="1" ht="16.8" customHeight="1">
      <c r="A181" s="40"/>
      <c r="B181" s="46"/>
      <c r="C181" s="313" t="s">
        <v>1005</v>
      </c>
      <c r="D181" s="313" t="s">
        <v>220</v>
      </c>
      <c r="E181" s="18" t="s">
        <v>39</v>
      </c>
      <c r="F181" s="314">
        <v>100</v>
      </c>
      <c r="G181" s="40"/>
      <c r="H181" s="46"/>
    </row>
    <row r="182" spans="1:8" s="2" customFormat="1" ht="16.8" customHeight="1">
      <c r="A182" s="40"/>
      <c r="B182" s="46"/>
      <c r="C182" s="315" t="s">
        <v>2097</v>
      </c>
      <c r="D182" s="40"/>
      <c r="E182" s="40"/>
      <c r="F182" s="40"/>
      <c r="G182" s="40"/>
      <c r="H182" s="46"/>
    </row>
    <row r="183" spans="1:8" s="2" customFormat="1" ht="16.8" customHeight="1">
      <c r="A183" s="40"/>
      <c r="B183" s="46"/>
      <c r="C183" s="313" t="s">
        <v>348</v>
      </c>
      <c r="D183" s="313" t="s">
        <v>349</v>
      </c>
      <c r="E183" s="18" t="s">
        <v>316</v>
      </c>
      <c r="F183" s="314">
        <v>100</v>
      </c>
      <c r="G183" s="40"/>
      <c r="H183" s="46"/>
    </row>
    <row r="184" spans="1:8" s="2" customFormat="1" ht="16.8" customHeight="1">
      <c r="A184" s="40"/>
      <c r="B184" s="46"/>
      <c r="C184" s="313" t="s">
        <v>210</v>
      </c>
      <c r="D184" s="313" t="s">
        <v>211</v>
      </c>
      <c r="E184" s="18" t="s">
        <v>212</v>
      </c>
      <c r="F184" s="314">
        <v>58.309</v>
      </c>
      <c r="G184" s="40"/>
      <c r="H184" s="46"/>
    </row>
    <row r="185" spans="1:8" s="2" customFormat="1" ht="12">
      <c r="A185" s="40"/>
      <c r="B185" s="46"/>
      <c r="C185" s="313" t="s">
        <v>666</v>
      </c>
      <c r="D185" s="313" t="s">
        <v>667</v>
      </c>
      <c r="E185" s="18" t="s">
        <v>316</v>
      </c>
      <c r="F185" s="314">
        <v>100</v>
      </c>
      <c r="G185" s="40"/>
      <c r="H185" s="46"/>
    </row>
    <row r="186" spans="1:8" s="2" customFormat="1" ht="16.8" customHeight="1">
      <c r="A186" s="40"/>
      <c r="B186" s="46"/>
      <c r="C186" s="309" t="s">
        <v>1017</v>
      </c>
      <c r="D186" s="310" t="s">
        <v>880</v>
      </c>
      <c r="E186" s="311" t="s">
        <v>881</v>
      </c>
      <c r="F186" s="312">
        <v>33</v>
      </c>
      <c r="G186" s="40"/>
      <c r="H186" s="46"/>
    </row>
    <row r="187" spans="1:8" s="2" customFormat="1" ht="16.8" customHeight="1">
      <c r="A187" s="40"/>
      <c r="B187" s="46"/>
      <c r="C187" s="313" t="s">
        <v>1017</v>
      </c>
      <c r="D187" s="313" t="s">
        <v>1073</v>
      </c>
      <c r="E187" s="18" t="s">
        <v>39</v>
      </c>
      <c r="F187" s="314">
        <v>33</v>
      </c>
      <c r="G187" s="40"/>
      <c r="H187" s="46"/>
    </row>
    <row r="188" spans="1:8" s="2" customFormat="1" ht="16.8" customHeight="1">
      <c r="A188" s="40"/>
      <c r="B188" s="46"/>
      <c r="C188" s="315" t="s">
        <v>2097</v>
      </c>
      <c r="D188" s="40"/>
      <c r="E188" s="40"/>
      <c r="F188" s="40"/>
      <c r="G188" s="40"/>
      <c r="H188" s="46"/>
    </row>
    <row r="189" spans="1:8" s="2" customFormat="1" ht="16.8" customHeight="1">
      <c r="A189" s="40"/>
      <c r="B189" s="46"/>
      <c r="C189" s="313" t="s">
        <v>972</v>
      </c>
      <c r="D189" s="313" t="s">
        <v>973</v>
      </c>
      <c r="E189" s="18" t="s">
        <v>223</v>
      </c>
      <c r="F189" s="314">
        <v>33</v>
      </c>
      <c r="G189" s="40"/>
      <c r="H189" s="46"/>
    </row>
    <row r="190" spans="1:8" s="2" customFormat="1" ht="12">
      <c r="A190" s="40"/>
      <c r="B190" s="46"/>
      <c r="C190" s="313" t="s">
        <v>976</v>
      </c>
      <c r="D190" s="313" t="s">
        <v>977</v>
      </c>
      <c r="E190" s="18" t="s">
        <v>223</v>
      </c>
      <c r="F190" s="314">
        <v>33</v>
      </c>
      <c r="G190" s="40"/>
      <c r="H190" s="46"/>
    </row>
    <row r="191" spans="1:8" s="2" customFormat="1" ht="26.4" customHeight="1">
      <c r="A191" s="40"/>
      <c r="B191" s="46"/>
      <c r="C191" s="308" t="s">
        <v>2101</v>
      </c>
      <c r="D191" s="308" t="s">
        <v>117</v>
      </c>
      <c r="E191" s="40"/>
      <c r="F191" s="40"/>
      <c r="G191" s="40"/>
      <c r="H191" s="46"/>
    </row>
    <row r="192" spans="1:8" s="2" customFormat="1" ht="16.8" customHeight="1">
      <c r="A192" s="40"/>
      <c r="B192" s="46"/>
      <c r="C192" s="309" t="s">
        <v>1085</v>
      </c>
      <c r="D192" s="310" t="s">
        <v>714</v>
      </c>
      <c r="E192" s="311" t="s">
        <v>316</v>
      </c>
      <c r="F192" s="312">
        <v>8.305</v>
      </c>
      <c r="G192" s="40"/>
      <c r="H192" s="46"/>
    </row>
    <row r="193" spans="1:8" s="2" customFormat="1" ht="16.8" customHeight="1">
      <c r="A193" s="40"/>
      <c r="B193" s="46"/>
      <c r="C193" s="313" t="s">
        <v>1085</v>
      </c>
      <c r="D193" s="313" t="s">
        <v>1086</v>
      </c>
      <c r="E193" s="18" t="s">
        <v>39</v>
      </c>
      <c r="F193" s="314">
        <v>8.305</v>
      </c>
      <c r="G193" s="40"/>
      <c r="H193" s="46"/>
    </row>
    <row r="194" spans="1:8" s="2" customFormat="1" ht="16.8" customHeight="1">
      <c r="A194" s="40"/>
      <c r="B194" s="46"/>
      <c r="C194" s="315" t="s">
        <v>2097</v>
      </c>
      <c r="D194" s="40"/>
      <c r="E194" s="40"/>
      <c r="F194" s="40"/>
      <c r="G194" s="40"/>
      <c r="H194" s="46"/>
    </row>
    <row r="195" spans="1:8" s="2" customFormat="1" ht="16.8" customHeight="1">
      <c r="A195" s="40"/>
      <c r="B195" s="46"/>
      <c r="C195" s="313" t="s">
        <v>713</v>
      </c>
      <c r="D195" s="313" t="s">
        <v>714</v>
      </c>
      <c r="E195" s="18" t="s">
        <v>316</v>
      </c>
      <c r="F195" s="314">
        <v>8.305</v>
      </c>
      <c r="G195" s="40"/>
      <c r="H195" s="46"/>
    </row>
    <row r="196" spans="1:8" s="2" customFormat="1" ht="12">
      <c r="A196" s="40"/>
      <c r="B196" s="46"/>
      <c r="C196" s="313" t="s">
        <v>1124</v>
      </c>
      <c r="D196" s="313" t="s">
        <v>1125</v>
      </c>
      <c r="E196" s="18" t="s">
        <v>316</v>
      </c>
      <c r="F196" s="314">
        <v>22.146</v>
      </c>
      <c r="G196" s="40"/>
      <c r="H196" s="46"/>
    </row>
    <row r="197" spans="1:8" s="2" customFormat="1" ht="12">
      <c r="A197" s="40"/>
      <c r="B197" s="46"/>
      <c r="C197" s="313" t="s">
        <v>1131</v>
      </c>
      <c r="D197" s="313" t="s">
        <v>1132</v>
      </c>
      <c r="E197" s="18" t="s">
        <v>316</v>
      </c>
      <c r="F197" s="314">
        <v>11.073</v>
      </c>
      <c r="G197" s="40"/>
      <c r="H197" s="46"/>
    </row>
    <row r="198" spans="1:8" s="2" customFormat="1" ht="16.8" customHeight="1">
      <c r="A198" s="40"/>
      <c r="B198" s="46"/>
      <c r="C198" s="309" t="s">
        <v>1087</v>
      </c>
      <c r="D198" s="310" t="s">
        <v>718</v>
      </c>
      <c r="E198" s="311" t="s">
        <v>316</v>
      </c>
      <c r="F198" s="312">
        <v>2.768</v>
      </c>
      <c r="G198" s="40"/>
      <c r="H198" s="46"/>
    </row>
    <row r="199" spans="1:8" s="2" customFormat="1" ht="16.8" customHeight="1">
      <c r="A199" s="40"/>
      <c r="B199" s="46"/>
      <c r="C199" s="313" t="s">
        <v>1087</v>
      </c>
      <c r="D199" s="313" t="s">
        <v>1088</v>
      </c>
      <c r="E199" s="18" t="s">
        <v>39</v>
      </c>
      <c r="F199" s="314">
        <v>2.768</v>
      </c>
      <c r="G199" s="40"/>
      <c r="H199" s="46"/>
    </row>
    <row r="200" spans="1:8" s="2" customFormat="1" ht="16.8" customHeight="1">
      <c r="A200" s="40"/>
      <c r="B200" s="46"/>
      <c r="C200" s="315" t="s">
        <v>2097</v>
      </c>
      <c r="D200" s="40"/>
      <c r="E200" s="40"/>
      <c r="F200" s="40"/>
      <c r="G200" s="40"/>
      <c r="H200" s="46"/>
    </row>
    <row r="201" spans="1:8" s="2" customFormat="1" ht="16.8" customHeight="1">
      <c r="A201" s="40"/>
      <c r="B201" s="46"/>
      <c r="C201" s="313" t="s">
        <v>717</v>
      </c>
      <c r="D201" s="313" t="s">
        <v>718</v>
      </c>
      <c r="E201" s="18" t="s">
        <v>316</v>
      </c>
      <c r="F201" s="314">
        <v>2.768</v>
      </c>
      <c r="G201" s="40"/>
      <c r="H201" s="46"/>
    </row>
    <row r="202" spans="1:8" s="2" customFormat="1" ht="12">
      <c r="A202" s="40"/>
      <c r="B202" s="46"/>
      <c r="C202" s="313" t="s">
        <v>1124</v>
      </c>
      <c r="D202" s="313" t="s">
        <v>1125</v>
      </c>
      <c r="E202" s="18" t="s">
        <v>316</v>
      </c>
      <c r="F202" s="314">
        <v>22.146</v>
      </c>
      <c r="G202" s="40"/>
      <c r="H202" s="46"/>
    </row>
    <row r="203" spans="1:8" s="2" customFormat="1" ht="12">
      <c r="A203" s="40"/>
      <c r="B203" s="46"/>
      <c r="C203" s="313" t="s">
        <v>1131</v>
      </c>
      <c r="D203" s="313" t="s">
        <v>1132</v>
      </c>
      <c r="E203" s="18" t="s">
        <v>316</v>
      </c>
      <c r="F203" s="314">
        <v>11.073</v>
      </c>
      <c r="G203" s="40"/>
      <c r="H203" s="46"/>
    </row>
    <row r="204" spans="1:8" s="2" customFormat="1" ht="16.8" customHeight="1">
      <c r="A204" s="40"/>
      <c r="B204" s="46"/>
      <c r="C204" s="309" t="s">
        <v>1091</v>
      </c>
      <c r="D204" s="310" t="s">
        <v>1092</v>
      </c>
      <c r="E204" s="311" t="s">
        <v>223</v>
      </c>
      <c r="F204" s="312">
        <v>7</v>
      </c>
      <c r="G204" s="40"/>
      <c r="H204" s="46"/>
    </row>
    <row r="205" spans="1:8" s="2" customFormat="1" ht="16.8" customHeight="1">
      <c r="A205" s="40"/>
      <c r="B205" s="46"/>
      <c r="C205" s="313" t="s">
        <v>39</v>
      </c>
      <c r="D205" s="313" t="s">
        <v>1101</v>
      </c>
      <c r="E205" s="18" t="s">
        <v>39</v>
      </c>
      <c r="F205" s="314">
        <v>7</v>
      </c>
      <c r="G205" s="40"/>
      <c r="H205" s="46"/>
    </row>
    <row r="206" spans="1:8" s="2" customFormat="1" ht="16.8" customHeight="1">
      <c r="A206" s="40"/>
      <c r="B206" s="46"/>
      <c r="C206" s="313" t="s">
        <v>39</v>
      </c>
      <c r="D206" s="313" t="s">
        <v>1102</v>
      </c>
      <c r="E206" s="18" t="s">
        <v>39</v>
      </c>
      <c r="F206" s="314">
        <v>0</v>
      </c>
      <c r="G206" s="40"/>
      <c r="H206" s="46"/>
    </row>
    <row r="207" spans="1:8" s="2" customFormat="1" ht="16.8" customHeight="1">
      <c r="A207" s="40"/>
      <c r="B207" s="46"/>
      <c r="C207" s="313" t="s">
        <v>1091</v>
      </c>
      <c r="D207" s="313" t="s">
        <v>220</v>
      </c>
      <c r="E207" s="18" t="s">
        <v>39</v>
      </c>
      <c r="F207" s="314">
        <v>7</v>
      </c>
      <c r="G207" s="40"/>
      <c r="H207" s="46"/>
    </row>
    <row r="208" spans="1:8" s="2" customFormat="1" ht="16.8" customHeight="1">
      <c r="A208" s="40"/>
      <c r="B208" s="46"/>
      <c r="C208" s="315" t="s">
        <v>2097</v>
      </c>
      <c r="D208" s="40"/>
      <c r="E208" s="40"/>
      <c r="F208" s="40"/>
      <c r="G208" s="40"/>
      <c r="H208" s="46"/>
    </row>
    <row r="209" spans="1:8" s="2" customFormat="1" ht="12">
      <c r="A209" s="40"/>
      <c r="B209" s="46"/>
      <c r="C209" s="313" t="s">
        <v>677</v>
      </c>
      <c r="D209" s="313" t="s">
        <v>680</v>
      </c>
      <c r="E209" s="18" t="s">
        <v>223</v>
      </c>
      <c r="F209" s="314">
        <v>7</v>
      </c>
      <c r="G209" s="40"/>
      <c r="H209" s="46"/>
    </row>
    <row r="210" spans="1:8" s="2" customFormat="1" ht="16.8" customHeight="1">
      <c r="A210" s="40"/>
      <c r="B210" s="46"/>
      <c r="C210" s="313" t="s">
        <v>681</v>
      </c>
      <c r="D210" s="313" t="s">
        <v>682</v>
      </c>
      <c r="E210" s="18" t="s">
        <v>223</v>
      </c>
      <c r="F210" s="314">
        <v>7</v>
      </c>
      <c r="G210" s="40"/>
      <c r="H210" s="46"/>
    </row>
    <row r="211" spans="1:8" s="2" customFormat="1" ht="12">
      <c r="A211" s="40"/>
      <c r="B211" s="46"/>
      <c r="C211" s="309" t="s">
        <v>1089</v>
      </c>
      <c r="D211" s="310" t="s">
        <v>516</v>
      </c>
      <c r="E211" s="311" t="s">
        <v>223</v>
      </c>
      <c r="F211" s="312">
        <v>76</v>
      </c>
      <c r="G211" s="40"/>
      <c r="H211" s="46"/>
    </row>
    <row r="212" spans="1:8" s="2" customFormat="1" ht="16.8" customHeight="1">
      <c r="A212" s="40"/>
      <c r="B212" s="46"/>
      <c r="C212" s="313" t="s">
        <v>39</v>
      </c>
      <c r="D212" s="313" t="s">
        <v>1121</v>
      </c>
      <c r="E212" s="18" t="s">
        <v>39</v>
      </c>
      <c r="F212" s="314">
        <v>76</v>
      </c>
      <c r="G212" s="40"/>
      <c r="H212" s="46"/>
    </row>
    <row r="213" spans="1:8" s="2" customFormat="1" ht="16.8" customHeight="1">
      <c r="A213" s="40"/>
      <c r="B213" s="46"/>
      <c r="C213" s="313" t="s">
        <v>1089</v>
      </c>
      <c r="D213" s="313" t="s">
        <v>220</v>
      </c>
      <c r="E213" s="18" t="s">
        <v>39</v>
      </c>
      <c r="F213" s="314">
        <v>76</v>
      </c>
      <c r="G213" s="40"/>
      <c r="H213" s="46"/>
    </row>
    <row r="214" spans="1:8" s="2" customFormat="1" ht="16.8" customHeight="1">
      <c r="A214" s="40"/>
      <c r="B214" s="46"/>
      <c r="C214" s="315" t="s">
        <v>2097</v>
      </c>
      <c r="D214" s="40"/>
      <c r="E214" s="40"/>
      <c r="F214" s="40"/>
      <c r="G214" s="40"/>
      <c r="H214" s="46"/>
    </row>
    <row r="215" spans="1:8" s="2" customFormat="1" ht="16.8" customHeight="1">
      <c r="A215" s="40"/>
      <c r="B215" s="46"/>
      <c r="C215" s="313" t="s">
        <v>515</v>
      </c>
      <c r="D215" s="313" t="s">
        <v>516</v>
      </c>
      <c r="E215" s="18" t="s">
        <v>223</v>
      </c>
      <c r="F215" s="314">
        <v>76</v>
      </c>
      <c r="G215" s="40"/>
      <c r="H215" s="46"/>
    </row>
    <row r="216" spans="1:8" s="2" customFormat="1" ht="16.8" customHeight="1">
      <c r="A216" s="40"/>
      <c r="B216" s="46"/>
      <c r="C216" s="313" t="s">
        <v>1094</v>
      </c>
      <c r="D216" s="313" t="s">
        <v>1095</v>
      </c>
      <c r="E216" s="18" t="s">
        <v>260</v>
      </c>
      <c r="F216" s="314">
        <v>19</v>
      </c>
      <c r="G216" s="40"/>
      <c r="H216" s="46"/>
    </row>
    <row r="217" spans="1:8" s="2" customFormat="1" ht="16.8" customHeight="1">
      <c r="A217" s="40"/>
      <c r="B217" s="46"/>
      <c r="C217" s="313" t="s">
        <v>258</v>
      </c>
      <c r="D217" s="313" t="s">
        <v>259</v>
      </c>
      <c r="E217" s="18" t="s">
        <v>260</v>
      </c>
      <c r="F217" s="314">
        <v>19</v>
      </c>
      <c r="G217" s="40"/>
      <c r="H217" s="46"/>
    </row>
    <row r="218" spans="1:8" s="2" customFormat="1" ht="26.4" customHeight="1">
      <c r="A218" s="40"/>
      <c r="B218" s="46"/>
      <c r="C218" s="308" t="s">
        <v>2102</v>
      </c>
      <c r="D218" s="308" t="s">
        <v>120</v>
      </c>
      <c r="E218" s="40"/>
      <c r="F218" s="40"/>
      <c r="G218" s="40"/>
      <c r="H218" s="46"/>
    </row>
    <row r="219" spans="1:8" s="2" customFormat="1" ht="16.8" customHeight="1">
      <c r="A219" s="40"/>
      <c r="B219" s="46"/>
      <c r="C219" s="309" t="s">
        <v>1136</v>
      </c>
      <c r="D219" s="310" t="s">
        <v>714</v>
      </c>
      <c r="E219" s="311" t="s">
        <v>316</v>
      </c>
      <c r="F219" s="312">
        <v>4.525</v>
      </c>
      <c r="G219" s="40"/>
      <c r="H219" s="46"/>
    </row>
    <row r="220" spans="1:8" s="2" customFormat="1" ht="16.8" customHeight="1">
      <c r="A220" s="40"/>
      <c r="B220" s="46"/>
      <c r="C220" s="313" t="s">
        <v>1136</v>
      </c>
      <c r="D220" s="313" t="s">
        <v>1137</v>
      </c>
      <c r="E220" s="18" t="s">
        <v>39</v>
      </c>
      <c r="F220" s="314">
        <v>4.525</v>
      </c>
      <c r="G220" s="40"/>
      <c r="H220" s="46"/>
    </row>
    <row r="221" spans="1:8" s="2" customFormat="1" ht="16.8" customHeight="1">
      <c r="A221" s="40"/>
      <c r="B221" s="46"/>
      <c r="C221" s="315" t="s">
        <v>2097</v>
      </c>
      <c r="D221" s="40"/>
      <c r="E221" s="40"/>
      <c r="F221" s="40"/>
      <c r="G221" s="40"/>
      <c r="H221" s="46"/>
    </row>
    <row r="222" spans="1:8" s="2" customFormat="1" ht="16.8" customHeight="1">
      <c r="A222" s="40"/>
      <c r="B222" s="46"/>
      <c r="C222" s="313" t="s">
        <v>713</v>
      </c>
      <c r="D222" s="313" t="s">
        <v>714</v>
      </c>
      <c r="E222" s="18" t="s">
        <v>316</v>
      </c>
      <c r="F222" s="314">
        <v>4.525</v>
      </c>
      <c r="G222" s="40"/>
      <c r="H222" s="46"/>
    </row>
    <row r="223" spans="1:8" s="2" customFormat="1" ht="12">
      <c r="A223" s="40"/>
      <c r="B223" s="46"/>
      <c r="C223" s="313" t="s">
        <v>1124</v>
      </c>
      <c r="D223" s="313" t="s">
        <v>1125</v>
      </c>
      <c r="E223" s="18" t="s">
        <v>316</v>
      </c>
      <c r="F223" s="314">
        <v>12.07</v>
      </c>
      <c r="G223" s="40"/>
      <c r="H223" s="46"/>
    </row>
    <row r="224" spans="1:8" s="2" customFormat="1" ht="12">
      <c r="A224" s="40"/>
      <c r="B224" s="46"/>
      <c r="C224" s="313" t="s">
        <v>1160</v>
      </c>
      <c r="D224" s="313" t="s">
        <v>1161</v>
      </c>
      <c r="E224" s="18" t="s">
        <v>316</v>
      </c>
      <c r="F224" s="314">
        <v>12.07</v>
      </c>
      <c r="G224" s="40"/>
      <c r="H224" s="46"/>
    </row>
    <row r="225" spans="1:8" s="2" customFormat="1" ht="12">
      <c r="A225" s="40"/>
      <c r="B225" s="46"/>
      <c r="C225" s="313" t="s">
        <v>1131</v>
      </c>
      <c r="D225" s="313" t="s">
        <v>1132</v>
      </c>
      <c r="E225" s="18" t="s">
        <v>316</v>
      </c>
      <c r="F225" s="314">
        <v>6.035</v>
      </c>
      <c r="G225" s="40"/>
      <c r="H225" s="46"/>
    </row>
    <row r="226" spans="1:8" s="2" customFormat="1" ht="16.8" customHeight="1">
      <c r="A226" s="40"/>
      <c r="B226" s="46"/>
      <c r="C226" s="309" t="s">
        <v>1138</v>
      </c>
      <c r="D226" s="310" t="s">
        <v>718</v>
      </c>
      <c r="E226" s="311" t="s">
        <v>316</v>
      </c>
      <c r="F226" s="312">
        <v>1.51</v>
      </c>
      <c r="G226" s="40"/>
      <c r="H226" s="46"/>
    </row>
    <row r="227" spans="1:8" s="2" customFormat="1" ht="16.8" customHeight="1">
      <c r="A227" s="40"/>
      <c r="B227" s="46"/>
      <c r="C227" s="313" t="s">
        <v>1138</v>
      </c>
      <c r="D227" s="313" t="s">
        <v>1157</v>
      </c>
      <c r="E227" s="18" t="s">
        <v>39</v>
      </c>
      <c r="F227" s="314">
        <v>1.51</v>
      </c>
      <c r="G227" s="40"/>
      <c r="H227" s="46"/>
    </row>
    <row r="228" spans="1:8" s="2" customFormat="1" ht="16.8" customHeight="1">
      <c r="A228" s="40"/>
      <c r="B228" s="46"/>
      <c r="C228" s="315" t="s">
        <v>2097</v>
      </c>
      <c r="D228" s="40"/>
      <c r="E228" s="40"/>
      <c r="F228" s="40"/>
      <c r="G228" s="40"/>
      <c r="H228" s="46"/>
    </row>
    <row r="229" spans="1:8" s="2" customFormat="1" ht="16.8" customHeight="1">
      <c r="A229" s="40"/>
      <c r="B229" s="46"/>
      <c r="C229" s="313" t="s">
        <v>717</v>
      </c>
      <c r="D229" s="313" t="s">
        <v>718</v>
      </c>
      <c r="E229" s="18" t="s">
        <v>316</v>
      </c>
      <c r="F229" s="314">
        <v>1.51</v>
      </c>
      <c r="G229" s="40"/>
      <c r="H229" s="46"/>
    </row>
    <row r="230" spans="1:8" s="2" customFormat="1" ht="12">
      <c r="A230" s="40"/>
      <c r="B230" s="46"/>
      <c r="C230" s="313" t="s">
        <v>1124</v>
      </c>
      <c r="D230" s="313" t="s">
        <v>1125</v>
      </c>
      <c r="E230" s="18" t="s">
        <v>316</v>
      </c>
      <c r="F230" s="314">
        <v>12.07</v>
      </c>
      <c r="G230" s="40"/>
      <c r="H230" s="46"/>
    </row>
    <row r="231" spans="1:8" s="2" customFormat="1" ht="12">
      <c r="A231" s="40"/>
      <c r="B231" s="46"/>
      <c r="C231" s="313" t="s">
        <v>1160</v>
      </c>
      <c r="D231" s="313" t="s">
        <v>1161</v>
      </c>
      <c r="E231" s="18" t="s">
        <v>316</v>
      </c>
      <c r="F231" s="314">
        <v>12.07</v>
      </c>
      <c r="G231" s="40"/>
      <c r="H231" s="46"/>
    </row>
    <row r="232" spans="1:8" s="2" customFormat="1" ht="12">
      <c r="A232" s="40"/>
      <c r="B232" s="46"/>
      <c r="C232" s="313" t="s">
        <v>1131</v>
      </c>
      <c r="D232" s="313" t="s">
        <v>1132</v>
      </c>
      <c r="E232" s="18" t="s">
        <v>316</v>
      </c>
      <c r="F232" s="314">
        <v>6.035</v>
      </c>
      <c r="G232" s="40"/>
      <c r="H232" s="46"/>
    </row>
    <row r="233" spans="1:8" s="2" customFormat="1" ht="16.8" customHeight="1">
      <c r="A233" s="40"/>
      <c r="B233" s="46"/>
      <c r="C233" s="309" t="s">
        <v>1142</v>
      </c>
      <c r="D233" s="310" t="s">
        <v>1092</v>
      </c>
      <c r="E233" s="311" t="s">
        <v>223</v>
      </c>
      <c r="F233" s="312">
        <v>5</v>
      </c>
      <c r="G233" s="40"/>
      <c r="H233" s="46"/>
    </row>
    <row r="234" spans="1:8" s="2" customFormat="1" ht="12">
      <c r="A234" s="40"/>
      <c r="B234" s="46"/>
      <c r="C234" s="313" t="s">
        <v>39</v>
      </c>
      <c r="D234" s="313" t="s">
        <v>1148</v>
      </c>
      <c r="E234" s="18" t="s">
        <v>39</v>
      </c>
      <c r="F234" s="314">
        <v>5</v>
      </c>
      <c r="G234" s="40"/>
      <c r="H234" s="46"/>
    </row>
    <row r="235" spans="1:8" s="2" customFormat="1" ht="16.8" customHeight="1">
      <c r="A235" s="40"/>
      <c r="B235" s="46"/>
      <c r="C235" s="313" t="s">
        <v>39</v>
      </c>
      <c r="D235" s="313" t="s">
        <v>1102</v>
      </c>
      <c r="E235" s="18" t="s">
        <v>39</v>
      </c>
      <c r="F235" s="314">
        <v>0</v>
      </c>
      <c r="G235" s="40"/>
      <c r="H235" s="46"/>
    </row>
    <row r="236" spans="1:8" s="2" customFormat="1" ht="16.8" customHeight="1">
      <c r="A236" s="40"/>
      <c r="B236" s="46"/>
      <c r="C236" s="313" t="s">
        <v>1142</v>
      </c>
      <c r="D236" s="313" t="s">
        <v>220</v>
      </c>
      <c r="E236" s="18" t="s">
        <v>39</v>
      </c>
      <c r="F236" s="314">
        <v>5</v>
      </c>
      <c r="G236" s="40"/>
      <c r="H236" s="46"/>
    </row>
    <row r="237" spans="1:8" s="2" customFormat="1" ht="16.8" customHeight="1">
      <c r="A237" s="40"/>
      <c r="B237" s="46"/>
      <c r="C237" s="315" t="s">
        <v>2097</v>
      </c>
      <c r="D237" s="40"/>
      <c r="E237" s="40"/>
      <c r="F237" s="40"/>
      <c r="G237" s="40"/>
      <c r="H237" s="46"/>
    </row>
    <row r="238" spans="1:8" s="2" customFormat="1" ht="12">
      <c r="A238" s="40"/>
      <c r="B238" s="46"/>
      <c r="C238" s="313" t="s">
        <v>677</v>
      </c>
      <c r="D238" s="313" t="s">
        <v>680</v>
      </c>
      <c r="E238" s="18" t="s">
        <v>223</v>
      </c>
      <c r="F238" s="314">
        <v>5</v>
      </c>
      <c r="G238" s="40"/>
      <c r="H238" s="46"/>
    </row>
    <row r="239" spans="1:8" s="2" customFormat="1" ht="16.8" customHeight="1">
      <c r="A239" s="40"/>
      <c r="B239" s="46"/>
      <c r="C239" s="313" t="s">
        <v>681</v>
      </c>
      <c r="D239" s="313" t="s">
        <v>682</v>
      </c>
      <c r="E239" s="18" t="s">
        <v>223</v>
      </c>
      <c r="F239" s="314">
        <v>5</v>
      </c>
      <c r="G239" s="40"/>
      <c r="H239" s="46"/>
    </row>
    <row r="240" spans="1:8" s="2" customFormat="1" ht="12">
      <c r="A240" s="40"/>
      <c r="B240" s="46"/>
      <c r="C240" s="309" t="s">
        <v>1140</v>
      </c>
      <c r="D240" s="310" t="s">
        <v>516</v>
      </c>
      <c r="E240" s="311" t="s">
        <v>223</v>
      </c>
      <c r="F240" s="312">
        <v>60</v>
      </c>
      <c r="G240" s="40"/>
      <c r="H240" s="46"/>
    </row>
    <row r="241" spans="1:8" s="2" customFormat="1" ht="16.8" customHeight="1">
      <c r="A241" s="40"/>
      <c r="B241" s="46"/>
      <c r="C241" s="313" t="s">
        <v>39</v>
      </c>
      <c r="D241" s="313" t="s">
        <v>1159</v>
      </c>
      <c r="E241" s="18" t="s">
        <v>39</v>
      </c>
      <c r="F241" s="314">
        <v>60</v>
      </c>
      <c r="G241" s="40"/>
      <c r="H241" s="46"/>
    </row>
    <row r="242" spans="1:8" s="2" customFormat="1" ht="16.8" customHeight="1">
      <c r="A242" s="40"/>
      <c r="B242" s="46"/>
      <c r="C242" s="313" t="s">
        <v>1140</v>
      </c>
      <c r="D242" s="313" t="s">
        <v>220</v>
      </c>
      <c r="E242" s="18" t="s">
        <v>39</v>
      </c>
      <c r="F242" s="314">
        <v>60</v>
      </c>
      <c r="G242" s="40"/>
      <c r="H242" s="46"/>
    </row>
    <row r="243" spans="1:8" s="2" customFormat="1" ht="16.8" customHeight="1">
      <c r="A243" s="40"/>
      <c r="B243" s="46"/>
      <c r="C243" s="315" t="s">
        <v>2097</v>
      </c>
      <c r="D243" s="40"/>
      <c r="E243" s="40"/>
      <c r="F243" s="40"/>
      <c r="G243" s="40"/>
      <c r="H243" s="46"/>
    </row>
    <row r="244" spans="1:8" s="2" customFormat="1" ht="16.8" customHeight="1">
      <c r="A244" s="40"/>
      <c r="B244" s="46"/>
      <c r="C244" s="313" t="s">
        <v>515</v>
      </c>
      <c r="D244" s="313" t="s">
        <v>516</v>
      </c>
      <c r="E244" s="18" t="s">
        <v>223</v>
      </c>
      <c r="F244" s="314">
        <v>60</v>
      </c>
      <c r="G244" s="40"/>
      <c r="H244" s="46"/>
    </row>
    <row r="245" spans="1:8" s="2" customFormat="1" ht="16.8" customHeight="1">
      <c r="A245" s="40"/>
      <c r="B245" s="46"/>
      <c r="C245" s="313" t="s">
        <v>1094</v>
      </c>
      <c r="D245" s="313" t="s">
        <v>1095</v>
      </c>
      <c r="E245" s="18" t="s">
        <v>260</v>
      </c>
      <c r="F245" s="314">
        <v>30</v>
      </c>
      <c r="G245" s="40"/>
      <c r="H245" s="46"/>
    </row>
    <row r="246" spans="1:8" s="2" customFormat="1" ht="26.4" customHeight="1">
      <c r="A246" s="40"/>
      <c r="B246" s="46"/>
      <c r="C246" s="308" t="s">
        <v>2103</v>
      </c>
      <c r="D246" s="308" t="s">
        <v>123</v>
      </c>
      <c r="E246" s="40"/>
      <c r="F246" s="40"/>
      <c r="G246" s="40"/>
      <c r="H246" s="46"/>
    </row>
    <row r="247" spans="1:8" s="2" customFormat="1" ht="16.8" customHeight="1">
      <c r="A247" s="40"/>
      <c r="B247" s="46"/>
      <c r="C247" s="309" t="s">
        <v>1170</v>
      </c>
      <c r="D247" s="310" t="s">
        <v>714</v>
      </c>
      <c r="E247" s="311" t="s">
        <v>316</v>
      </c>
      <c r="F247" s="312">
        <v>7.16</v>
      </c>
      <c r="G247" s="40"/>
      <c r="H247" s="46"/>
    </row>
    <row r="248" spans="1:8" s="2" customFormat="1" ht="16.8" customHeight="1">
      <c r="A248" s="40"/>
      <c r="B248" s="46"/>
      <c r="C248" s="313" t="s">
        <v>1170</v>
      </c>
      <c r="D248" s="313" t="s">
        <v>1194</v>
      </c>
      <c r="E248" s="18" t="s">
        <v>39</v>
      </c>
      <c r="F248" s="314">
        <v>7.16</v>
      </c>
      <c r="G248" s="40"/>
      <c r="H248" s="46"/>
    </row>
    <row r="249" spans="1:8" s="2" customFormat="1" ht="16.8" customHeight="1">
      <c r="A249" s="40"/>
      <c r="B249" s="46"/>
      <c r="C249" s="315" t="s">
        <v>2097</v>
      </c>
      <c r="D249" s="40"/>
      <c r="E249" s="40"/>
      <c r="F249" s="40"/>
      <c r="G249" s="40"/>
      <c r="H249" s="46"/>
    </row>
    <row r="250" spans="1:8" s="2" customFormat="1" ht="16.8" customHeight="1">
      <c r="A250" s="40"/>
      <c r="B250" s="46"/>
      <c r="C250" s="313" t="s">
        <v>713</v>
      </c>
      <c r="D250" s="313" t="s">
        <v>714</v>
      </c>
      <c r="E250" s="18" t="s">
        <v>316</v>
      </c>
      <c r="F250" s="314">
        <v>7.16</v>
      </c>
      <c r="G250" s="40"/>
      <c r="H250" s="46"/>
    </row>
    <row r="251" spans="1:8" s="2" customFormat="1" ht="12">
      <c r="A251" s="40"/>
      <c r="B251" s="46"/>
      <c r="C251" s="313" t="s">
        <v>985</v>
      </c>
      <c r="D251" s="313" t="s">
        <v>986</v>
      </c>
      <c r="E251" s="18" t="s">
        <v>316</v>
      </c>
      <c r="F251" s="314">
        <v>9.548</v>
      </c>
      <c r="G251" s="40"/>
      <c r="H251" s="46"/>
    </row>
    <row r="252" spans="1:8" s="2" customFormat="1" ht="12">
      <c r="A252" s="40"/>
      <c r="B252" s="46"/>
      <c r="C252" s="313" t="s">
        <v>666</v>
      </c>
      <c r="D252" s="313" t="s">
        <v>667</v>
      </c>
      <c r="E252" s="18" t="s">
        <v>316</v>
      </c>
      <c r="F252" s="314">
        <v>9.548</v>
      </c>
      <c r="G252" s="40"/>
      <c r="H252" s="46"/>
    </row>
    <row r="253" spans="1:8" s="2" customFormat="1" ht="12">
      <c r="A253" s="40"/>
      <c r="B253" s="46"/>
      <c r="C253" s="313" t="s">
        <v>1131</v>
      </c>
      <c r="D253" s="313" t="s">
        <v>1132</v>
      </c>
      <c r="E253" s="18" t="s">
        <v>316</v>
      </c>
      <c r="F253" s="314">
        <v>9.548</v>
      </c>
      <c r="G253" s="40"/>
      <c r="H253" s="46"/>
    </row>
    <row r="254" spans="1:8" s="2" customFormat="1" ht="16.8" customHeight="1">
      <c r="A254" s="40"/>
      <c r="B254" s="46"/>
      <c r="C254" s="309" t="s">
        <v>1172</v>
      </c>
      <c r="D254" s="310" t="s">
        <v>718</v>
      </c>
      <c r="E254" s="311" t="s">
        <v>316</v>
      </c>
      <c r="F254" s="312">
        <v>2.388</v>
      </c>
      <c r="G254" s="40"/>
      <c r="H254" s="46"/>
    </row>
    <row r="255" spans="1:8" s="2" customFormat="1" ht="16.8" customHeight="1">
      <c r="A255" s="40"/>
      <c r="B255" s="46"/>
      <c r="C255" s="313" t="s">
        <v>1172</v>
      </c>
      <c r="D255" s="313" t="s">
        <v>1173</v>
      </c>
      <c r="E255" s="18" t="s">
        <v>39</v>
      </c>
      <c r="F255" s="314">
        <v>2.388</v>
      </c>
      <c r="G255" s="40"/>
      <c r="H255" s="46"/>
    </row>
    <row r="256" spans="1:8" s="2" customFormat="1" ht="16.8" customHeight="1">
      <c r="A256" s="40"/>
      <c r="B256" s="46"/>
      <c r="C256" s="315" t="s">
        <v>2097</v>
      </c>
      <c r="D256" s="40"/>
      <c r="E256" s="40"/>
      <c r="F256" s="40"/>
      <c r="G256" s="40"/>
      <c r="H256" s="46"/>
    </row>
    <row r="257" spans="1:8" s="2" customFormat="1" ht="16.8" customHeight="1">
      <c r="A257" s="40"/>
      <c r="B257" s="46"/>
      <c r="C257" s="313" t="s">
        <v>717</v>
      </c>
      <c r="D257" s="313" t="s">
        <v>718</v>
      </c>
      <c r="E257" s="18" t="s">
        <v>316</v>
      </c>
      <c r="F257" s="314">
        <v>2.388</v>
      </c>
      <c r="G257" s="40"/>
      <c r="H257" s="46"/>
    </row>
    <row r="258" spans="1:8" s="2" customFormat="1" ht="12">
      <c r="A258" s="40"/>
      <c r="B258" s="46"/>
      <c r="C258" s="313" t="s">
        <v>985</v>
      </c>
      <c r="D258" s="313" t="s">
        <v>986</v>
      </c>
      <c r="E258" s="18" t="s">
        <v>316</v>
      </c>
      <c r="F258" s="314">
        <v>9.548</v>
      </c>
      <c r="G258" s="40"/>
      <c r="H258" s="46"/>
    </row>
    <row r="259" spans="1:8" s="2" customFormat="1" ht="12">
      <c r="A259" s="40"/>
      <c r="B259" s="46"/>
      <c r="C259" s="313" t="s">
        <v>666</v>
      </c>
      <c r="D259" s="313" t="s">
        <v>667</v>
      </c>
      <c r="E259" s="18" t="s">
        <v>316</v>
      </c>
      <c r="F259" s="314">
        <v>9.548</v>
      </c>
      <c r="G259" s="40"/>
      <c r="H259" s="46"/>
    </row>
    <row r="260" spans="1:8" s="2" customFormat="1" ht="12">
      <c r="A260" s="40"/>
      <c r="B260" s="46"/>
      <c r="C260" s="313" t="s">
        <v>1131</v>
      </c>
      <c r="D260" s="313" t="s">
        <v>1132</v>
      </c>
      <c r="E260" s="18" t="s">
        <v>316</v>
      </c>
      <c r="F260" s="314">
        <v>9.548</v>
      </c>
      <c r="G260" s="40"/>
      <c r="H260" s="46"/>
    </row>
    <row r="261" spans="1:8" s="2" customFormat="1" ht="16.8" customHeight="1">
      <c r="A261" s="40"/>
      <c r="B261" s="46"/>
      <c r="C261" s="309" t="s">
        <v>1177</v>
      </c>
      <c r="D261" s="310" t="s">
        <v>1092</v>
      </c>
      <c r="E261" s="311" t="s">
        <v>223</v>
      </c>
      <c r="F261" s="312">
        <v>5</v>
      </c>
      <c r="G261" s="40"/>
      <c r="H261" s="46"/>
    </row>
    <row r="262" spans="1:8" s="2" customFormat="1" ht="16.8" customHeight="1">
      <c r="A262" s="40"/>
      <c r="B262" s="46"/>
      <c r="C262" s="313" t="s">
        <v>39</v>
      </c>
      <c r="D262" s="313" t="s">
        <v>1186</v>
      </c>
      <c r="E262" s="18" t="s">
        <v>39</v>
      </c>
      <c r="F262" s="314">
        <v>5</v>
      </c>
      <c r="G262" s="40"/>
      <c r="H262" s="46"/>
    </row>
    <row r="263" spans="1:8" s="2" customFormat="1" ht="16.8" customHeight="1">
      <c r="A263" s="40"/>
      <c r="B263" s="46"/>
      <c r="C263" s="313" t="s">
        <v>39</v>
      </c>
      <c r="D263" s="313" t="s">
        <v>1102</v>
      </c>
      <c r="E263" s="18" t="s">
        <v>39</v>
      </c>
      <c r="F263" s="314">
        <v>0</v>
      </c>
      <c r="G263" s="40"/>
      <c r="H263" s="46"/>
    </row>
    <row r="264" spans="1:8" s="2" customFormat="1" ht="16.8" customHeight="1">
      <c r="A264" s="40"/>
      <c r="B264" s="46"/>
      <c r="C264" s="313" t="s">
        <v>1177</v>
      </c>
      <c r="D264" s="313" t="s">
        <v>220</v>
      </c>
      <c r="E264" s="18" t="s">
        <v>39</v>
      </c>
      <c r="F264" s="314">
        <v>5</v>
      </c>
      <c r="G264" s="40"/>
      <c r="H264" s="46"/>
    </row>
    <row r="265" spans="1:8" s="2" customFormat="1" ht="16.8" customHeight="1">
      <c r="A265" s="40"/>
      <c r="B265" s="46"/>
      <c r="C265" s="315" t="s">
        <v>2097</v>
      </c>
      <c r="D265" s="40"/>
      <c r="E265" s="40"/>
      <c r="F265" s="40"/>
      <c r="G265" s="40"/>
      <c r="H265" s="46"/>
    </row>
    <row r="266" spans="1:8" s="2" customFormat="1" ht="12">
      <c r="A266" s="40"/>
      <c r="B266" s="46"/>
      <c r="C266" s="313" t="s">
        <v>677</v>
      </c>
      <c r="D266" s="313" t="s">
        <v>680</v>
      </c>
      <c r="E266" s="18" t="s">
        <v>223</v>
      </c>
      <c r="F266" s="314">
        <v>5</v>
      </c>
      <c r="G266" s="40"/>
      <c r="H266" s="46"/>
    </row>
    <row r="267" spans="1:8" s="2" customFormat="1" ht="16.8" customHeight="1">
      <c r="A267" s="40"/>
      <c r="B267" s="46"/>
      <c r="C267" s="313" t="s">
        <v>681</v>
      </c>
      <c r="D267" s="313" t="s">
        <v>682</v>
      </c>
      <c r="E267" s="18" t="s">
        <v>223</v>
      </c>
      <c r="F267" s="314">
        <v>5</v>
      </c>
      <c r="G267" s="40"/>
      <c r="H267" s="46"/>
    </row>
    <row r="268" spans="1:8" s="2" customFormat="1" ht="12">
      <c r="A268" s="40"/>
      <c r="B268" s="46"/>
      <c r="C268" s="309" t="s">
        <v>1174</v>
      </c>
      <c r="D268" s="310" t="s">
        <v>1175</v>
      </c>
      <c r="E268" s="311" t="s">
        <v>1176</v>
      </c>
      <c r="F268" s="312">
        <v>12</v>
      </c>
      <c r="G268" s="40"/>
      <c r="H268" s="46"/>
    </row>
    <row r="269" spans="1:8" s="2" customFormat="1" ht="16.8" customHeight="1">
      <c r="A269" s="40"/>
      <c r="B269" s="46"/>
      <c r="C269" s="315" t="s">
        <v>2097</v>
      </c>
      <c r="D269" s="40"/>
      <c r="E269" s="40"/>
      <c r="F269" s="40"/>
      <c r="G269" s="40"/>
      <c r="H269" s="46"/>
    </row>
    <row r="270" spans="1:8" s="2" customFormat="1" ht="12">
      <c r="A270" s="40"/>
      <c r="B270" s="46"/>
      <c r="C270" s="313" t="s">
        <v>1180</v>
      </c>
      <c r="D270" s="313" t="s">
        <v>1181</v>
      </c>
      <c r="E270" s="18" t="s">
        <v>260</v>
      </c>
      <c r="F270" s="314">
        <v>24</v>
      </c>
      <c r="G270" s="40"/>
      <c r="H270" s="46"/>
    </row>
    <row r="271" spans="1:8" s="2" customFormat="1" ht="26.4" customHeight="1">
      <c r="A271" s="40"/>
      <c r="B271" s="46"/>
      <c r="C271" s="308" t="s">
        <v>2104</v>
      </c>
      <c r="D271" s="308" t="s">
        <v>132</v>
      </c>
      <c r="E271" s="40"/>
      <c r="F271" s="40"/>
      <c r="G271" s="40"/>
      <c r="H271" s="46"/>
    </row>
    <row r="272" spans="1:8" s="2" customFormat="1" ht="16.8" customHeight="1">
      <c r="A272" s="40"/>
      <c r="B272" s="46"/>
      <c r="C272" s="309" t="s">
        <v>1458</v>
      </c>
      <c r="D272" s="310" t="s">
        <v>1459</v>
      </c>
      <c r="E272" s="311" t="s">
        <v>175</v>
      </c>
      <c r="F272" s="312">
        <v>19</v>
      </c>
      <c r="G272" s="40"/>
      <c r="H272" s="46"/>
    </row>
    <row r="273" spans="1:8" s="2" customFormat="1" ht="16.8" customHeight="1">
      <c r="A273" s="40"/>
      <c r="B273" s="46"/>
      <c r="C273" s="313" t="s">
        <v>39</v>
      </c>
      <c r="D273" s="313" t="s">
        <v>1616</v>
      </c>
      <c r="E273" s="18" t="s">
        <v>39</v>
      </c>
      <c r="F273" s="314">
        <v>19</v>
      </c>
      <c r="G273" s="40"/>
      <c r="H273" s="46"/>
    </row>
    <row r="274" spans="1:8" s="2" customFormat="1" ht="16.8" customHeight="1">
      <c r="A274" s="40"/>
      <c r="B274" s="46"/>
      <c r="C274" s="313" t="s">
        <v>1458</v>
      </c>
      <c r="D274" s="313" t="s">
        <v>220</v>
      </c>
      <c r="E274" s="18" t="s">
        <v>39</v>
      </c>
      <c r="F274" s="314">
        <v>19</v>
      </c>
      <c r="G274" s="40"/>
      <c r="H274" s="46"/>
    </row>
    <row r="275" spans="1:8" s="2" customFormat="1" ht="16.8" customHeight="1">
      <c r="A275" s="40"/>
      <c r="B275" s="46"/>
      <c r="C275" s="315" t="s">
        <v>2097</v>
      </c>
      <c r="D275" s="40"/>
      <c r="E275" s="40"/>
      <c r="F275" s="40"/>
      <c r="G275" s="40"/>
      <c r="H275" s="46"/>
    </row>
    <row r="276" spans="1:8" s="2" customFormat="1" ht="12">
      <c r="A276" s="40"/>
      <c r="B276" s="46"/>
      <c r="C276" s="313" t="s">
        <v>1611</v>
      </c>
      <c r="D276" s="313" t="s">
        <v>1612</v>
      </c>
      <c r="E276" s="18" t="s">
        <v>175</v>
      </c>
      <c r="F276" s="314">
        <v>19</v>
      </c>
      <c r="G276" s="40"/>
      <c r="H276" s="46"/>
    </row>
    <row r="277" spans="1:8" s="2" customFormat="1" ht="16.8" customHeight="1">
      <c r="A277" s="40"/>
      <c r="B277" s="46"/>
      <c r="C277" s="313" t="s">
        <v>1607</v>
      </c>
      <c r="D277" s="313" t="s">
        <v>1608</v>
      </c>
      <c r="E277" s="18" t="s">
        <v>175</v>
      </c>
      <c r="F277" s="314">
        <v>19</v>
      </c>
      <c r="G277" s="40"/>
      <c r="H277" s="46"/>
    </row>
    <row r="278" spans="1:8" s="2" customFormat="1" ht="16.8" customHeight="1">
      <c r="A278" s="40"/>
      <c r="B278" s="46"/>
      <c r="C278" s="309" t="s">
        <v>1514</v>
      </c>
      <c r="D278" s="310" t="s">
        <v>1514</v>
      </c>
      <c r="E278" s="311" t="s">
        <v>39</v>
      </c>
      <c r="F278" s="312">
        <v>30</v>
      </c>
      <c r="G278" s="40"/>
      <c r="H278" s="46"/>
    </row>
    <row r="279" spans="1:8" s="2" customFormat="1" ht="16.8" customHeight="1">
      <c r="A279" s="40"/>
      <c r="B279" s="46"/>
      <c r="C279" s="313" t="s">
        <v>39</v>
      </c>
      <c r="D279" s="313" t="s">
        <v>1512</v>
      </c>
      <c r="E279" s="18" t="s">
        <v>39</v>
      </c>
      <c r="F279" s="314">
        <v>17</v>
      </c>
      <c r="G279" s="40"/>
      <c r="H279" s="46"/>
    </row>
    <row r="280" spans="1:8" s="2" customFormat="1" ht="16.8" customHeight="1">
      <c r="A280" s="40"/>
      <c r="B280" s="46"/>
      <c r="C280" s="313" t="s">
        <v>39</v>
      </c>
      <c r="D280" s="313" t="s">
        <v>1513</v>
      </c>
      <c r="E280" s="18" t="s">
        <v>39</v>
      </c>
      <c r="F280" s="314">
        <v>13</v>
      </c>
      <c r="G280" s="40"/>
      <c r="H280" s="46"/>
    </row>
    <row r="281" spans="1:8" s="2" customFormat="1" ht="16.8" customHeight="1">
      <c r="A281" s="40"/>
      <c r="B281" s="46"/>
      <c r="C281" s="313" t="s">
        <v>1514</v>
      </c>
      <c r="D281" s="313" t="s">
        <v>912</v>
      </c>
      <c r="E281" s="18" t="s">
        <v>39</v>
      </c>
      <c r="F281" s="314">
        <v>30</v>
      </c>
      <c r="G281" s="40"/>
      <c r="H281" s="46"/>
    </row>
    <row r="282" spans="1:8" s="2" customFormat="1" ht="16.8" customHeight="1">
      <c r="A282" s="40"/>
      <c r="B282" s="46"/>
      <c r="C282" s="309" t="s">
        <v>1511</v>
      </c>
      <c r="D282" s="310" t="s">
        <v>1511</v>
      </c>
      <c r="E282" s="311" t="s">
        <v>39</v>
      </c>
      <c r="F282" s="312">
        <v>1</v>
      </c>
      <c r="G282" s="40"/>
      <c r="H282" s="46"/>
    </row>
    <row r="283" spans="1:8" s="2" customFormat="1" ht="16.8" customHeight="1">
      <c r="A283" s="40"/>
      <c r="B283" s="46"/>
      <c r="C283" s="313" t="s">
        <v>39</v>
      </c>
      <c r="D283" s="313" t="s">
        <v>1510</v>
      </c>
      <c r="E283" s="18" t="s">
        <v>39</v>
      </c>
      <c r="F283" s="314">
        <v>1</v>
      </c>
      <c r="G283" s="40"/>
      <c r="H283" s="46"/>
    </row>
    <row r="284" spans="1:8" s="2" customFormat="1" ht="16.8" customHeight="1">
      <c r="A284" s="40"/>
      <c r="B284" s="46"/>
      <c r="C284" s="313" t="s">
        <v>1511</v>
      </c>
      <c r="D284" s="313" t="s">
        <v>912</v>
      </c>
      <c r="E284" s="18" t="s">
        <v>39</v>
      </c>
      <c r="F284" s="314">
        <v>1</v>
      </c>
      <c r="G284" s="40"/>
      <c r="H284" s="46"/>
    </row>
    <row r="285" spans="1:8" s="2" customFormat="1" ht="26.4" customHeight="1">
      <c r="A285" s="40"/>
      <c r="B285" s="46"/>
      <c r="C285" s="308" t="s">
        <v>2105</v>
      </c>
      <c r="D285" s="308" t="s">
        <v>138</v>
      </c>
      <c r="E285" s="40"/>
      <c r="F285" s="40"/>
      <c r="G285" s="40"/>
      <c r="H285" s="46"/>
    </row>
    <row r="286" spans="1:8" s="2" customFormat="1" ht="16.8" customHeight="1">
      <c r="A286" s="40"/>
      <c r="B286" s="46"/>
      <c r="C286" s="309" t="s">
        <v>1715</v>
      </c>
      <c r="D286" s="310" t="s">
        <v>1715</v>
      </c>
      <c r="E286" s="311" t="s">
        <v>39</v>
      </c>
      <c r="F286" s="312">
        <v>606</v>
      </c>
      <c r="G286" s="40"/>
      <c r="H286" s="46"/>
    </row>
    <row r="287" spans="1:8" s="2" customFormat="1" ht="16.8" customHeight="1">
      <c r="A287" s="40"/>
      <c r="B287" s="46"/>
      <c r="C287" s="313" t="s">
        <v>39</v>
      </c>
      <c r="D287" s="313" t="s">
        <v>1755</v>
      </c>
      <c r="E287" s="18" t="s">
        <v>39</v>
      </c>
      <c r="F287" s="314">
        <v>606</v>
      </c>
      <c r="G287" s="40"/>
      <c r="H287" s="46"/>
    </row>
    <row r="288" spans="1:8" s="2" customFormat="1" ht="16.8" customHeight="1">
      <c r="A288" s="40"/>
      <c r="B288" s="46"/>
      <c r="C288" s="313" t="s">
        <v>1715</v>
      </c>
      <c r="D288" s="313" t="s">
        <v>220</v>
      </c>
      <c r="E288" s="18" t="s">
        <v>39</v>
      </c>
      <c r="F288" s="314">
        <v>606</v>
      </c>
      <c r="G288" s="40"/>
      <c r="H288" s="46"/>
    </row>
    <row r="289" spans="1:8" s="2" customFormat="1" ht="16.8" customHeight="1">
      <c r="A289" s="40"/>
      <c r="B289" s="46"/>
      <c r="C289" s="315" t="s">
        <v>2097</v>
      </c>
      <c r="D289" s="40"/>
      <c r="E289" s="40"/>
      <c r="F289" s="40"/>
      <c r="G289" s="40"/>
      <c r="H289" s="46"/>
    </row>
    <row r="290" spans="1:8" s="2" customFormat="1" ht="12">
      <c r="A290" s="40"/>
      <c r="B290" s="46"/>
      <c r="C290" s="313" t="s">
        <v>967</v>
      </c>
      <c r="D290" s="313" t="s">
        <v>968</v>
      </c>
      <c r="E290" s="18" t="s">
        <v>175</v>
      </c>
      <c r="F290" s="314">
        <v>606</v>
      </c>
      <c r="G290" s="40"/>
      <c r="H290" s="46"/>
    </row>
    <row r="291" spans="1:8" s="2" customFormat="1" ht="16.8" customHeight="1">
      <c r="A291" s="40"/>
      <c r="B291" s="46"/>
      <c r="C291" s="313" t="s">
        <v>939</v>
      </c>
      <c r="D291" s="313" t="s">
        <v>940</v>
      </c>
      <c r="E291" s="18" t="s">
        <v>268</v>
      </c>
      <c r="F291" s="314">
        <v>0.303</v>
      </c>
      <c r="G291" s="40"/>
      <c r="H291" s="46"/>
    </row>
    <row r="292" spans="1:8" s="2" customFormat="1" ht="16.8" customHeight="1">
      <c r="A292" s="40"/>
      <c r="B292" s="46"/>
      <c r="C292" s="309" t="s">
        <v>1706</v>
      </c>
      <c r="D292" s="310" t="s">
        <v>1707</v>
      </c>
      <c r="E292" s="311" t="s">
        <v>175</v>
      </c>
      <c r="F292" s="312">
        <v>253</v>
      </c>
      <c r="G292" s="40"/>
      <c r="H292" s="46"/>
    </row>
    <row r="293" spans="1:8" s="2" customFormat="1" ht="16.8" customHeight="1">
      <c r="A293" s="40"/>
      <c r="B293" s="46"/>
      <c r="C293" s="313" t="s">
        <v>39</v>
      </c>
      <c r="D293" s="313" t="s">
        <v>1733</v>
      </c>
      <c r="E293" s="18" t="s">
        <v>39</v>
      </c>
      <c r="F293" s="314">
        <v>253</v>
      </c>
      <c r="G293" s="40"/>
      <c r="H293" s="46"/>
    </row>
    <row r="294" spans="1:8" s="2" customFormat="1" ht="16.8" customHeight="1">
      <c r="A294" s="40"/>
      <c r="B294" s="46"/>
      <c r="C294" s="313" t="s">
        <v>1706</v>
      </c>
      <c r="D294" s="313" t="s">
        <v>220</v>
      </c>
      <c r="E294" s="18" t="s">
        <v>39</v>
      </c>
      <c r="F294" s="314">
        <v>253</v>
      </c>
      <c r="G294" s="40"/>
      <c r="H294" s="46"/>
    </row>
    <row r="295" spans="1:8" s="2" customFormat="1" ht="16.8" customHeight="1">
      <c r="A295" s="40"/>
      <c r="B295" s="46"/>
      <c r="C295" s="315" t="s">
        <v>2097</v>
      </c>
      <c r="D295" s="40"/>
      <c r="E295" s="40"/>
      <c r="F295" s="40"/>
      <c r="G295" s="40"/>
      <c r="H295" s="46"/>
    </row>
    <row r="296" spans="1:8" s="2" customFormat="1" ht="12">
      <c r="A296" s="40"/>
      <c r="B296" s="46"/>
      <c r="C296" s="313" t="s">
        <v>1729</v>
      </c>
      <c r="D296" s="313" t="s">
        <v>1730</v>
      </c>
      <c r="E296" s="18" t="s">
        <v>175</v>
      </c>
      <c r="F296" s="314">
        <v>253</v>
      </c>
      <c r="G296" s="40"/>
      <c r="H296" s="46"/>
    </row>
    <row r="297" spans="1:8" s="2" customFormat="1" ht="16.8" customHeight="1">
      <c r="A297" s="40"/>
      <c r="B297" s="46"/>
      <c r="C297" s="313" t="s">
        <v>245</v>
      </c>
      <c r="D297" s="313" t="s">
        <v>246</v>
      </c>
      <c r="E297" s="18" t="s">
        <v>223</v>
      </c>
      <c r="F297" s="314">
        <v>48</v>
      </c>
      <c r="G297" s="40"/>
      <c r="H297" s="46"/>
    </row>
    <row r="298" spans="1:8" s="2" customFormat="1" ht="12">
      <c r="A298" s="40"/>
      <c r="B298" s="46"/>
      <c r="C298" s="313" t="s">
        <v>951</v>
      </c>
      <c r="D298" s="313" t="s">
        <v>952</v>
      </c>
      <c r="E298" s="18" t="s">
        <v>175</v>
      </c>
      <c r="F298" s="314">
        <v>253</v>
      </c>
      <c r="G298" s="40"/>
      <c r="H298" s="46"/>
    </row>
    <row r="299" spans="1:8" s="2" customFormat="1" ht="12">
      <c r="A299" s="40"/>
      <c r="B299" s="46"/>
      <c r="C299" s="313" t="s">
        <v>380</v>
      </c>
      <c r="D299" s="313" t="s">
        <v>381</v>
      </c>
      <c r="E299" s="18" t="s">
        <v>316</v>
      </c>
      <c r="F299" s="314">
        <v>12.496</v>
      </c>
      <c r="G299" s="40"/>
      <c r="H299" s="46"/>
    </row>
    <row r="300" spans="1:8" s="2" customFormat="1" ht="16.8" customHeight="1">
      <c r="A300" s="40"/>
      <c r="B300" s="46"/>
      <c r="C300" s="313" t="s">
        <v>1768</v>
      </c>
      <c r="D300" s="313" t="s">
        <v>1769</v>
      </c>
      <c r="E300" s="18" t="s">
        <v>223</v>
      </c>
      <c r="F300" s="314">
        <v>2.108</v>
      </c>
      <c r="G300" s="40"/>
      <c r="H300" s="46"/>
    </row>
    <row r="301" spans="1:8" s="2" customFormat="1" ht="16.8" customHeight="1">
      <c r="A301" s="40"/>
      <c r="B301" s="46"/>
      <c r="C301" s="309" t="s">
        <v>1709</v>
      </c>
      <c r="D301" s="310" t="s">
        <v>1710</v>
      </c>
      <c r="E301" s="311" t="s">
        <v>316</v>
      </c>
      <c r="F301" s="312">
        <v>12.496</v>
      </c>
      <c r="G301" s="40"/>
      <c r="H301" s="46"/>
    </row>
    <row r="302" spans="1:8" s="2" customFormat="1" ht="16.8" customHeight="1">
      <c r="A302" s="40"/>
      <c r="B302" s="46"/>
      <c r="C302" s="313" t="s">
        <v>1709</v>
      </c>
      <c r="D302" s="313" t="s">
        <v>1796</v>
      </c>
      <c r="E302" s="18" t="s">
        <v>39</v>
      </c>
      <c r="F302" s="314">
        <v>12.496</v>
      </c>
      <c r="G302" s="40"/>
      <c r="H302" s="46"/>
    </row>
    <row r="303" spans="1:8" s="2" customFormat="1" ht="16.8" customHeight="1">
      <c r="A303" s="40"/>
      <c r="B303" s="46"/>
      <c r="C303" s="315" t="s">
        <v>2097</v>
      </c>
      <c r="D303" s="40"/>
      <c r="E303" s="40"/>
      <c r="F303" s="40"/>
      <c r="G303" s="40"/>
      <c r="H303" s="46"/>
    </row>
    <row r="304" spans="1:8" s="2" customFormat="1" ht="12">
      <c r="A304" s="40"/>
      <c r="B304" s="46"/>
      <c r="C304" s="313" t="s">
        <v>380</v>
      </c>
      <c r="D304" s="313" t="s">
        <v>381</v>
      </c>
      <c r="E304" s="18" t="s">
        <v>316</v>
      </c>
      <c r="F304" s="314">
        <v>12.496</v>
      </c>
      <c r="G304" s="40"/>
      <c r="H304" s="46"/>
    </row>
    <row r="305" spans="1:8" s="2" customFormat="1" ht="16.8" customHeight="1">
      <c r="A305" s="40"/>
      <c r="B305" s="46"/>
      <c r="C305" s="313" t="s">
        <v>545</v>
      </c>
      <c r="D305" s="313" t="s">
        <v>546</v>
      </c>
      <c r="E305" s="18" t="s">
        <v>316</v>
      </c>
      <c r="F305" s="314">
        <v>37.488</v>
      </c>
      <c r="G305" s="40"/>
      <c r="H305" s="46"/>
    </row>
    <row r="306" spans="1:8" s="2" customFormat="1" ht="16.8" customHeight="1">
      <c r="A306" s="40"/>
      <c r="B306" s="46"/>
      <c r="C306" s="309" t="s">
        <v>1712</v>
      </c>
      <c r="D306" s="310" t="s">
        <v>1713</v>
      </c>
      <c r="E306" s="311" t="s">
        <v>223</v>
      </c>
      <c r="F306" s="312">
        <v>1000</v>
      </c>
      <c r="G306" s="40"/>
      <c r="H306" s="46"/>
    </row>
    <row r="307" spans="1:8" s="2" customFormat="1" ht="16.8" customHeight="1">
      <c r="A307" s="40"/>
      <c r="B307" s="46"/>
      <c r="C307" s="313" t="s">
        <v>1712</v>
      </c>
      <c r="D307" s="313" t="s">
        <v>1767</v>
      </c>
      <c r="E307" s="18" t="s">
        <v>39</v>
      </c>
      <c r="F307" s="314">
        <v>1000</v>
      </c>
      <c r="G307" s="40"/>
      <c r="H307" s="46"/>
    </row>
    <row r="308" spans="1:8" s="2" customFormat="1" ht="16.8" customHeight="1">
      <c r="A308" s="40"/>
      <c r="B308" s="46"/>
      <c r="C308" s="315" t="s">
        <v>2097</v>
      </c>
      <c r="D308" s="40"/>
      <c r="E308" s="40"/>
      <c r="F308" s="40"/>
      <c r="G308" s="40"/>
      <c r="H308" s="46"/>
    </row>
    <row r="309" spans="1:8" s="2" customFormat="1" ht="16.8" customHeight="1">
      <c r="A309" s="40"/>
      <c r="B309" s="46"/>
      <c r="C309" s="313" t="s">
        <v>329</v>
      </c>
      <c r="D309" s="313" t="s">
        <v>330</v>
      </c>
      <c r="E309" s="18" t="s">
        <v>223</v>
      </c>
      <c r="F309" s="314">
        <v>1000</v>
      </c>
      <c r="G309" s="40"/>
      <c r="H309" s="46"/>
    </row>
    <row r="310" spans="1:8" s="2" customFormat="1" ht="16.8" customHeight="1">
      <c r="A310" s="40"/>
      <c r="B310" s="46"/>
      <c r="C310" s="313" t="s">
        <v>392</v>
      </c>
      <c r="D310" s="313" t="s">
        <v>393</v>
      </c>
      <c r="E310" s="18" t="s">
        <v>316</v>
      </c>
      <c r="F310" s="314">
        <v>0.18</v>
      </c>
      <c r="G310" s="40"/>
      <c r="H310" s="46"/>
    </row>
    <row r="311" spans="1:8" s="2" customFormat="1" ht="16.8" customHeight="1">
      <c r="A311" s="40"/>
      <c r="B311" s="46"/>
      <c r="C311" s="309" t="s">
        <v>1719</v>
      </c>
      <c r="D311" s="310" t="s">
        <v>1720</v>
      </c>
      <c r="E311" s="311" t="s">
        <v>500</v>
      </c>
      <c r="F311" s="312">
        <v>4.5</v>
      </c>
      <c r="G311" s="40"/>
      <c r="H311" s="46"/>
    </row>
    <row r="312" spans="1:8" s="2" customFormat="1" ht="16.8" customHeight="1">
      <c r="A312" s="40"/>
      <c r="B312" s="46"/>
      <c r="C312" s="313" t="s">
        <v>39</v>
      </c>
      <c r="D312" s="313" t="s">
        <v>1760</v>
      </c>
      <c r="E312" s="18" t="s">
        <v>39</v>
      </c>
      <c r="F312" s="314">
        <v>4.5</v>
      </c>
      <c r="G312" s="40"/>
      <c r="H312" s="46"/>
    </row>
    <row r="313" spans="1:8" s="2" customFormat="1" ht="16.8" customHeight="1">
      <c r="A313" s="40"/>
      <c r="B313" s="46"/>
      <c r="C313" s="313" t="s">
        <v>1719</v>
      </c>
      <c r="D313" s="313" t="s">
        <v>220</v>
      </c>
      <c r="E313" s="18" t="s">
        <v>39</v>
      </c>
      <c r="F313" s="314">
        <v>4.5</v>
      </c>
      <c r="G313" s="40"/>
      <c r="H313" s="46"/>
    </row>
    <row r="314" spans="1:8" s="2" customFormat="1" ht="16.8" customHeight="1">
      <c r="A314" s="40"/>
      <c r="B314" s="46"/>
      <c r="C314" s="315" t="s">
        <v>2097</v>
      </c>
      <c r="D314" s="40"/>
      <c r="E314" s="40"/>
      <c r="F314" s="40"/>
      <c r="G314" s="40"/>
      <c r="H314" s="46"/>
    </row>
    <row r="315" spans="1:8" s="2" customFormat="1" ht="16.8" customHeight="1">
      <c r="A315" s="40"/>
      <c r="B315" s="46"/>
      <c r="C315" s="313" t="s">
        <v>1756</v>
      </c>
      <c r="D315" s="313" t="s">
        <v>1757</v>
      </c>
      <c r="E315" s="18" t="s">
        <v>500</v>
      </c>
      <c r="F315" s="314">
        <v>4.5</v>
      </c>
      <c r="G315" s="40"/>
      <c r="H315" s="46"/>
    </row>
    <row r="316" spans="1:8" s="2" customFormat="1" ht="16.8" customHeight="1">
      <c r="A316" s="40"/>
      <c r="B316" s="46"/>
      <c r="C316" s="313" t="s">
        <v>1761</v>
      </c>
      <c r="D316" s="313" t="s">
        <v>1762</v>
      </c>
      <c r="E316" s="18" t="s">
        <v>500</v>
      </c>
      <c r="F316" s="314">
        <v>4.5</v>
      </c>
      <c r="G316" s="40"/>
      <c r="H316" s="46"/>
    </row>
    <row r="317" spans="1:8" s="2" customFormat="1" ht="16.8" customHeight="1">
      <c r="A317" s="40"/>
      <c r="B317" s="46"/>
      <c r="C317" s="309" t="s">
        <v>1717</v>
      </c>
      <c r="D317" s="310" t="s">
        <v>1718</v>
      </c>
      <c r="E317" s="311" t="s">
        <v>175</v>
      </c>
      <c r="F317" s="312">
        <v>21</v>
      </c>
      <c r="G317" s="40"/>
      <c r="H317" s="46"/>
    </row>
    <row r="318" spans="1:8" s="2" customFormat="1" ht="16.8" customHeight="1">
      <c r="A318" s="40"/>
      <c r="B318" s="46"/>
      <c r="C318" s="313" t="s">
        <v>39</v>
      </c>
      <c r="D318" s="313" t="s">
        <v>1726</v>
      </c>
      <c r="E318" s="18" t="s">
        <v>39</v>
      </c>
      <c r="F318" s="314">
        <v>9</v>
      </c>
      <c r="G318" s="40"/>
      <c r="H318" s="46"/>
    </row>
    <row r="319" spans="1:8" s="2" customFormat="1" ht="16.8" customHeight="1">
      <c r="A319" s="40"/>
      <c r="B319" s="46"/>
      <c r="C319" s="313" t="s">
        <v>39</v>
      </c>
      <c r="D319" s="313" t="s">
        <v>1727</v>
      </c>
      <c r="E319" s="18" t="s">
        <v>39</v>
      </c>
      <c r="F319" s="314">
        <v>12</v>
      </c>
      <c r="G319" s="40"/>
      <c r="H319" s="46"/>
    </row>
    <row r="320" spans="1:8" s="2" customFormat="1" ht="16.8" customHeight="1">
      <c r="A320" s="40"/>
      <c r="B320" s="46"/>
      <c r="C320" s="313" t="s">
        <v>39</v>
      </c>
      <c r="D320" s="313" t="s">
        <v>1728</v>
      </c>
      <c r="E320" s="18" t="s">
        <v>39</v>
      </c>
      <c r="F320" s="314">
        <v>0</v>
      </c>
      <c r="G320" s="40"/>
      <c r="H320" s="46"/>
    </row>
    <row r="321" spans="1:8" s="2" customFormat="1" ht="16.8" customHeight="1">
      <c r="A321" s="40"/>
      <c r="B321" s="46"/>
      <c r="C321" s="313" t="s">
        <v>1717</v>
      </c>
      <c r="D321" s="313" t="s">
        <v>220</v>
      </c>
      <c r="E321" s="18" t="s">
        <v>39</v>
      </c>
      <c r="F321" s="314">
        <v>21</v>
      </c>
      <c r="G321" s="40"/>
      <c r="H321" s="46"/>
    </row>
    <row r="322" spans="1:8" s="2" customFormat="1" ht="16.8" customHeight="1">
      <c r="A322" s="40"/>
      <c r="B322" s="46"/>
      <c r="C322" s="315" t="s">
        <v>2097</v>
      </c>
      <c r="D322" s="40"/>
      <c r="E322" s="40"/>
      <c r="F322" s="40"/>
      <c r="G322" s="40"/>
      <c r="H322" s="46"/>
    </row>
    <row r="323" spans="1:8" s="2" customFormat="1" ht="16.8" customHeight="1">
      <c r="A323" s="40"/>
      <c r="B323" s="46"/>
      <c r="C323" s="313" t="s">
        <v>1242</v>
      </c>
      <c r="D323" s="313" t="s">
        <v>1243</v>
      </c>
      <c r="E323" s="18" t="s">
        <v>175</v>
      </c>
      <c r="F323" s="314">
        <v>21</v>
      </c>
      <c r="G323" s="40"/>
      <c r="H323" s="46"/>
    </row>
    <row r="324" spans="1:8" s="2" customFormat="1" ht="16.8" customHeight="1">
      <c r="A324" s="40"/>
      <c r="B324" s="46"/>
      <c r="C324" s="313" t="s">
        <v>509</v>
      </c>
      <c r="D324" s="313" t="s">
        <v>510</v>
      </c>
      <c r="E324" s="18" t="s">
        <v>175</v>
      </c>
      <c r="F324" s="314">
        <v>21</v>
      </c>
      <c r="G324" s="40"/>
      <c r="H324" s="46"/>
    </row>
    <row r="325" spans="1:8" s="2" customFormat="1" ht="26.4" customHeight="1">
      <c r="A325" s="40"/>
      <c r="B325" s="46"/>
      <c r="C325" s="308" t="s">
        <v>2106</v>
      </c>
      <c r="D325" s="308" t="s">
        <v>141</v>
      </c>
      <c r="E325" s="40"/>
      <c r="F325" s="40"/>
      <c r="G325" s="40"/>
      <c r="H325" s="46"/>
    </row>
    <row r="326" spans="1:8" s="2" customFormat="1" ht="16.8" customHeight="1">
      <c r="A326" s="40"/>
      <c r="B326" s="46"/>
      <c r="C326" s="309" t="s">
        <v>1806</v>
      </c>
      <c r="D326" s="310" t="s">
        <v>273</v>
      </c>
      <c r="E326" s="311" t="s">
        <v>268</v>
      </c>
      <c r="F326" s="312">
        <v>0.448</v>
      </c>
      <c r="G326" s="40"/>
      <c r="H326" s="46"/>
    </row>
    <row r="327" spans="1:8" s="2" customFormat="1" ht="16.8" customHeight="1">
      <c r="A327" s="40"/>
      <c r="B327" s="46"/>
      <c r="C327" s="313" t="s">
        <v>39</v>
      </c>
      <c r="D327" s="313" t="s">
        <v>1822</v>
      </c>
      <c r="E327" s="18" t="s">
        <v>39</v>
      </c>
      <c r="F327" s="314">
        <v>0.448</v>
      </c>
      <c r="G327" s="40"/>
      <c r="H327" s="46"/>
    </row>
    <row r="328" spans="1:8" s="2" customFormat="1" ht="16.8" customHeight="1">
      <c r="A328" s="40"/>
      <c r="B328" s="46"/>
      <c r="C328" s="313" t="s">
        <v>39</v>
      </c>
      <c r="D328" s="313" t="s">
        <v>1823</v>
      </c>
      <c r="E328" s="18" t="s">
        <v>39</v>
      </c>
      <c r="F328" s="314">
        <v>0</v>
      </c>
      <c r="G328" s="40"/>
      <c r="H328" s="46"/>
    </row>
    <row r="329" spans="1:8" s="2" customFormat="1" ht="16.8" customHeight="1">
      <c r="A329" s="40"/>
      <c r="B329" s="46"/>
      <c r="C329" s="313" t="s">
        <v>1806</v>
      </c>
      <c r="D329" s="313" t="s">
        <v>220</v>
      </c>
      <c r="E329" s="18" t="s">
        <v>39</v>
      </c>
      <c r="F329" s="314">
        <v>0.448</v>
      </c>
      <c r="G329" s="40"/>
      <c r="H329" s="46"/>
    </row>
    <row r="330" spans="1:8" s="2" customFormat="1" ht="16.8" customHeight="1">
      <c r="A330" s="40"/>
      <c r="B330" s="46"/>
      <c r="C330" s="315" t="s">
        <v>2097</v>
      </c>
      <c r="D330" s="40"/>
      <c r="E330" s="40"/>
      <c r="F330" s="40"/>
      <c r="G330" s="40"/>
      <c r="H330" s="46"/>
    </row>
    <row r="331" spans="1:8" s="2" customFormat="1" ht="16.8" customHeight="1">
      <c r="A331" s="40"/>
      <c r="B331" s="46"/>
      <c r="C331" s="313" t="s">
        <v>1307</v>
      </c>
      <c r="D331" s="313" t="s">
        <v>1308</v>
      </c>
      <c r="E331" s="18" t="s">
        <v>268</v>
      </c>
      <c r="F331" s="314">
        <v>0.448</v>
      </c>
      <c r="G331" s="40"/>
      <c r="H331" s="46"/>
    </row>
    <row r="332" spans="1:8" s="2" customFormat="1" ht="16.8" customHeight="1">
      <c r="A332" s="40"/>
      <c r="B332" s="46"/>
      <c r="C332" s="313" t="s">
        <v>896</v>
      </c>
      <c r="D332" s="313" t="s">
        <v>897</v>
      </c>
      <c r="E332" s="18" t="s">
        <v>268</v>
      </c>
      <c r="F332" s="314">
        <v>0.448</v>
      </c>
      <c r="G332" s="40"/>
      <c r="H332" s="46"/>
    </row>
    <row r="333" spans="1:8" s="2" customFormat="1" ht="16.8" customHeight="1">
      <c r="A333" s="40"/>
      <c r="B333" s="46"/>
      <c r="C333" s="309" t="s">
        <v>1804</v>
      </c>
      <c r="D333" s="310" t="s">
        <v>349</v>
      </c>
      <c r="E333" s="311" t="s">
        <v>316</v>
      </c>
      <c r="F333" s="312">
        <v>150</v>
      </c>
      <c r="G333" s="40"/>
      <c r="H333" s="46"/>
    </row>
    <row r="334" spans="1:8" s="2" customFormat="1" ht="16.8" customHeight="1">
      <c r="A334" s="40"/>
      <c r="B334" s="46"/>
      <c r="C334" s="313" t="s">
        <v>39</v>
      </c>
      <c r="D334" s="313" t="s">
        <v>1826</v>
      </c>
      <c r="E334" s="18" t="s">
        <v>39</v>
      </c>
      <c r="F334" s="314">
        <v>115</v>
      </c>
      <c r="G334" s="40"/>
      <c r="H334" s="46"/>
    </row>
    <row r="335" spans="1:8" s="2" customFormat="1" ht="16.8" customHeight="1">
      <c r="A335" s="40"/>
      <c r="B335" s="46"/>
      <c r="C335" s="313" t="s">
        <v>39</v>
      </c>
      <c r="D335" s="313" t="s">
        <v>1827</v>
      </c>
      <c r="E335" s="18" t="s">
        <v>39</v>
      </c>
      <c r="F335" s="314">
        <v>35</v>
      </c>
      <c r="G335" s="40"/>
      <c r="H335" s="46"/>
    </row>
    <row r="336" spans="1:8" s="2" customFormat="1" ht="16.8" customHeight="1">
      <c r="A336" s="40"/>
      <c r="B336" s="46"/>
      <c r="C336" s="313" t="s">
        <v>1804</v>
      </c>
      <c r="D336" s="313" t="s">
        <v>220</v>
      </c>
      <c r="E336" s="18" t="s">
        <v>39</v>
      </c>
      <c r="F336" s="314">
        <v>150</v>
      </c>
      <c r="G336" s="40"/>
      <c r="H336" s="46"/>
    </row>
    <row r="337" spans="1:8" s="2" customFormat="1" ht="16.8" customHeight="1">
      <c r="A337" s="40"/>
      <c r="B337" s="46"/>
      <c r="C337" s="315" t="s">
        <v>2097</v>
      </c>
      <c r="D337" s="40"/>
      <c r="E337" s="40"/>
      <c r="F337" s="40"/>
      <c r="G337" s="40"/>
      <c r="H337" s="46"/>
    </row>
    <row r="338" spans="1:8" s="2" customFormat="1" ht="16.8" customHeight="1">
      <c r="A338" s="40"/>
      <c r="B338" s="46"/>
      <c r="C338" s="313" t="s">
        <v>348</v>
      </c>
      <c r="D338" s="313" t="s">
        <v>349</v>
      </c>
      <c r="E338" s="18" t="s">
        <v>316</v>
      </c>
      <c r="F338" s="314">
        <v>150</v>
      </c>
      <c r="G338" s="40"/>
      <c r="H338" s="46"/>
    </row>
    <row r="339" spans="1:8" s="2" customFormat="1" ht="16.8" customHeight="1">
      <c r="A339" s="40"/>
      <c r="B339" s="46"/>
      <c r="C339" s="313" t="s">
        <v>210</v>
      </c>
      <c r="D339" s="313" t="s">
        <v>211</v>
      </c>
      <c r="E339" s="18" t="s">
        <v>212</v>
      </c>
      <c r="F339" s="314">
        <v>87.464</v>
      </c>
      <c r="G339" s="40"/>
      <c r="H339" s="46"/>
    </row>
    <row r="340" spans="1:8" s="2" customFormat="1" ht="12">
      <c r="A340" s="40"/>
      <c r="B340" s="46"/>
      <c r="C340" s="313" t="s">
        <v>985</v>
      </c>
      <c r="D340" s="313" t="s">
        <v>986</v>
      </c>
      <c r="E340" s="18" t="s">
        <v>316</v>
      </c>
      <c r="F340" s="314">
        <v>150</v>
      </c>
      <c r="G340" s="40"/>
      <c r="H340" s="46"/>
    </row>
    <row r="341" spans="1:8" s="2" customFormat="1" ht="16.8" customHeight="1">
      <c r="A341" s="40"/>
      <c r="B341" s="46"/>
      <c r="C341" s="309" t="s">
        <v>1801</v>
      </c>
      <c r="D341" s="310" t="s">
        <v>1802</v>
      </c>
      <c r="E341" s="311" t="s">
        <v>212</v>
      </c>
      <c r="F341" s="312">
        <v>65.49</v>
      </c>
      <c r="G341" s="40"/>
      <c r="H341" s="46"/>
    </row>
    <row r="342" spans="1:8" s="2" customFormat="1" ht="16.8" customHeight="1">
      <c r="A342" s="40"/>
      <c r="B342" s="46"/>
      <c r="C342" s="313" t="s">
        <v>39</v>
      </c>
      <c r="D342" s="313" t="s">
        <v>1812</v>
      </c>
      <c r="E342" s="18" t="s">
        <v>39</v>
      </c>
      <c r="F342" s="314">
        <v>0</v>
      </c>
      <c r="G342" s="40"/>
      <c r="H342" s="46"/>
    </row>
    <row r="343" spans="1:8" s="2" customFormat="1" ht="16.8" customHeight="1">
      <c r="A343" s="40"/>
      <c r="B343" s="46"/>
      <c r="C343" s="313" t="s">
        <v>39</v>
      </c>
      <c r="D343" s="313" t="s">
        <v>1813</v>
      </c>
      <c r="E343" s="18" t="s">
        <v>39</v>
      </c>
      <c r="F343" s="314">
        <v>0</v>
      </c>
      <c r="G343" s="40"/>
      <c r="H343" s="46"/>
    </row>
    <row r="344" spans="1:8" s="2" customFormat="1" ht="16.8" customHeight="1">
      <c r="A344" s="40"/>
      <c r="B344" s="46"/>
      <c r="C344" s="313" t="s">
        <v>39</v>
      </c>
      <c r="D344" s="313" t="s">
        <v>1814</v>
      </c>
      <c r="E344" s="18" t="s">
        <v>39</v>
      </c>
      <c r="F344" s="314">
        <v>93.84</v>
      </c>
      <c r="G344" s="40"/>
      <c r="H344" s="46"/>
    </row>
    <row r="345" spans="1:8" s="2" customFormat="1" ht="16.8" customHeight="1">
      <c r="A345" s="40"/>
      <c r="B345" s="46"/>
      <c r="C345" s="313" t="s">
        <v>39</v>
      </c>
      <c r="D345" s="313" t="s">
        <v>1815</v>
      </c>
      <c r="E345" s="18" t="s">
        <v>39</v>
      </c>
      <c r="F345" s="314">
        <v>-28.35</v>
      </c>
      <c r="G345" s="40"/>
      <c r="H345" s="46"/>
    </row>
    <row r="346" spans="1:8" s="2" customFormat="1" ht="16.8" customHeight="1">
      <c r="A346" s="40"/>
      <c r="B346" s="46"/>
      <c r="C346" s="313" t="s">
        <v>1801</v>
      </c>
      <c r="D346" s="313" t="s">
        <v>220</v>
      </c>
      <c r="E346" s="18" t="s">
        <v>39</v>
      </c>
      <c r="F346" s="314">
        <v>65.49</v>
      </c>
      <c r="G346" s="40"/>
      <c r="H346" s="46"/>
    </row>
    <row r="347" spans="1:8" s="2" customFormat="1" ht="16.8" customHeight="1">
      <c r="A347" s="40"/>
      <c r="B347" s="46"/>
      <c r="C347" s="315" t="s">
        <v>2097</v>
      </c>
      <c r="D347" s="40"/>
      <c r="E347" s="40"/>
      <c r="F347" s="40"/>
      <c r="G347" s="40"/>
      <c r="H347" s="46"/>
    </row>
    <row r="348" spans="1:8" s="2" customFormat="1" ht="16.8" customHeight="1">
      <c r="A348" s="40"/>
      <c r="B348" s="46"/>
      <c r="C348" s="313" t="s">
        <v>1809</v>
      </c>
      <c r="D348" s="313" t="s">
        <v>1802</v>
      </c>
      <c r="E348" s="18" t="s">
        <v>212</v>
      </c>
      <c r="F348" s="314">
        <v>65.49</v>
      </c>
      <c r="G348" s="40"/>
      <c r="H348" s="46"/>
    </row>
    <row r="349" spans="1:8" s="2" customFormat="1" ht="16.8" customHeight="1">
      <c r="A349" s="40"/>
      <c r="B349" s="46"/>
      <c r="C349" s="313" t="s">
        <v>210</v>
      </c>
      <c r="D349" s="313" t="s">
        <v>211</v>
      </c>
      <c r="E349" s="18" t="s">
        <v>212</v>
      </c>
      <c r="F349" s="314">
        <v>65.49</v>
      </c>
      <c r="G349" s="40"/>
      <c r="H349" s="46"/>
    </row>
    <row r="350" spans="1:8" s="2" customFormat="1" ht="12">
      <c r="A350" s="40"/>
      <c r="B350" s="46"/>
      <c r="C350" s="313" t="s">
        <v>666</v>
      </c>
      <c r="D350" s="313" t="s">
        <v>667</v>
      </c>
      <c r="E350" s="18" t="s">
        <v>316</v>
      </c>
      <c r="F350" s="314">
        <v>117.882</v>
      </c>
      <c r="G350" s="40"/>
      <c r="H350" s="46"/>
    </row>
    <row r="351" spans="1:8" s="2" customFormat="1" ht="16.8" customHeight="1">
      <c r="A351" s="40"/>
      <c r="B351" s="46"/>
      <c r="C351" s="313" t="s">
        <v>1441</v>
      </c>
      <c r="D351" s="313" t="s">
        <v>1442</v>
      </c>
      <c r="E351" s="18" t="s">
        <v>316</v>
      </c>
      <c r="F351" s="314">
        <v>117.882</v>
      </c>
      <c r="G351" s="40"/>
      <c r="H351" s="46"/>
    </row>
    <row r="352" spans="1:8" s="2" customFormat="1" ht="16.8" customHeight="1">
      <c r="A352" s="40"/>
      <c r="B352" s="46"/>
      <c r="C352" s="313" t="s">
        <v>1832</v>
      </c>
      <c r="D352" s="313" t="s">
        <v>1833</v>
      </c>
      <c r="E352" s="18" t="s">
        <v>316</v>
      </c>
      <c r="F352" s="314">
        <v>117.882</v>
      </c>
      <c r="G352" s="40"/>
      <c r="H352" s="46"/>
    </row>
    <row r="353" spans="1:8" s="2" customFormat="1" ht="16.8" customHeight="1">
      <c r="A353" s="40"/>
      <c r="B353" s="46"/>
      <c r="C353" s="313" t="s">
        <v>348</v>
      </c>
      <c r="D353" s="313" t="s">
        <v>349</v>
      </c>
      <c r="E353" s="18" t="s">
        <v>316</v>
      </c>
      <c r="F353" s="314">
        <v>150</v>
      </c>
      <c r="G353" s="40"/>
      <c r="H353" s="46"/>
    </row>
    <row r="354" spans="1:8" s="2" customFormat="1" ht="26.4" customHeight="1">
      <c r="A354" s="40"/>
      <c r="B354" s="46"/>
      <c r="C354" s="308" t="s">
        <v>2107</v>
      </c>
      <c r="D354" s="308" t="s">
        <v>144</v>
      </c>
      <c r="E354" s="40"/>
      <c r="F354" s="40"/>
      <c r="G354" s="40"/>
      <c r="H354" s="46"/>
    </row>
    <row r="355" spans="1:8" s="2" customFormat="1" ht="16.8" customHeight="1">
      <c r="A355" s="40"/>
      <c r="B355" s="46"/>
      <c r="C355" s="309" t="s">
        <v>1839</v>
      </c>
      <c r="D355" s="310" t="s">
        <v>1839</v>
      </c>
      <c r="E355" s="311" t="s">
        <v>39</v>
      </c>
      <c r="F355" s="312">
        <v>580</v>
      </c>
      <c r="G355" s="40"/>
      <c r="H355" s="46"/>
    </row>
    <row r="356" spans="1:8" s="2" customFormat="1" ht="16.8" customHeight="1">
      <c r="A356" s="40"/>
      <c r="B356" s="46"/>
      <c r="C356" s="313" t="s">
        <v>39</v>
      </c>
      <c r="D356" s="313" t="s">
        <v>1882</v>
      </c>
      <c r="E356" s="18" t="s">
        <v>39</v>
      </c>
      <c r="F356" s="314">
        <v>580</v>
      </c>
      <c r="G356" s="40"/>
      <c r="H356" s="46"/>
    </row>
    <row r="357" spans="1:8" s="2" customFormat="1" ht="16.8" customHeight="1">
      <c r="A357" s="40"/>
      <c r="B357" s="46"/>
      <c r="C357" s="313" t="s">
        <v>1839</v>
      </c>
      <c r="D357" s="313" t="s">
        <v>220</v>
      </c>
      <c r="E357" s="18" t="s">
        <v>39</v>
      </c>
      <c r="F357" s="314">
        <v>580</v>
      </c>
      <c r="G357" s="40"/>
      <c r="H357" s="46"/>
    </row>
    <row r="358" spans="1:8" s="2" customFormat="1" ht="16.8" customHeight="1">
      <c r="A358" s="40"/>
      <c r="B358" s="46"/>
      <c r="C358" s="315" t="s">
        <v>2097</v>
      </c>
      <c r="D358" s="40"/>
      <c r="E358" s="40"/>
      <c r="F358" s="40"/>
      <c r="G358" s="40"/>
      <c r="H358" s="46"/>
    </row>
    <row r="359" spans="1:8" s="2" customFormat="1" ht="12">
      <c r="A359" s="40"/>
      <c r="B359" s="46"/>
      <c r="C359" s="313" t="s">
        <v>1878</v>
      </c>
      <c r="D359" s="313" t="s">
        <v>1879</v>
      </c>
      <c r="E359" s="18" t="s">
        <v>175</v>
      </c>
      <c r="F359" s="314">
        <v>580</v>
      </c>
      <c r="G359" s="40"/>
      <c r="H359" s="46"/>
    </row>
    <row r="360" spans="1:8" s="2" customFormat="1" ht="16.8" customHeight="1">
      <c r="A360" s="40"/>
      <c r="B360" s="46"/>
      <c r="C360" s="313" t="s">
        <v>939</v>
      </c>
      <c r="D360" s="313" t="s">
        <v>940</v>
      </c>
      <c r="E360" s="18" t="s">
        <v>268</v>
      </c>
      <c r="F360" s="314">
        <v>0.29</v>
      </c>
      <c r="G360" s="40"/>
      <c r="H360" s="46"/>
    </row>
    <row r="361" spans="1:8" s="2" customFormat="1" ht="16.8" customHeight="1">
      <c r="A361" s="40"/>
      <c r="B361" s="46"/>
      <c r="C361" s="309" t="s">
        <v>1837</v>
      </c>
      <c r="D361" s="310" t="s">
        <v>1707</v>
      </c>
      <c r="E361" s="311" t="s">
        <v>175</v>
      </c>
      <c r="F361" s="312">
        <v>190</v>
      </c>
      <c r="G361" s="40"/>
      <c r="H361" s="46"/>
    </row>
    <row r="362" spans="1:8" s="2" customFormat="1" ht="16.8" customHeight="1">
      <c r="A362" s="40"/>
      <c r="B362" s="46"/>
      <c r="C362" s="313" t="s">
        <v>39</v>
      </c>
      <c r="D362" s="313" t="s">
        <v>1849</v>
      </c>
      <c r="E362" s="18" t="s">
        <v>39</v>
      </c>
      <c r="F362" s="314">
        <v>190</v>
      </c>
      <c r="G362" s="40"/>
      <c r="H362" s="46"/>
    </row>
    <row r="363" spans="1:8" s="2" customFormat="1" ht="16.8" customHeight="1">
      <c r="A363" s="40"/>
      <c r="B363" s="46"/>
      <c r="C363" s="313" t="s">
        <v>1837</v>
      </c>
      <c r="D363" s="313" t="s">
        <v>220</v>
      </c>
      <c r="E363" s="18" t="s">
        <v>39</v>
      </c>
      <c r="F363" s="314">
        <v>190</v>
      </c>
      <c r="G363" s="40"/>
      <c r="H363" s="46"/>
    </row>
    <row r="364" spans="1:8" s="2" customFormat="1" ht="16.8" customHeight="1">
      <c r="A364" s="40"/>
      <c r="B364" s="46"/>
      <c r="C364" s="315" t="s">
        <v>2097</v>
      </c>
      <c r="D364" s="40"/>
      <c r="E364" s="40"/>
      <c r="F364" s="40"/>
      <c r="G364" s="40"/>
      <c r="H364" s="46"/>
    </row>
    <row r="365" spans="1:8" s="2" customFormat="1" ht="16.8" customHeight="1">
      <c r="A365" s="40"/>
      <c r="B365" s="46"/>
      <c r="C365" s="313" t="s">
        <v>1845</v>
      </c>
      <c r="D365" s="313" t="s">
        <v>1846</v>
      </c>
      <c r="E365" s="18" t="s">
        <v>175</v>
      </c>
      <c r="F365" s="314">
        <v>190</v>
      </c>
      <c r="G365" s="40"/>
      <c r="H365" s="46"/>
    </row>
    <row r="366" spans="1:8" s="2" customFormat="1" ht="12">
      <c r="A366" s="40"/>
      <c r="B366" s="46"/>
      <c r="C366" s="313" t="s">
        <v>245</v>
      </c>
      <c r="D366" s="313" t="s">
        <v>1850</v>
      </c>
      <c r="E366" s="18" t="s">
        <v>223</v>
      </c>
      <c r="F366" s="314">
        <v>33</v>
      </c>
      <c r="G366" s="40"/>
      <c r="H366" s="46"/>
    </row>
    <row r="367" spans="1:8" s="2" customFormat="1" ht="12">
      <c r="A367" s="40"/>
      <c r="B367" s="46"/>
      <c r="C367" s="313" t="s">
        <v>951</v>
      </c>
      <c r="D367" s="313" t="s">
        <v>1870</v>
      </c>
      <c r="E367" s="18" t="s">
        <v>175</v>
      </c>
      <c r="F367" s="314">
        <v>190</v>
      </c>
      <c r="G367" s="40"/>
      <c r="H367" s="46"/>
    </row>
    <row r="368" spans="1:8" s="2" customFormat="1" ht="12">
      <c r="A368" s="40"/>
      <c r="B368" s="46"/>
      <c r="C368" s="313" t="s">
        <v>1878</v>
      </c>
      <c r="D368" s="313" t="s">
        <v>1879</v>
      </c>
      <c r="E368" s="18" t="s">
        <v>175</v>
      </c>
      <c r="F368" s="314">
        <v>580</v>
      </c>
      <c r="G368" s="40"/>
      <c r="H368" s="46"/>
    </row>
    <row r="369" spans="1:8" s="2" customFormat="1" ht="12">
      <c r="A369" s="40"/>
      <c r="B369" s="46"/>
      <c r="C369" s="313" t="s">
        <v>1435</v>
      </c>
      <c r="D369" s="313" t="s">
        <v>1436</v>
      </c>
      <c r="E369" s="18" t="s">
        <v>316</v>
      </c>
      <c r="F369" s="314">
        <v>9.384</v>
      </c>
      <c r="G369" s="40"/>
      <c r="H369" s="46"/>
    </row>
    <row r="370" spans="1:8" s="2" customFormat="1" ht="16.8" customHeight="1">
      <c r="A370" s="40"/>
      <c r="B370" s="46"/>
      <c r="C370" s="313" t="s">
        <v>1768</v>
      </c>
      <c r="D370" s="313" t="s">
        <v>1769</v>
      </c>
      <c r="E370" s="18" t="s">
        <v>223</v>
      </c>
      <c r="F370" s="314">
        <v>1.583</v>
      </c>
      <c r="G370" s="40"/>
      <c r="H370" s="46"/>
    </row>
    <row r="371" spans="1:8" s="2" customFormat="1" ht="16.8" customHeight="1">
      <c r="A371" s="40"/>
      <c r="B371" s="46"/>
      <c r="C371" s="309" t="s">
        <v>1841</v>
      </c>
      <c r="D371" s="310" t="s">
        <v>1842</v>
      </c>
      <c r="E371" s="311" t="s">
        <v>316</v>
      </c>
      <c r="F371" s="312">
        <v>9.384</v>
      </c>
      <c r="G371" s="40"/>
      <c r="H371" s="46"/>
    </row>
    <row r="372" spans="1:8" s="2" customFormat="1" ht="16.8" customHeight="1">
      <c r="A372" s="40"/>
      <c r="B372" s="46"/>
      <c r="C372" s="313" t="s">
        <v>39</v>
      </c>
      <c r="D372" s="313" t="s">
        <v>1886</v>
      </c>
      <c r="E372" s="18" t="s">
        <v>39</v>
      </c>
      <c r="F372" s="314">
        <v>9.384</v>
      </c>
      <c r="G372" s="40"/>
      <c r="H372" s="46"/>
    </row>
    <row r="373" spans="1:8" s="2" customFormat="1" ht="16.8" customHeight="1">
      <c r="A373" s="40"/>
      <c r="B373" s="46"/>
      <c r="C373" s="313" t="s">
        <v>1841</v>
      </c>
      <c r="D373" s="313" t="s">
        <v>220</v>
      </c>
      <c r="E373" s="18" t="s">
        <v>39</v>
      </c>
      <c r="F373" s="314">
        <v>9.384</v>
      </c>
      <c r="G373" s="40"/>
      <c r="H373" s="46"/>
    </row>
    <row r="374" spans="1:8" s="2" customFormat="1" ht="16.8" customHeight="1">
      <c r="A374" s="40"/>
      <c r="B374" s="46"/>
      <c r="C374" s="315" t="s">
        <v>2097</v>
      </c>
      <c r="D374" s="40"/>
      <c r="E374" s="40"/>
      <c r="F374" s="40"/>
      <c r="G374" s="40"/>
      <c r="H374" s="46"/>
    </row>
    <row r="375" spans="1:8" s="2" customFormat="1" ht="12">
      <c r="A375" s="40"/>
      <c r="B375" s="46"/>
      <c r="C375" s="313" t="s">
        <v>1435</v>
      </c>
      <c r="D375" s="313" t="s">
        <v>1436</v>
      </c>
      <c r="E375" s="18" t="s">
        <v>316</v>
      </c>
      <c r="F375" s="314">
        <v>9.384</v>
      </c>
      <c r="G375" s="40"/>
      <c r="H375" s="46"/>
    </row>
    <row r="376" spans="1:8" s="2" customFormat="1" ht="12">
      <c r="A376" s="40"/>
      <c r="B376" s="46"/>
      <c r="C376" s="313" t="s">
        <v>545</v>
      </c>
      <c r="D376" s="313" t="s">
        <v>1887</v>
      </c>
      <c r="E376" s="18" t="s">
        <v>316</v>
      </c>
      <c r="F376" s="314">
        <v>28.152</v>
      </c>
      <c r="G376" s="40"/>
      <c r="H376" s="46"/>
    </row>
    <row r="377" spans="1:8" s="2" customFormat="1" ht="16.8" customHeight="1">
      <c r="A377" s="40"/>
      <c r="B377" s="46"/>
      <c r="C377" s="309" t="s">
        <v>1858</v>
      </c>
      <c r="D377" s="310" t="s">
        <v>1858</v>
      </c>
      <c r="E377" s="311" t="s">
        <v>39</v>
      </c>
      <c r="F377" s="312">
        <v>900</v>
      </c>
      <c r="G377" s="40"/>
      <c r="H377" s="46"/>
    </row>
    <row r="378" spans="1:8" s="2" customFormat="1" ht="16.8" customHeight="1">
      <c r="A378" s="40"/>
      <c r="B378" s="46"/>
      <c r="C378" s="313" t="s">
        <v>1858</v>
      </c>
      <c r="D378" s="313" t="s">
        <v>1859</v>
      </c>
      <c r="E378" s="18" t="s">
        <v>39</v>
      </c>
      <c r="F378" s="314">
        <v>900</v>
      </c>
      <c r="G378" s="40"/>
      <c r="H378" s="46"/>
    </row>
    <row r="379" spans="1:8" s="2" customFormat="1" ht="26.4" customHeight="1">
      <c r="A379" s="40"/>
      <c r="B379" s="46"/>
      <c r="C379" s="308" t="s">
        <v>2108</v>
      </c>
      <c r="D379" s="308" t="s">
        <v>169</v>
      </c>
      <c r="E379" s="40"/>
      <c r="F379" s="40"/>
      <c r="G379" s="40"/>
      <c r="H379" s="46"/>
    </row>
    <row r="380" spans="1:8" s="2" customFormat="1" ht="16.8" customHeight="1">
      <c r="A380" s="40"/>
      <c r="B380" s="46"/>
      <c r="C380" s="309" t="s">
        <v>1009</v>
      </c>
      <c r="D380" s="310" t="s">
        <v>877</v>
      </c>
      <c r="E380" s="311" t="s">
        <v>175</v>
      </c>
      <c r="F380" s="312">
        <v>2328.3</v>
      </c>
      <c r="G380" s="40"/>
      <c r="H380" s="46"/>
    </row>
    <row r="381" spans="1:8" s="2" customFormat="1" ht="16.8" customHeight="1">
      <c r="A381" s="40"/>
      <c r="B381" s="46"/>
      <c r="C381" s="315" t="s">
        <v>2097</v>
      </c>
      <c r="D381" s="40"/>
      <c r="E381" s="40"/>
      <c r="F381" s="40"/>
      <c r="G381" s="40"/>
      <c r="H381" s="46"/>
    </row>
    <row r="382" spans="1:8" s="2" customFormat="1" ht="16.8" customHeight="1">
      <c r="A382" s="40"/>
      <c r="B382" s="46"/>
      <c r="C382" s="313" t="s">
        <v>925</v>
      </c>
      <c r="D382" s="313" t="s">
        <v>2063</v>
      </c>
      <c r="E382" s="18" t="s">
        <v>223</v>
      </c>
      <c r="F382" s="314">
        <v>28</v>
      </c>
      <c r="G382" s="40"/>
      <c r="H382" s="46"/>
    </row>
    <row r="383" spans="1:8" s="2" customFormat="1" ht="16.8" customHeight="1">
      <c r="A383" s="40"/>
      <c r="B383" s="46"/>
      <c r="C383" s="309" t="s">
        <v>1458</v>
      </c>
      <c r="D383" s="310" t="s">
        <v>1459</v>
      </c>
      <c r="E383" s="311" t="s">
        <v>175</v>
      </c>
      <c r="F383" s="312">
        <v>19</v>
      </c>
      <c r="G383" s="40"/>
      <c r="H383" s="46"/>
    </row>
    <row r="384" spans="1:8" s="2" customFormat="1" ht="16.8" customHeight="1">
      <c r="A384" s="40"/>
      <c r="B384" s="46"/>
      <c r="C384" s="315" t="s">
        <v>2097</v>
      </c>
      <c r="D384" s="40"/>
      <c r="E384" s="40"/>
      <c r="F384" s="40"/>
      <c r="G384" s="40"/>
      <c r="H384" s="46"/>
    </row>
    <row r="385" spans="1:8" s="2" customFormat="1" ht="16.8" customHeight="1">
      <c r="A385" s="40"/>
      <c r="B385" s="46"/>
      <c r="C385" s="313" t="s">
        <v>1607</v>
      </c>
      <c r="D385" s="313" t="s">
        <v>2077</v>
      </c>
      <c r="E385" s="18" t="s">
        <v>175</v>
      </c>
      <c r="F385" s="314">
        <v>19</v>
      </c>
      <c r="G385" s="40"/>
      <c r="H385" s="46"/>
    </row>
    <row r="386" spans="1:8" s="2" customFormat="1" ht="7.4" customHeight="1">
      <c r="A386" s="40"/>
      <c r="B386" s="168"/>
      <c r="C386" s="169"/>
      <c r="D386" s="169"/>
      <c r="E386" s="169"/>
      <c r="F386" s="169"/>
      <c r="G386" s="169"/>
      <c r="H386" s="46"/>
    </row>
    <row r="387" spans="1:8" s="2" customFormat="1" ht="12">
      <c r="A387" s="40"/>
      <c r="B387" s="40"/>
      <c r="C387" s="40"/>
      <c r="D387" s="40"/>
      <c r="E387" s="40"/>
      <c r="F387" s="40"/>
      <c r="G387" s="40"/>
      <c r="H387" s="40"/>
    </row>
  </sheetData>
  <sheetProtection password="CDD6"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97</v>
      </c>
      <c r="AZ2" s="140" t="s">
        <v>398</v>
      </c>
      <c r="BA2" s="140" t="s">
        <v>399</v>
      </c>
      <c r="BB2" s="140" t="s">
        <v>39</v>
      </c>
      <c r="BC2" s="140" t="s">
        <v>400</v>
      </c>
      <c r="BD2" s="140" t="s">
        <v>89</v>
      </c>
    </row>
    <row r="3" spans="2:56" s="1" customFormat="1" ht="6.95" customHeight="1" hidden="1">
      <c r="B3" s="141"/>
      <c r="C3" s="142"/>
      <c r="D3" s="142"/>
      <c r="E3" s="142"/>
      <c r="F3" s="142"/>
      <c r="G3" s="142"/>
      <c r="H3" s="142"/>
      <c r="I3" s="142"/>
      <c r="J3" s="142"/>
      <c r="K3" s="142"/>
      <c r="L3" s="21"/>
      <c r="AT3" s="18" t="s">
        <v>89</v>
      </c>
      <c r="AZ3" s="140" t="s">
        <v>401</v>
      </c>
      <c r="BA3" s="140" t="s">
        <v>402</v>
      </c>
      <c r="BB3" s="140" t="s">
        <v>175</v>
      </c>
      <c r="BC3" s="140" t="s">
        <v>403</v>
      </c>
      <c r="BD3" s="140"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404</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182</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ROUND((SUM(BE88:BE328)),2)</f>
        <v>0</v>
      </c>
      <c r="G35" s="40"/>
      <c r="H35" s="40"/>
      <c r="I35" s="160">
        <v>0.21</v>
      </c>
      <c r="J35" s="159">
        <f>ROUND(((SUM(BE88:BE328))*I35),2)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ROUND((SUM(BF88:BF328)),2)</f>
        <v>0</v>
      </c>
      <c r="G36" s="40"/>
      <c r="H36" s="40"/>
      <c r="I36" s="160">
        <v>0.15</v>
      </c>
      <c r="J36" s="159">
        <f>ROUND(((SUM(BF88:BF328))*I36),2)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ROUND((SUM(BG88:BG328)),2)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ROUND((SUM(BH88:BH328)),2)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ROUND((SUM(BI88:BI328)),2)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Č12 - SVK  Teplice zám. zah. - Řetenice km 1,770 - 3,085</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J294</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 xml:space="preserve">Č12 - SVK  Teplice zám. zah. - Řetenice km 1,770 - 3,085</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P89+P294</f>
        <v>0</v>
      </c>
      <c r="Q88" s="98"/>
      <c r="R88" s="196">
        <f>R89+R294</f>
        <v>518.11082</v>
      </c>
      <c r="S88" s="98"/>
      <c r="T88" s="197">
        <f>T89+T294</f>
        <v>0</v>
      </c>
      <c r="U88" s="40"/>
      <c r="V88" s="40"/>
      <c r="W88" s="40"/>
      <c r="X88" s="40"/>
      <c r="Y88" s="40"/>
      <c r="Z88" s="40"/>
      <c r="AA88" s="40"/>
      <c r="AB88" s="40"/>
      <c r="AC88" s="40"/>
      <c r="AD88" s="40"/>
      <c r="AE88" s="40"/>
      <c r="AT88" s="18" t="s">
        <v>79</v>
      </c>
      <c r="AU88" s="18" t="s">
        <v>187</v>
      </c>
      <c r="BK88" s="198">
        <f>BK89+BK294</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518.11082</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SUM(P91:P293)</f>
        <v>0</v>
      </c>
      <c r="Q90" s="207"/>
      <c r="R90" s="208">
        <f>SUM(R91:R293)</f>
        <v>518.11082</v>
      </c>
      <c r="S90" s="207"/>
      <c r="T90" s="209">
        <f>SUM(T91:T293)</f>
        <v>0</v>
      </c>
      <c r="U90" s="12"/>
      <c r="V90" s="12"/>
      <c r="W90" s="12"/>
      <c r="X90" s="12"/>
      <c r="Y90" s="12"/>
      <c r="Z90" s="12"/>
      <c r="AA90" s="12"/>
      <c r="AB90" s="12"/>
      <c r="AC90" s="12"/>
      <c r="AD90" s="12"/>
      <c r="AE90" s="12"/>
      <c r="AR90" s="210" t="s">
        <v>87</v>
      </c>
      <c r="AT90" s="211" t="s">
        <v>79</v>
      </c>
      <c r="AU90" s="211" t="s">
        <v>87</v>
      </c>
      <c r="AY90" s="210" t="s">
        <v>206</v>
      </c>
      <c r="BK90" s="212">
        <f>SUM(BK91:BK293)</f>
        <v>0</v>
      </c>
    </row>
    <row r="91" spans="1:65" s="2" customFormat="1" ht="21.75" customHeight="1">
      <c r="A91" s="40"/>
      <c r="B91" s="41"/>
      <c r="C91" s="215" t="s">
        <v>87</v>
      </c>
      <c r="D91" s="215" t="s">
        <v>209</v>
      </c>
      <c r="E91" s="216" t="s">
        <v>405</v>
      </c>
      <c r="F91" s="217" t="s">
        <v>406</v>
      </c>
      <c r="G91" s="218" t="s">
        <v>268</v>
      </c>
      <c r="H91" s="219">
        <v>1.304</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407</v>
      </c>
    </row>
    <row r="92" spans="1:47" s="2" customFormat="1" ht="12">
      <c r="A92" s="40"/>
      <c r="B92" s="41"/>
      <c r="C92" s="42"/>
      <c r="D92" s="228" t="s">
        <v>216</v>
      </c>
      <c r="E92" s="42"/>
      <c r="F92" s="229" t="s">
        <v>408</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5" customFormat="1" ht="12">
      <c r="A93" s="15"/>
      <c r="B93" s="255"/>
      <c r="C93" s="256"/>
      <c r="D93" s="228" t="s">
        <v>218</v>
      </c>
      <c r="E93" s="257" t="s">
        <v>39</v>
      </c>
      <c r="F93" s="258" t="s">
        <v>409</v>
      </c>
      <c r="G93" s="256"/>
      <c r="H93" s="257" t="s">
        <v>39</v>
      </c>
      <c r="I93" s="259"/>
      <c r="J93" s="256"/>
      <c r="K93" s="256"/>
      <c r="L93" s="260"/>
      <c r="M93" s="261"/>
      <c r="N93" s="262"/>
      <c r="O93" s="262"/>
      <c r="P93" s="262"/>
      <c r="Q93" s="262"/>
      <c r="R93" s="262"/>
      <c r="S93" s="262"/>
      <c r="T93" s="263"/>
      <c r="U93" s="15"/>
      <c r="V93" s="15"/>
      <c r="W93" s="15"/>
      <c r="X93" s="15"/>
      <c r="Y93" s="15"/>
      <c r="Z93" s="15"/>
      <c r="AA93" s="15"/>
      <c r="AB93" s="15"/>
      <c r="AC93" s="15"/>
      <c r="AD93" s="15"/>
      <c r="AE93" s="15"/>
      <c r="AT93" s="264" t="s">
        <v>218</v>
      </c>
      <c r="AU93" s="264" t="s">
        <v>89</v>
      </c>
      <c r="AV93" s="15" t="s">
        <v>87</v>
      </c>
      <c r="AW93" s="15" t="s">
        <v>41</v>
      </c>
      <c r="AX93" s="15" t="s">
        <v>80</v>
      </c>
      <c r="AY93" s="264" t="s">
        <v>206</v>
      </c>
    </row>
    <row r="94" spans="1:51" s="13" customFormat="1" ht="12">
      <c r="A94" s="13"/>
      <c r="B94" s="233"/>
      <c r="C94" s="234"/>
      <c r="D94" s="228" t="s">
        <v>218</v>
      </c>
      <c r="E94" s="235" t="s">
        <v>39</v>
      </c>
      <c r="F94" s="236" t="s">
        <v>410</v>
      </c>
      <c r="G94" s="234"/>
      <c r="H94" s="237">
        <v>0.5</v>
      </c>
      <c r="I94" s="238"/>
      <c r="J94" s="234"/>
      <c r="K94" s="234"/>
      <c r="L94" s="239"/>
      <c r="M94" s="240"/>
      <c r="N94" s="241"/>
      <c r="O94" s="241"/>
      <c r="P94" s="241"/>
      <c r="Q94" s="241"/>
      <c r="R94" s="241"/>
      <c r="S94" s="241"/>
      <c r="T94" s="242"/>
      <c r="U94" s="13"/>
      <c r="V94" s="13"/>
      <c r="W94" s="13"/>
      <c r="X94" s="13"/>
      <c r="Y94" s="13"/>
      <c r="Z94" s="13"/>
      <c r="AA94" s="13"/>
      <c r="AB94" s="13"/>
      <c r="AC94" s="13"/>
      <c r="AD94" s="13"/>
      <c r="AE94" s="13"/>
      <c r="AT94" s="243" t="s">
        <v>218</v>
      </c>
      <c r="AU94" s="243" t="s">
        <v>89</v>
      </c>
      <c r="AV94" s="13" t="s">
        <v>89</v>
      </c>
      <c r="AW94" s="13" t="s">
        <v>41</v>
      </c>
      <c r="AX94" s="13" t="s">
        <v>80</v>
      </c>
      <c r="AY94" s="243" t="s">
        <v>206</v>
      </c>
    </row>
    <row r="95" spans="1:51" s="15" customFormat="1" ht="12">
      <c r="A95" s="15"/>
      <c r="B95" s="255"/>
      <c r="C95" s="256"/>
      <c r="D95" s="228" t="s">
        <v>218</v>
      </c>
      <c r="E95" s="257" t="s">
        <v>39</v>
      </c>
      <c r="F95" s="258" t="s">
        <v>411</v>
      </c>
      <c r="G95" s="256"/>
      <c r="H95" s="257" t="s">
        <v>39</v>
      </c>
      <c r="I95" s="259"/>
      <c r="J95" s="256"/>
      <c r="K95" s="256"/>
      <c r="L95" s="260"/>
      <c r="M95" s="261"/>
      <c r="N95" s="262"/>
      <c r="O95" s="262"/>
      <c r="P95" s="262"/>
      <c r="Q95" s="262"/>
      <c r="R95" s="262"/>
      <c r="S95" s="262"/>
      <c r="T95" s="263"/>
      <c r="U95" s="15"/>
      <c r="V95" s="15"/>
      <c r="W95" s="15"/>
      <c r="X95" s="15"/>
      <c r="Y95" s="15"/>
      <c r="Z95" s="15"/>
      <c r="AA95" s="15"/>
      <c r="AB95" s="15"/>
      <c r="AC95" s="15"/>
      <c r="AD95" s="15"/>
      <c r="AE95" s="15"/>
      <c r="AT95" s="264" t="s">
        <v>218</v>
      </c>
      <c r="AU95" s="264" t="s">
        <v>89</v>
      </c>
      <c r="AV95" s="15" t="s">
        <v>87</v>
      </c>
      <c r="AW95" s="15" t="s">
        <v>41</v>
      </c>
      <c r="AX95" s="15" t="s">
        <v>80</v>
      </c>
      <c r="AY95" s="264" t="s">
        <v>206</v>
      </c>
    </row>
    <row r="96" spans="1:51" s="13" customFormat="1" ht="12">
      <c r="A96" s="13"/>
      <c r="B96" s="233"/>
      <c r="C96" s="234"/>
      <c r="D96" s="228" t="s">
        <v>218</v>
      </c>
      <c r="E96" s="235" t="s">
        <v>39</v>
      </c>
      <c r="F96" s="236" t="s">
        <v>412</v>
      </c>
      <c r="G96" s="234"/>
      <c r="H96" s="237">
        <v>0.75</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5" customFormat="1" ht="12">
      <c r="A97" s="15"/>
      <c r="B97" s="255"/>
      <c r="C97" s="256"/>
      <c r="D97" s="228" t="s">
        <v>218</v>
      </c>
      <c r="E97" s="257" t="s">
        <v>39</v>
      </c>
      <c r="F97" s="258" t="s">
        <v>413</v>
      </c>
      <c r="G97" s="256"/>
      <c r="H97" s="257" t="s">
        <v>39</v>
      </c>
      <c r="I97" s="259"/>
      <c r="J97" s="256"/>
      <c r="K97" s="256"/>
      <c r="L97" s="260"/>
      <c r="M97" s="261"/>
      <c r="N97" s="262"/>
      <c r="O97" s="262"/>
      <c r="P97" s="262"/>
      <c r="Q97" s="262"/>
      <c r="R97" s="262"/>
      <c r="S97" s="262"/>
      <c r="T97" s="263"/>
      <c r="U97" s="15"/>
      <c r="V97" s="15"/>
      <c r="W97" s="15"/>
      <c r="X97" s="15"/>
      <c r="Y97" s="15"/>
      <c r="Z97" s="15"/>
      <c r="AA97" s="15"/>
      <c r="AB97" s="15"/>
      <c r="AC97" s="15"/>
      <c r="AD97" s="15"/>
      <c r="AE97" s="15"/>
      <c r="AT97" s="264" t="s">
        <v>218</v>
      </c>
      <c r="AU97" s="264" t="s">
        <v>89</v>
      </c>
      <c r="AV97" s="15" t="s">
        <v>87</v>
      </c>
      <c r="AW97" s="15" t="s">
        <v>41</v>
      </c>
      <c r="AX97" s="15" t="s">
        <v>80</v>
      </c>
      <c r="AY97" s="264" t="s">
        <v>206</v>
      </c>
    </row>
    <row r="98" spans="1:51" s="13" customFormat="1" ht="12">
      <c r="A98" s="13"/>
      <c r="B98" s="233"/>
      <c r="C98" s="234"/>
      <c r="D98" s="228" t="s">
        <v>218</v>
      </c>
      <c r="E98" s="235" t="s">
        <v>39</v>
      </c>
      <c r="F98" s="236" t="s">
        <v>414</v>
      </c>
      <c r="G98" s="234"/>
      <c r="H98" s="237">
        <v>0.054</v>
      </c>
      <c r="I98" s="238"/>
      <c r="J98" s="234"/>
      <c r="K98" s="234"/>
      <c r="L98" s="239"/>
      <c r="M98" s="240"/>
      <c r="N98" s="241"/>
      <c r="O98" s="241"/>
      <c r="P98" s="241"/>
      <c r="Q98" s="241"/>
      <c r="R98" s="241"/>
      <c r="S98" s="241"/>
      <c r="T98" s="242"/>
      <c r="U98" s="13"/>
      <c r="V98" s="13"/>
      <c r="W98" s="13"/>
      <c r="X98" s="13"/>
      <c r="Y98" s="13"/>
      <c r="Z98" s="13"/>
      <c r="AA98" s="13"/>
      <c r="AB98" s="13"/>
      <c r="AC98" s="13"/>
      <c r="AD98" s="13"/>
      <c r="AE98" s="13"/>
      <c r="AT98" s="243" t="s">
        <v>218</v>
      </c>
      <c r="AU98" s="243" t="s">
        <v>89</v>
      </c>
      <c r="AV98" s="13" t="s">
        <v>89</v>
      </c>
      <c r="AW98" s="13" t="s">
        <v>41</v>
      </c>
      <c r="AX98" s="13" t="s">
        <v>80</v>
      </c>
      <c r="AY98" s="243" t="s">
        <v>206</v>
      </c>
    </row>
    <row r="99" spans="1:51" s="14" customFormat="1" ht="12">
      <c r="A99" s="14"/>
      <c r="B99" s="244"/>
      <c r="C99" s="245"/>
      <c r="D99" s="228" t="s">
        <v>218</v>
      </c>
      <c r="E99" s="246" t="s">
        <v>39</v>
      </c>
      <c r="F99" s="247" t="s">
        <v>220</v>
      </c>
      <c r="G99" s="245"/>
      <c r="H99" s="248">
        <v>1.304</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218</v>
      </c>
      <c r="AU99" s="254" t="s">
        <v>89</v>
      </c>
      <c r="AV99" s="14" t="s">
        <v>214</v>
      </c>
      <c r="AW99" s="14" t="s">
        <v>41</v>
      </c>
      <c r="AX99" s="14" t="s">
        <v>87</v>
      </c>
      <c r="AY99" s="254" t="s">
        <v>206</v>
      </c>
    </row>
    <row r="100" spans="1:65" s="2" customFormat="1" ht="24.15" customHeight="1">
      <c r="A100" s="40"/>
      <c r="B100" s="41"/>
      <c r="C100" s="215" t="s">
        <v>89</v>
      </c>
      <c r="D100" s="215" t="s">
        <v>209</v>
      </c>
      <c r="E100" s="216" t="s">
        <v>415</v>
      </c>
      <c r="F100" s="217" t="s">
        <v>416</v>
      </c>
      <c r="G100" s="218" t="s">
        <v>212</v>
      </c>
      <c r="H100" s="219">
        <v>16.168</v>
      </c>
      <c r="I100" s="220"/>
      <c r="J100" s="221">
        <f>ROUND(I100*H100,2)</f>
        <v>0</v>
      </c>
      <c r="K100" s="217" t="s">
        <v>213</v>
      </c>
      <c r="L100" s="46"/>
      <c r="M100" s="222" t="s">
        <v>39</v>
      </c>
      <c r="N100" s="223" t="s">
        <v>53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214</v>
      </c>
      <c r="AT100" s="226" t="s">
        <v>209</v>
      </c>
      <c r="AU100" s="226" t="s">
        <v>89</v>
      </c>
      <c r="AY100" s="18" t="s">
        <v>206</v>
      </c>
      <c r="BE100" s="227">
        <f>IF(N100="základní",J100,0)</f>
        <v>0</v>
      </c>
      <c r="BF100" s="227">
        <f>IF(N100="snížená",J100,0)</f>
        <v>0</v>
      </c>
      <c r="BG100" s="227">
        <f>IF(N100="zákl. přenesená",J100,0)</f>
        <v>0</v>
      </c>
      <c r="BH100" s="227">
        <f>IF(N100="sníž. přenesená",J100,0)</f>
        <v>0</v>
      </c>
      <c r="BI100" s="227">
        <f>IF(N100="nulová",J100,0)</f>
        <v>0</v>
      </c>
      <c r="BJ100" s="18" t="s">
        <v>214</v>
      </c>
      <c r="BK100" s="227">
        <f>ROUND(I100*H100,2)</f>
        <v>0</v>
      </c>
      <c r="BL100" s="18" t="s">
        <v>214</v>
      </c>
      <c r="BM100" s="226" t="s">
        <v>417</v>
      </c>
    </row>
    <row r="101" spans="1:47" s="2" customFormat="1" ht="12">
      <c r="A101" s="40"/>
      <c r="B101" s="41"/>
      <c r="C101" s="42"/>
      <c r="D101" s="228" t="s">
        <v>216</v>
      </c>
      <c r="E101" s="42"/>
      <c r="F101" s="229" t="s">
        <v>418</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216</v>
      </c>
      <c r="AU101" s="18" t="s">
        <v>89</v>
      </c>
    </row>
    <row r="102" spans="1:51" s="15" customFormat="1" ht="12">
      <c r="A102" s="15"/>
      <c r="B102" s="255"/>
      <c r="C102" s="256"/>
      <c r="D102" s="228" t="s">
        <v>218</v>
      </c>
      <c r="E102" s="257" t="s">
        <v>39</v>
      </c>
      <c r="F102" s="258" t="s">
        <v>419</v>
      </c>
      <c r="G102" s="256"/>
      <c r="H102" s="257" t="s">
        <v>39</v>
      </c>
      <c r="I102" s="259"/>
      <c r="J102" s="256"/>
      <c r="K102" s="256"/>
      <c r="L102" s="260"/>
      <c r="M102" s="261"/>
      <c r="N102" s="262"/>
      <c r="O102" s="262"/>
      <c r="P102" s="262"/>
      <c r="Q102" s="262"/>
      <c r="R102" s="262"/>
      <c r="S102" s="262"/>
      <c r="T102" s="263"/>
      <c r="U102" s="15"/>
      <c r="V102" s="15"/>
      <c r="W102" s="15"/>
      <c r="X102" s="15"/>
      <c r="Y102" s="15"/>
      <c r="Z102" s="15"/>
      <c r="AA102" s="15"/>
      <c r="AB102" s="15"/>
      <c r="AC102" s="15"/>
      <c r="AD102" s="15"/>
      <c r="AE102" s="15"/>
      <c r="AT102" s="264" t="s">
        <v>218</v>
      </c>
      <c r="AU102" s="264" t="s">
        <v>89</v>
      </c>
      <c r="AV102" s="15" t="s">
        <v>87</v>
      </c>
      <c r="AW102" s="15" t="s">
        <v>41</v>
      </c>
      <c r="AX102" s="15" t="s">
        <v>80</v>
      </c>
      <c r="AY102" s="264" t="s">
        <v>206</v>
      </c>
    </row>
    <row r="103" spans="1:51" s="13" customFormat="1" ht="12">
      <c r="A103" s="13"/>
      <c r="B103" s="233"/>
      <c r="C103" s="234"/>
      <c r="D103" s="228" t="s">
        <v>218</v>
      </c>
      <c r="E103" s="235" t="s">
        <v>39</v>
      </c>
      <c r="F103" s="236" t="s">
        <v>420</v>
      </c>
      <c r="G103" s="234"/>
      <c r="H103" s="237">
        <v>11.413</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5" customFormat="1" ht="12">
      <c r="A104" s="15"/>
      <c r="B104" s="255"/>
      <c r="C104" s="256"/>
      <c r="D104" s="228" t="s">
        <v>218</v>
      </c>
      <c r="E104" s="257" t="s">
        <v>39</v>
      </c>
      <c r="F104" s="258" t="s">
        <v>421</v>
      </c>
      <c r="G104" s="256"/>
      <c r="H104" s="257" t="s">
        <v>39</v>
      </c>
      <c r="I104" s="259"/>
      <c r="J104" s="256"/>
      <c r="K104" s="256"/>
      <c r="L104" s="260"/>
      <c r="M104" s="261"/>
      <c r="N104" s="262"/>
      <c r="O104" s="262"/>
      <c r="P104" s="262"/>
      <c r="Q104" s="262"/>
      <c r="R104" s="262"/>
      <c r="S104" s="262"/>
      <c r="T104" s="263"/>
      <c r="U104" s="15"/>
      <c r="V104" s="15"/>
      <c r="W104" s="15"/>
      <c r="X104" s="15"/>
      <c r="Y104" s="15"/>
      <c r="Z104" s="15"/>
      <c r="AA104" s="15"/>
      <c r="AB104" s="15"/>
      <c r="AC104" s="15"/>
      <c r="AD104" s="15"/>
      <c r="AE104" s="15"/>
      <c r="AT104" s="264" t="s">
        <v>218</v>
      </c>
      <c r="AU104" s="264" t="s">
        <v>89</v>
      </c>
      <c r="AV104" s="15" t="s">
        <v>87</v>
      </c>
      <c r="AW104" s="15" t="s">
        <v>41</v>
      </c>
      <c r="AX104" s="15" t="s">
        <v>80</v>
      </c>
      <c r="AY104" s="264" t="s">
        <v>206</v>
      </c>
    </row>
    <row r="105" spans="1:51" s="13" customFormat="1" ht="12">
      <c r="A105" s="13"/>
      <c r="B105" s="233"/>
      <c r="C105" s="234"/>
      <c r="D105" s="228" t="s">
        <v>218</v>
      </c>
      <c r="E105" s="235" t="s">
        <v>39</v>
      </c>
      <c r="F105" s="236" t="s">
        <v>422</v>
      </c>
      <c r="G105" s="234"/>
      <c r="H105" s="237">
        <v>4.755</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218</v>
      </c>
      <c r="AU105" s="243" t="s">
        <v>89</v>
      </c>
      <c r="AV105" s="13" t="s">
        <v>89</v>
      </c>
      <c r="AW105" s="13" t="s">
        <v>41</v>
      </c>
      <c r="AX105" s="13" t="s">
        <v>80</v>
      </c>
      <c r="AY105" s="243" t="s">
        <v>206</v>
      </c>
    </row>
    <row r="106" spans="1:51" s="15" customFormat="1" ht="12">
      <c r="A106" s="15"/>
      <c r="B106" s="255"/>
      <c r="C106" s="256"/>
      <c r="D106" s="228" t="s">
        <v>218</v>
      </c>
      <c r="E106" s="257" t="s">
        <v>39</v>
      </c>
      <c r="F106" s="258" t="s">
        <v>423</v>
      </c>
      <c r="G106" s="256"/>
      <c r="H106" s="257" t="s">
        <v>39</v>
      </c>
      <c r="I106" s="259"/>
      <c r="J106" s="256"/>
      <c r="K106" s="256"/>
      <c r="L106" s="260"/>
      <c r="M106" s="261"/>
      <c r="N106" s="262"/>
      <c r="O106" s="262"/>
      <c r="P106" s="262"/>
      <c r="Q106" s="262"/>
      <c r="R106" s="262"/>
      <c r="S106" s="262"/>
      <c r="T106" s="263"/>
      <c r="U106" s="15"/>
      <c r="V106" s="15"/>
      <c r="W106" s="15"/>
      <c r="X106" s="15"/>
      <c r="Y106" s="15"/>
      <c r="Z106" s="15"/>
      <c r="AA106" s="15"/>
      <c r="AB106" s="15"/>
      <c r="AC106" s="15"/>
      <c r="AD106" s="15"/>
      <c r="AE106" s="15"/>
      <c r="AT106" s="264" t="s">
        <v>218</v>
      </c>
      <c r="AU106" s="264" t="s">
        <v>89</v>
      </c>
      <c r="AV106" s="15" t="s">
        <v>87</v>
      </c>
      <c r="AW106" s="15" t="s">
        <v>41</v>
      </c>
      <c r="AX106" s="15" t="s">
        <v>80</v>
      </c>
      <c r="AY106" s="264" t="s">
        <v>206</v>
      </c>
    </row>
    <row r="107" spans="1:51" s="14" customFormat="1" ht="12">
      <c r="A107" s="14"/>
      <c r="B107" s="244"/>
      <c r="C107" s="245"/>
      <c r="D107" s="228" t="s">
        <v>218</v>
      </c>
      <c r="E107" s="246" t="s">
        <v>39</v>
      </c>
      <c r="F107" s="247" t="s">
        <v>220</v>
      </c>
      <c r="G107" s="245"/>
      <c r="H107" s="248">
        <v>16.168</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218</v>
      </c>
      <c r="AU107" s="254" t="s">
        <v>89</v>
      </c>
      <c r="AV107" s="14" t="s">
        <v>214</v>
      </c>
      <c r="AW107" s="14" t="s">
        <v>41</v>
      </c>
      <c r="AX107" s="14" t="s">
        <v>87</v>
      </c>
      <c r="AY107" s="254" t="s">
        <v>206</v>
      </c>
    </row>
    <row r="108" spans="1:65" s="2" customFormat="1" ht="16.5" customHeight="1">
      <c r="A108" s="40"/>
      <c r="B108" s="41"/>
      <c r="C108" s="215" t="s">
        <v>228</v>
      </c>
      <c r="D108" s="215" t="s">
        <v>209</v>
      </c>
      <c r="E108" s="216" t="s">
        <v>210</v>
      </c>
      <c r="F108" s="217" t="s">
        <v>211</v>
      </c>
      <c r="G108" s="218" t="s">
        <v>212</v>
      </c>
      <c r="H108" s="219">
        <v>300</v>
      </c>
      <c r="I108" s="220"/>
      <c r="J108" s="221">
        <f>ROUND(I108*H108,2)</f>
        <v>0</v>
      </c>
      <c r="K108" s="217" t="s">
        <v>213</v>
      </c>
      <c r="L108" s="46"/>
      <c r="M108" s="222" t="s">
        <v>39</v>
      </c>
      <c r="N108" s="223" t="s">
        <v>53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214</v>
      </c>
      <c r="AT108" s="226" t="s">
        <v>209</v>
      </c>
      <c r="AU108" s="226" t="s">
        <v>89</v>
      </c>
      <c r="AY108" s="18" t="s">
        <v>206</v>
      </c>
      <c r="BE108" s="227">
        <f>IF(N108="základní",J108,0)</f>
        <v>0</v>
      </c>
      <c r="BF108" s="227">
        <f>IF(N108="snížená",J108,0)</f>
        <v>0</v>
      </c>
      <c r="BG108" s="227">
        <f>IF(N108="zákl. přenesená",J108,0)</f>
        <v>0</v>
      </c>
      <c r="BH108" s="227">
        <f>IF(N108="sníž. přenesená",J108,0)</f>
        <v>0</v>
      </c>
      <c r="BI108" s="227">
        <f>IF(N108="nulová",J108,0)</f>
        <v>0</v>
      </c>
      <c r="BJ108" s="18" t="s">
        <v>214</v>
      </c>
      <c r="BK108" s="227">
        <f>ROUND(I108*H108,2)</f>
        <v>0</v>
      </c>
      <c r="BL108" s="18" t="s">
        <v>214</v>
      </c>
      <c r="BM108" s="226" t="s">
        <v>424</v>
      </c>
    </row>
    <row r="109" spans="1:47" s="2" customFormat="1" ht="12">
      <c r="A109" s="40"/>
      <c r="B109" s="41"/>
      <c r="C109" s="42"/>
      <c r="D109" s="228" t="s">
        <v>216</v>
      </c>
      <c r="E109" s="42"/>
      <c r="F109" s="229" t="s">
        <v>217</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216</v>
      </c>
      <c r="AU109" s="18" t="s">
        <v>89</v>
      </c>
    </row>
    <row r="110" spans="1:51" s="13" customFormat="1" ht="12">
      <c r="A110" s="13"/>
      <c r="B110" s="233"/>
      <c r="C110" s="234"/>
      <c r="D110" s="228" t="s">
        <v>218</v>
      </c>
      <c r="E110" s="235" t="s">
        <v>39</v>
      </c>
      <c r="F110" s="236" t="s">
        <v>425</v>
      </c>
      <c r="G110" s="234"/>
      <c r="H110" s="237">
        <v>300</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89</v>
      </c>
      <c r="AV110" s="13" t="s">
        <v>89</v>
      </c>
      <c r="AW110" s="13" t="s">
        <v>41</v>
      </c>
      <c r="AX110" s="13" t="s">
        <v>80</v>
      </c>
      <c r="AY110" s="243" t="s">
        <v>206</v>
      </c>
    </row>
    <row r="111" spans="1:51" s="14" customFormat="1" ht="12">
      <c r="A111" s="14"/>
      <c r="B111" s="244"/>
      <c r="C111" s="245"/>
      <c r="D111" s="228" t="s">
        <v>218</v>
      </c>
      <c r="E111" s="246" t="s">
        <v>39</v>
      </c>
      <c r="F111" s="247" t="s">
        <v>220</v>
      </c>
      <c r="G111" s="245"/>
      <c r="H111" s="248">
        <v>300</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218</v>
      </c>
      <c r="AU111" s="254" t="s">
        <v>89</v>
      </c>
      <c r="AV111" s="14" t="s">
        <v>214</v>
      </c>
      <c r="AW111" s="14" t="s">
        <v>41</v>
      </c>
      <c r="AX111" s="14" t="s">
        <v>87</v>
      </c>
      <c r="AY111" s="254" t="s">
        <v>206</v>
      </c>
    </row>
    <row r="112" spans="1:65" s="2" customFormat="1" ht="24.15" customHeight="1">
      <c r="A112" s="40"/>
      <c r="B112" s="41"/>
      <c r="C112" s="215" t="s">
        <v>214</v>
      </c>
      <c r="D112" s="215" t="s">
        <v>209</v>
      </c>
      <c r="E112" s="216" t="s">
        <v>426</v>
      </c>
      <c r="F112" s="217" t="s">
        <v>427</v>
      </c>
      <c r="G112" s="218" t="s">
        <v>175</v>
      </c>
      <c r="H112" s="219">
        <v>241</v>
      </c>
      <c r="I112" s="220"/>
      <c r="J112" s="221">
        <f>ROUND(I112*H112,2)</f>
        <v>0</v>
      </c>
      <c r="K112" s="217" t="s">
        <v>213</v>
      </c>
      <c r="L112" s="46"/>
      <c r="M112" s="222" t="s">
        <v>39</v>
      </c>
      <c r="N112" s="223" t="s">
        <v>53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214</v>
      </c>
      <c r="AT112" s="226" t="s">
        <v>209</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214</v>
      </c>
      <c r="BM112" s="226" t="s">
        <v>428</v>
      </c>
    </row>
    <row r="113" spans="1:47" s="2" customFormat="1" ht="12">
      <c r="A113" s="40"/>
      <c r="B113" s="41"/>
      <c r="C113" s="42"/>
      <c r="D113" s="228" t="s">
        <v>216</v>
      </c>
      <c r="E113" s="42"/>
      <c r="F113" s="229" t="s">
        <v>429</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51" s="15" customFormat="1" ht="12">
      <c r="A114" s="15"/>
      <c r="B114" s="255"/>
      <c r="C114" s="256"/>
      <c r="D114" s="228" t="s">
        <v>218</v>
      </c>
      <c r="E114" s="257" t="s">
        <v>39</v>
      </c>
      <c r="F114" s="258" t="s">
        <v>430</v>
      </c>
      <c r="G114" s="256"/>
      <c r="H114" s="257" t="s">
        <v>39</v>
      </c>
      <c r="I114" s="259"/>
      <c r="J114" s="256"/>
      <c r="K114" s="256"/>
      <c r="L114" s="260"/>
      <c r="M114" s="261"/>
      <c r="N114" s="262"/>
      <c r="O114" s="262"/>
      <c r="P114" s="262"/>
      <c r="Q114" s="262"/>
      <c r="R114" s="262"/>
      <c r="S114" s="262"/>
      <c r="T114" s="263"/>
      <c r="U114" s="15"/>
      <c r="V114" s="15"/>
      <c r="W114" s="15"/>
      <c r="X114" s="15"/>
      <c r="Y114" s="15"/>
      <c r="Z114" s="15"/>
      <c r="AA114" s="15"/>
      <c r="AB114" s="15"/>
      <c r="AC114" s="15"/>
      <c r="AD114" s="15"/>
      <c r="AE114" s="15"/>
      <c r="AT114" s="264" t="s">
        <v>218</v>
      </c>
      <c r="AU114" s="264" t="s">
        <v>89</v>
      </c>
      <c r="AV114" s="15" t="s">
        <v>87</v>
      </c>
      <c r="AW114" s="15" t="s">
        <v>41</v>
      </c>
      <c r="AX114" s="15" t="s">
        <v>80</v>
      </c>
      <c r="AY114" s="264" t="s">
        <v>206</v>
      </c>
    </row>
    <row r="115" spans="1:51" s="13" customFormat="1" ht="12">
      <c r="A115" s="13"/>
      <c r="B115" s="233"/>
      <c r="C115" s="234"/>
      <c r="D115" s="228" t="s">
        <v>218</v>
      </c>
      <c r="E115" s="235" t="s">
        <v>39</v>
      </c>
      <c r="F115" s="236" t="s">
        <v>431</v>
      </c>
      <c r="G115" s="234"/>
      <c r="H115" s="237">
        <v>127</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5" customFormat="1" ht="12">
      <c r="A116" s="15"/>
      <c r="B116" s="255"/>
      <c r="C116" s="256"/>
      <c r="D116" s="228" t="s">
        <v>218</v>
      </c>
      <c r="E116" s="257" t="s">
        <v>39</v>
      </c>
      <c r="F116" s="258" t="s">
        <v>432</v>
      </c>
      <c r="G116" s="256"/>
      <c r="H116" s="257" t="s">
        <v>39</v>
      </c>
      <c r="I116" s="259"/>
      <c r="J116" s="256"/>
      <c r="K116" s="256"/>
      <c r="L116" s="260"/>
      <c r="M116" s="261"/>
      <c r="N116" s="262"/>
      <c r="O116" s="262"/>
      <c r="P116" s="262"/>
      <c r="Q116" s="262"/>
      <c r="R116" s="262"/>
      <c r="S116" s="262"/>
      <c r="T116" s="263"/>
      <c r="U116" s="15"/>
      <c r="V116" s="15"/>
      <c r="W116" s="15"/>
      <c r="X116" s="15"/>
      <c r="Y116" s="15"/>
      <c r="Z116" s="15"/>
      <c r="AA116" s="15"/>
      <c r="AB116" s="15"/>
      <c r="AC116" s="15"/>
      <c r="AD116" s="15"/>
      <c r="AE116" s="15"/>
      <c r="AT116" s="264" t="s">
        <v>218</v>
      </c>
      <c r="AU116" s="264" t="s">
        <v>89</v>
      </c>
      <c r="AV116" s="15" t="s">
        <v>87</v>
      </c>
      <c r="AW116" s="15" t="s">
        <v>41</v>
      </c>
      <c r="AX116" s="15" t="s">
        <v>80</v>
      </c>
      <c r="AY116" s="264" t="s">
        <v>206</v>
      </c>
    </row>
    <row r="117" spans="1:51" s="13" customFormat="1" ht="12">
      <c r="A117" s="13"/>
      <c r="B117" s="233"/>
      <c r="C117" s="234"/>
      <c r="D117" s="228" t="s">
        <v>218</v>
      </c>
      <c r="E117" s="235" t="s">
        <v>39</v>
      </c>
      <c r="F117" s="236" t="s">
        <v>433</v>
      </c>
      <c r="G117" s="234"/>
      <c r="H117" s="237">
        <v>39</v>
      </c>
      <c r="I117" s="238"/>
      <c r="J117" s="234"/>
      <c r="K117" s="234"/>
      <c r="L117" s="239"/>
      <c r="M117" s="240"/>
      <c r="N117" s="241"/>
      <c r="O117" s="241"/>
      <c r="P117" s="241"/>
      <c r="Q117" s="241"/>
      <c r="R117" s="241"/>
      <c r="S117" s="241"/>
      <c r="T117" s="242"/>
      <c r="U117" s="13"/>
      <c r="V117" s="13"/>
      <c r="W117" s="13"/>
      <c r="X117" s="13"/>
      <c r="Y117" s="13"/>
      <c r="Z117" s="13"/>
      <c r="AA117" s="13"/>
      <c r="AB117" s="13"/>
      <c r="AC117" s="13"/>
      <c r="AD117" s="13"/>
      <c r="AE117" s="13"/>
      <c r="AT117" s="243" t="s">
        <v>218</v>
      </c>
      <c r="AU117" s="243" t="s">
        <v>89</v>
      </c>
      <c r="AV117" s="13" t="s">
        <v>89</v>
      </c>
      <c r="AW117" s="13" t="s">
        <v>41</v>
      </c>
      <c r="AX117" s="13" t="s">
        <v>80</v>
      </c>
      <c r="AY117" s="243" t="s">
        <v>206</v>
      </c>
    </row>
    <row r="118" spans="1:51" s="15" customFormat="1" ht="12">
      <c r="A118" s="15"/>
      <c r="B118" s="255"/>
      <c r="C118" s="256"/>
      <c r="D118" s="228" t="s">
        <v>218</v>
      </c>
      <c r="E118" s="257" t="s">
        <v>39</v>
      </c>
      <c r="F118" s="258" t="s">
        <v>434</v>
      </c>
      <c r="G118" s="256"/>
      <c r="H118" s="257" t="s">
        <v>39</v>
      </c>
      <c r="I118" s="259"/>
      <c r="J118" s="256"/>
      <c r="K118" s="256"/>
      <c r="L118" s="260"/>
      <c r="M118" s="261"/>
      <c r="N118" s="262"/>
      <c r="O118" s="262"/>
      <c r="P118" s="262"/>
      <c r="Q118" s="262"/>
      <c r="R118" s="262"/>
      <c r="S118" s="262"/>
      <c r="T118" s="263"/>
      <c r="U118" s="15"/>
      <c r="V118" s="15"/>
      <c r="W118" s="15"/>
      <c r="X118" s="15"/>
      <c r="Y118" s="15"/>
      <c r="Z118" s="15"/>
      <c r="AA118" s="15"/>
      <c r="AB118" s="15"/>
      <c r="AC118" s="15"/>
      <c r="AD118" s="15"/>
      <c r="AE118" s="15"/>
      <c r="AT118" s="264" t="s">
        <v>218</v>
      </c>
      <c r="AU118" s="264" t="s">
        <v>89</v>
      </c>
      <c r="AV118" s="15" t="s">
        <v>87</v>
      </c>
      <c r="AW118" s="15" t="s">
        <v>41</v>
      </c>
      <c r="AX118" s="15" t="s">
        <v>80</v>
      </c>
      <c r="AY118" s="264" t="s">
        <v>206</v>
      </c>
    </row>
    <row r="119" spans="1:51" s="13" customFormat="1" ht="12">
      <c r="A119" s="13"/>
      <c r="B119" s="233"/>
      <c r="C119" s="234"/>
      <c r="D119" s="228" t="s">
        <v>218</v>
      </c>
      <c r="E119" s="235" t="s">
        <v>39</v>
      </c>
      <c r="F119" s="236" t="s">
        <v>435</v>
      </c>
      <c r="G119" s="234"/>
      <c r="H119" s="237">
        <v>75</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4" customFormat="1" ht="12">
      <c r="A120" s="14"/>
      <c r="B120" s="244"/>
      <c r="C120" s="245"/>
      <c r="D120" s="228" t="s">
        <v>218</v>
      </c>
      <c r="E120" s="246" t="s">
        <v>39</v>
      </c>
      <c r="F120" s="247" t="s">
        <v>220</v>
      </c>
      <c r="G120" s="245"/>
      <c r="H120" s="248">
        <v>241</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89</v>
      </c>
      <c r="AV120" s="14" t="s">
        <v>214</v>
      </c>
      <c r="AW120" s="14" t="s">
        <v>41</v>
      </c>
      <c r="AX120" s="14" t="s">
        <v>87</v>
      </c>
      <c r="AY120" s="254" t="s">
        <v>206</v>
      </c>
    </row>
    <row r="121" spans="1:65" s="2" customFormat="1" ht="37.8" customHeight="1">
      <c r="A121" s="40"/>
      <c r="B121" s="41"/>
      <c r="C121" s="215" t="s">
        <v>207</v>
      </c>
      <c r="D121" s="215" t="s">
        <v>209</v>
      </c>
      <c r="E121" s="216" t="s">
        <v>221</v>
      </c>
      <c r="F121" s="217" t="s">
        <v>222</v>
      </c>
      <c r="G121" s="218" t="s">
        <v>223</v>
      </c>
      <c r="H121" s="219">
        <v>34</v>
      </c>
      <c r="I121" s="220"/>
      <c r="J121" s="221">
        <f>ROUND(I121*H121,2)</f>
        <v>0</v>
      </c>
      <c r="K121" s="217" t="s">
        <v>213</v>
      </c>
      <c r="L121" s="46"/>
      <c r="M121" s="222" t="s">
        <v>39</v>
      </c>
      <c r="N121" s="223"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214</v>
      </c>
      <c r="AT121" s="226" t="s">
        <v>209</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436</v>
      </c>
    </row>
    <row r="122" spans="1:47" s="2" customFormat="1" ht="12">
      <c r="A122" s="40"/>
      <c r="B122" s="41"/>
      <c r="C122" s="42"/>
      <c r="D122" s="228" t="s">
        <v>216</v>
      </c>
      <c r="E122" s="42"/>
      <c r="F122" s="229" t="s">
        <v>225</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51" s="15" customFormat="1" ht="12">
      <c r="A123" s="15"/>
      <c r="B123" s="255"/>
      <c r="C123" s="256"/>
      <c r="D123" s="228" t="s">
        <v>218</v>
      </c>
      <c r="E123" s="257" t="s">
        <v>39</v>
      </c>
      <c r="F123" s="258" t="s">
        <v>437</v>
      </c>
      <c r="G123" s="256"/>
      <c r="H123" s="257" t="s">
        <v>39</v>
      </c>
      <c r="I123" s="259"/>
      <c r="J123" s="256"/>
      <c r="K123" s="256"/>
      <c r="L123" s="260"/>
      <c r="M123" s="261"/>
      <c r="N123" s="262"/>
      <c r="O123" s="262"/>
      <c r="P123" s="262"/>
      <c r="Q123" s="262"/>
      <c r="R123" s="262"/>
      <c r="S123" s="262"/>
      <c r="T123" s="263"/>
      <c r="U123" s="15"/>
      <c r="V123" s="15"/>
      <c r="W123" s="15"/>
      <c r="X123" s="15"/>
      <c r="Y123" s="15"/>
      <c r="Z123" s="15"/>
      <c r="AA123" s="15"/>
      <c r="AB123" s="15"/>
      <c r="AC123" s="15"/>
      <c r="AD123" s="15"/>
      <c r="AE123" s="15"/>
      <c r="AT123" s="264" t="s">
        <v>218</v>
      </c>
      <c r="AU123" s="264" t="s">
        <v>89</v>
      </c>
      <c r="AV123" s="15" t="s">
        <v>87</v>
      </c>
      <c r="AW123" s="15" t="s">
        <v>41</v>
      </c>
      <c r="AX123" s="15" t="s">
        <v>80</v>
      </c>
      <c r="AY123" s="264" t="s">
        <v>206</v>
      </c>
    </row>
    <row r="124" spans="1:51" s="13" customFormat="1" ht="12">
      <c r="A124" s="13"/>
      <c r="B124" s="233"/>
      <c r="C124" s="234"/>
      <c r="D124" s="228" t="s">
        <v>218</v>
      </c>
      <c r="E124" s="235" t="s">
        <v>39</v>
      </c>
      <c r="F124" s="236" t="s">
        <v>438</v>
      </c>
      <c r="G124" s="234"/>
      <c r="H124" s="237">
        <v>34</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39</v>
      </c>
      <c r="F125" s="247" t="s">
        <v>220</v>
      </c>
      <c r="G125" s="245"/>
      <c r="H125" s="248">
        <v>34</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41</v>
      </c>
      <c r="AX125" s="14" t="s">
        <v>87</v>
      </c>
      <c r="AY125" s="254" t="s">
        <v>206</v>
      </c>
    </row>
    <row r="126" spans="1:65" s="2" customFormat="1" ht="16.5" customHeight="1">
      <c r="A126" s="40"/>
      <c r="B126" s="41"/>
      <c r="C126" s="215" t="s">
        <v>244</v>
      </c>
      <c r="D126" s="215" t="s">
        <v>209</v>
      </c>
      <c r="E126" s="216" t="s">
        <v>229</v>
      </c>
      <c r="F126" s="217" t="s">
        <v>230</v>
      </c>
      <c r="G126" s="218" t="s">
        <v>223</v>
      </c>
      <c r="H126" s="219">
        <v>68</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214</v>
      </c>
      <c r="AT126" s="226" t="s">
        <v>209</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214</v>
      </c>
      <c r="BM126" s="226" t="s">
        <v>439</v>
      </c>
    </row>
    <row r="127" spans="1:47" s="2" customFormat="1" ht="12">
      <c r="A127" s="40"/>
      <c r="B127" s="41"/>
      <c r="C127" s="42"/>
      <c r="D127" s="228" t="s">
        <v>216</v>
      </c>
      <c r="E127" s="42"/>
      <c r="F127" s="229" t="s">
        <v>232</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5" customFormat="1" ht="12">
      <c r="A128" s="15"/>
      <c r="B128" s="255"/>
      <c r="C128" s="256"/>
      <c r="D128" s="228" t="s">
        <v>218</v>
      </c>
      <c r="E128" s="257" t="s">
        <v>39</v>
      </c>
      <c r="F128" s="258" t="s">
        <v>437</v>
      </c>
      <c r="G128" s="256"/>
      <c r="H128" s="257" t="s">
        <v>39</v>
      </c>
      <c r="I128" s="259"/>
      <c r="J128" s="256"/>
      <c r="K128" s="256"/>
      <c r="L128" s="260"/>
      <c r="M128" s="261"/>
      <c r="N128" s="262"/>
      <c r="O128" s="262"/>
      <c r="P128" s="262"/>
      <c r="Q128" s="262"/>
      <c r="R128" s="262"/>
      <c r="S128" s="262"/>
      <c r="T128" s="263"/>
      <c r="U128" s="15"/>
      <c r="V128" s="15"/>
      <c r="W128" s="15"/>
      <c r="X128" s="15"/>
      <c r="Y128" s="15"/>
      <c r="Z128" s="15"/>
      <c r="AA128" s="15"/>
      <c r="AB128" s="15"/>
      <c r="AC128" s="15"/>
      <c r="AD128" s="15"/>
      <c r="AE128" s="15"/>
      <c r="AT128" s="264" t="s">
        <v>218</v>
      </c>
      <c r="AU128" s="264" t="s">
        <v>89</v>
      </c>
      <c r="AV128" s="15" t="s">
        <v>87</v>
      </c>
      <c r="AW128" s="15" t="s">
        <v>41</v>
      </c>
      <c r="AX128" s="15" t="s">
        <v>80</v>
      </c>
      <c r="AY128" s="264" t="s">
        <v>206</v>
      </c>
    </row>
    <row r="129" spans="1:51" s="13" customFormat="1" ht="12">
      <c r="A129" s="13"/>
      <c r="B129" s="233"/>
      <c r="C129" s="234"/>
      <c r="D129" s="228" t="s">
        <v>218</v>
      </c>
      <c r="E129" s="235" t="s">
        <v>39</v>
      </c>
      <c r="F129" s="236" t="s">
        <v>440</v>
      </c>
      <c r="G129" s="234"/>
      <c r="H129" s="237">
        <v>68</v>
      </c>
      <c r="I129" s="238"/>
      <c r="J129" s="234"/>
      <c r="K129" s="234"/>
      <c r="L129" s="239"/>
      <c r="M129" s="240"/>
      <c r="N129" s="241"/>
      <c r="O129" s="241"/>
      <c r="P129" s="241"/>
      <c r="Q129" s="241"/>
      <c r="R129" s="241"/>
      <c r="S129" s="241"/>
      <c r="T129" s="242"/>
      <c r="U129" s="13"/>
      <c r="V129" s="13"/>
      <c r="W129" s="13"/>
      <c r="X129" s="13"/>
      <c r="Y129" s="13"/>
      <c r="Z129" s="13"/>
      <c r="AA129" s="13"/>
      <c r="AB129" s="13"/>
      <c r="AC129" s="13"/>
      <c r="AD129" s="13"/>
      <c r="AE129" s="13"/>
      <c r="AT129" s="243" t="s">
        <v>218</v>
      </c>
      <c r="AU129" s="243" t="s">
        <v>89</v>
      </c>
      <c r="AV129" s="13" t="s">
        <v>89</v>
      </c>
      <c r="AW129" s="13" t="s">
        <v>41</v>
      </c>
      <c r="AX129" s="13" t="s">
        <v>80</v>
      </c>
      <c r="AY129" s="243" t="s">
        <v>206</v>
      </c>
    </row>
    <row r="130" spans="1:51" s="14" customFormat="1" ht="12">
      <c r="A130" s="14"/>
      <c r="B130" s="244"/>
      <c r="C130" s="245"/>
      <c r="D130" s="228" t="s">
        <v>218</v>
      </c>
      <c r="E130" s="246" t="s">
        <v>39</v>
      </c>
      <c r="F130" s="247" t="s">
        <v>220</v>
      </c>
      <c r="G130" s="245"/>
      <c r="H130" s="248">
        <v>68</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218</v>
      </c>
      <c r="AU130" s="254" t="s">
        <v>89</v>
      </c>
      <c r="AV130" s="14" t="s">
        <v>214</v>
      </c>
      <c r="AW130" s="14" t="s">
        <v>41</v>
      </c>
      <c r="AX130" s="14" t="s">
        <v>87</v>
      </c>
      <c r="AY130" s="254" t="s">
        <v>206</v>
      </c>
    </row>
    <row r="131" spans="1:65" s="2" customFormat="1" ht="33" customHeight="1">
      <c r="A131" s="40"/>
      <c r="B131" s="41"/>
      <c r="C131" s="215" t="s">
        <v>250</v>
      </c>
      <c r="D131" s="215" t="s">
        <v>209</v>
      </c>
      <c r="E131" s="216" t="s">
        <v>441</v>
      </c>
      <c r="F131" s="217" t="s">
        <v>402</v>
      </c>
      <c r="G131" s="218" t="s">
        <v>175</v>
      </c>
      <c r="H131" s="219">
        <v>1304</v>
      </c>
      <c r="I131" s="220"/>
      <c r="J131" s="221">
        <f>ROUND(I131*H131,2)</f>
        <v>0</v>
      </c>
      <c r="K131" s="217" t="s">
        <v>213</v>
      </c>
      <c r="L131" s="46"/>
      <c r="M131" s="222" t="s">
        <v>39</v>
      </c>
      <c r="N131" s="223" t="s">
        <v>53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214</v>
      </c>
      <c r="AT131" s="226" t="s">
        <v>209</v>
      </c>
      <c r="AU131" s="226" t="s">
        <v>89</v>
      </c>
      <c r="AY131" s="18" t="s">
        <v>206</v>
      </c>
      <c r="BE131" s="227">
        <f>IF(N131="základní",J131,0)</f>
        <v>0</v>
      </c>
      <c r="BF131" s="227">
        <f>IF(N131="snížená",J131,0)</f>
        <v>0</v>
      </c>
      <c r="BG131" s="227">
        <f>IF(N131="zákl. přenesená",J131,0)</f>
        <v>0</v>
      </c>
      <c r="BH131" s="227">
        <f>IF(N131="sníž. přenesená",J131,0)</f>
        <v>0</v>
      </c>
      <c r="BI131" s="227">
        <f>IF(N131="nulová",J131,0)</f>
        <v>0</v>
      </c>
      <c r="BJ131" s="18" t="s">
        <v>214</v>
      </c>
      <c r="BK131" s="227">
        <f>ROUND(I131*H131,2)</f>
        <v>0</v>
      </c>
      <c r="BL131" s="18" t="s">
        <v>214</v>
      </c>
      <c r="BM131" s="226" t="s">
        <v>442</v>
      </c>
    </row>
    <row r="132" spans="1:47" s="2" customFormat="1" ht="12">
      <c r="A132" s="40"/>
      <c r="B132" s="41"/>
      <c r="C132" s="42"/>
      <c r="D132" s="228" t="s">
        <v>216</v>
      </c>
      <c r="E132" s="42"/>
      <c r="F132" s="229" t="s">
        <v>443</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216</v>
      </c>
      <c r="AU132" s="18" t="s">
        <v>89</v>
      </c>
    </row>
    <row r="133" spans="1:51" s="15" customFormat="1" ht="12">
      <c r="A133" s="15"/>
      <c r="B133" s="255"/>
      <c r="C133" s="256"/>
      <c r="D133" s="228" t="s">
        <v>218</v>
      </c>
      <c r="E133" s="257" t="s">
        <v>39</v>
      </c>
      <c r="F133" s="258" t="s">
        <v>409</v>
      </c>
      <c r="G133" s="256"/>
      <c r="H133" s="257" t="s">
        <v>39</v>
      </c>
      <c r="I133" s="259"/>
      <c r="J133" s="256"/>
      <c r="K133" s="256"/>
      <c r="L133" s="260"/>
      <c r="M133" s="261"/>
      <c r="N133" s="262"/>
      <c r="O133" s="262"/>
      <c r="P133" s="262"/>
      <c r="Q133" s="262"/>
      <c r="R133" s="262"/>
      <c r="S133" s="262"/>
      <c r="T133" s="263"/>
      <c r="U133" s="15"/>
      <c r="V133" s="15"/>
      <c r="W133" s="15"/>
      <c r="X133" s="15"/>
      <c r="Y133" s="15"/>
      <c r="Z133" s="15"/>
      <c r="AA133" s="15"/>
      <c r="AB133" s="15"/>
      <c r="AC133" s="15"/>
      <c r="AD133" s="15"/>
      <c r="AE133" s="15"/>
      <c r="AT133" s="264" t="s">
        <v>218</v>
      </c>
      <c r="AU133" s="264" t="s">
        <v>89</v>
      </c>
      <c r="AV133" s="15" t="s">
        <v>87</v>
      </c>
      <c r="AW133" s="15" t="s">
        <v>41</v>
      </c>
      <c r="AX133" s="15" t="s">
        <v>80</v>
      </c>
      <c r="AY133" s="264" t="s">
        <v>206</v>
      </c>
    </row>
    <row r="134" spans="1:51" s="13" customFormat="1" ht="12">
      <c r="A134" s="13"/>
      <c r="B134" s="233"/>
      <c r="C134" s="234"/>
      <c r="D134" s="228" t="s">
        <v>218</v>
      </c>
      <c r="E134" s="235" t="s">
        <v>39</v>
      </c>
      <c r="F134" s="236" t="s">
        <v>444</v>
      </c>
      <c r="G134" s="234"/>
      <c r="H134" s="237">
        <v>500</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89</v>
      </c>
      <c r="AV134" s="13" t="s">
        <v>89</v>
      </c>
      <c r="AW134" s="13" t="s">
        <v>41</v>
      </c>
      <c r="AX134" s="13" t="s">
        <v>80</v>
      </c>
      <c r="AY134" s="243" t="s">
        <v>206</v>
      </c>
    </row>
    <row r="135" spans="1:51" s="15" customFormat="1" ht="12">
      <c r="A135" s="15"/>
      <c r="B135" s="255"/>
      <c r="C135" s="256"/>
      <c r="D135" s="228" t="s">
        <v>218</v>
      </c>
      <c r="E135" s="257" t="s">
        <v>39</v>
      </c>
      <c r="F135" s="258" t="s">
        <v>411</v>
      </c>
      <c r="G135" s="256"/>
      <c r="H135" s="257" t="s">
        <v>39</v>
      </c>
      <c r="I135" s="259"/>
      <c r="J135" s="256"/>
      <c r="K135" s="256"/>
      <c r="L135" s="260"/>
      <c r="M135" s="261"/>
      <c r="N135" s="262"/>
      <c r="O135" s="262"/>
      <c r="P135" s="262"/>
      <c r="Q135" s="262"/>
      <c r="R135" s="262"/>
      <c r="S135" s="262"/>
      <c r="T135" s="263"/>
      <c r="U135" s="15"/>
      <c r="V135" s="15"/>
      <c r="W135" s="15"/>
      <c r="X135" s="15"/>
      <c r="Y135" s="15"/>
      <c r="Z135" s="15"/>
      <c r="AA135" s="15"/>
      <c r="AB135" s="15"/>
      <c r="AC135" s="15"/>
      <c r="AD135" s="15"/>
      <c r="AE135" s="15"/>
      <c r="AT135" s="264" t="s">
        <v>218</v>
      </c>
      <c r="AU135" s="264" t="s">
        <v>89</v>
      </c>
      <c r="AV135" s="15" t="s">
        <v>87</v>
      </c>
      <c r="AW135" s="15" t="s">
        <v>41</v>
      </c>
      <c r="AX135" s="15" t="s">
        <v>80</v>
      </c>
      <c r="AY135" s="264" t="s">
        <v>206</v>
      </c>
    </row>
    <row r="136" spans="1:51" s="13" customFormat="1" ht="12">
      <c r="A136" s="13"/>
      <c r="B136" s="233"/>
      <c r="C136" s="234"/>
      <c r="D136" s="228" t="s">
        <v>218</v>
      </c>
      <c r="E136" s="235" t="s">
        <v>39</v>
      </c>
      <c r="F136" s="236" t="s">
        <v>445</v>
      </c>
      <c r="G136" s="234"/>
      <c r="H136" s="237">
        <v>750</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89</v>
      </c>
      <c r="AV136" s="13" t="s">
        <v>89</v>
      </c>
      <c r="AW136" s="13" t="s">
        <v>41</v>
      </c>
      <c r="AX136" s="13" t="s">
        <v>80</v>
      </c>
      <c r="AY136" s="243" t="s">
        <v>206</v>
      </c>
    </row>
    <row r="137" spans="1:51" s="15" customFormat="1" ht="12">
      <c r="A137" s="15"/>
      <c r="B137" s="255"/>
      <c r="C137" s="256"/>
      <c r="D137" s="228" t="s">
        <v>218</v>
      </c>
      <c r="E137" s="257" t="s">
        <v>39</v>
      </c>
      <c r="F137" s="258" t="s">
        <v>413</v>
      </c>
      <c r="G137" s="256"/>
      <c r="H137" s="257" t="s">
        <v>39</v>
      </c>
      <c r="I137" s="259"/>
      <c r="J137" s="256"/>
      <c r="K137" s="256"/>
      <c r="L137" s="260"/>
      <c r="M137" s="261"/>
      <c r="N137" s="262"/>
      <c r="O137" s="262"/>
      <c r="P137" s="262"/>
      <c r="Q137" s="262"/>
      <c r="R137" s="262"/>
      <c r="S137" s="262"/>
      <c r="T137" s="263"/>
      <c r="U137" s="15"/>
      <c r="V137" s="15"/>
      <c r="W137" s="15"/>
      <c r="X137" s="15"/>
      <c r="Y137" s="15"/>
      <c r="Z137" s="15"/>
      <c r="AA137" s="15"/>
      <c r="AB137" s="15"/>
      <c r="AC137" s="15"/>
      <c r="AD137" s="15"/>
      <c r="AE137" s="15"/>
      <c r="AT137" s="264" t="s">
        <v>218</v>
      </c>
      <c r="AU137" s="264" t="s">
        <v>89</v>
      </c>
      <c r="AV137" s="15" t="s">
        <v>87</v>
      </c>
      <c r="AW137" s="15" t="s">
        <v>41</v>
      </c>
      <c r="AX137" s="15" t="s">
        <v>80</v>
      </c>
      <c r="AY137" s="264" t="s">
        <v>206</v>
      </c>
    </row>
    <row r="138" spans="1:51" s="13" customFormat="1" ht="12">
      <c r="A138" s="13"/>
      <c r="B138" s="233"/>
      <c r="C138" s="234"/>
      <c r="D138" s="228" t="s">
        <v>218</v>
      </c>
      <c r="E138" s="235" t="s">
        <v>39</v>
      </c>
      <c r="F138" s="236" t="s">
        <v>446</v>
      </c>
      <c r="G138" s="234"/>
      <c r="H138" s="237">
        <v>54</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218</v>
      </c>
      <c r="AU138" s="243" t="s">
        <v>89</v>
      </c>
      <c r="AV138" s="13" t="s">
        <v>89</v>
      </c>
      <c r="AW138" s="13" t="s">
        <v>41</v>
      </c>
      <c r="AX138" s="13" t="s">
        <v>80</v>
      </c>
      <c r="AY138" s="243" t="s">
        <v>206</v>
      </c>
    </row>
    <row r="139" spans="1:51" s="14" customFormat="1" ht="12">
      <c r="A139" s="14"/>
      <c r="B139" s="244"/>
      <c r="C139" s="245"/>
      <c r="D139" s="228" t="s">
        <v>218</v>
      </c>
      <c r="E139" s="246" t="s">
        <v>401</v>
      </c>
      <c r="F139" s="247" t="s">
        <v>220</v>
      </c>
      <c r="G139" s="245"/>
      <c r="H139" s="248">
        <v>1304</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218</v>
      </c>
      <c r="AU139" s="254" t="s">
        <v>89</v>
      </c>
      <c r="AV139" s="14" t="s">
        <v>214</v>
      </c>
      <c r="AW139" s="14" t="s">
        <v>41</v>
      </c>
      <c r="AX139" s="14" t="s">
        <v>87</v>
      </c>
      <c r="AY139" s="254" t="s">
        <v>206</v>
      </c>
    </row>
    <row r="140" spans="1:65" s="2" customFormat="1" ht="16.5" customHeight="1">
      <c r="A140" s="40"/>
      <c r="B140" s="41"/>
      <c r="C140" s="215" t="s">
        <v>257</v>
      </c>
      <c r="D140" s="215" t="s">
        <v>209</v>
      </c>
      <c r="E140" s="216" t="s">
        <v>239</v>
      </c>
      <c r="F140" s="217" t="s">
        <v>240</v>
      </c>
      <c r="G140" s="218" t="s">
        <v>175</v>
      </c>
      <c r="H140" s="219">
        <v>1390</v>
      </c>
      <c r="I140" s="220"/>
      <c r="J140" s="221">
        <f>ROUND(I140*H140,2)</f>
        <v>0</v>
      </c>
      <c r="K140" s="217" t="s">
        <v>213</v>
      </c>
      <c r="L140" s="46"/>
      <c r="M140" s="222" t="s">
        <v>39</v>
      </c>
      <c r="N140" s="223" t="s">
        <v>53</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214</v>
      </c>
      <c r="AT140" s="226" t="s">
        <v>209</v>
      </c>
      <c r="AU140" s="226" t="s">
        <v>89</v>
      </c>
      <c r="AY140" s="18" t="s">
        <v>206</v>
      </c>
      <c r="BE140" s="227">
        <f>IF(N140="základní",J140,0)</f>
        <v>0</v>
      </c>
      <c r="BF140" s="227">
        <f>IF(N140="snížená",J140,0)</f>
        <v>0</v>
      </c>
      <c r="BG140" s="227">
        <f>IF(N140="zákl. přenesená",J140,0)</f>
        <v>0</v>
      </c>
      <c r="BH140" s="227">
        <f>IF(N140="sníž. přenesená",J140,0)</f>
        <v>0</v>
      </c>
      <c r="BI140" s="227">
        <f>IF(N140="nulová",J140,0)</f>
        <v>0</v>
      </c>
      <c r="BJ140" s="18" t="s">
        <v>214</v>
      </c>
      <c r="BK140" s="227">
        <f>ROUND(I140*H140,2)</f>
        <v>0</v>
      </c>
      <c r="BL140" s="18" t="s">
        <v>214</v>
      </c>
      <c r="BM140" s="226" t="s">
        <v>447</v>
      </c>
    </row>
    <row r="141" spans="1:47" s="2" customFormat="1" ht="12">
      <c r="A141" s="40"/>
      <c r="B141" s="41"/>
      <c r="C141" s="42"/>
      <c r="D141" s="228" t="s">
        <v>216</v>
      </c>
      <c r="E141" s="42"/>
      <c r="F141" s="229" t="s">
        <v>242</v>
      </c>
      <c r="G141" s="42"/>
      <c r="H141" s="42"/>
      <c r="I141" s="230"/>
      <c r="J141" s="42"/>
      <c r="K141" s="42"/>
      <c r="L141" s="46"/>
      <c r="M141" s="231"/>
      <c r="N141" s="232"/>
      <c r="O141" s="86"/>
      <c r="P141" s="86"/>
      <c r="Q141" s="86"/>
      <c r="R141" s="86"/>
      <c r="S141" s="86"/>
      <c r="T141" s="87"/>
      <c r="U141" s="40"/>
      <c r="V141" s="40"/>
      <c r="W141" s="40"/>
      <c r="X141" s="40"/>
      <c r="Y141" s="40"/>
      <c r="Z141" s="40"/>
      <c r="AA141" s="40"/>
      <c r="AB141" s="40"/>
      <c r="AC141" s="40"/>
      <c r="AD141" s="40"/>
      <c r="AE141" s="40"/>
      <c r="AT141" s="18" t="s">
        <v>216</v>
      </c>
      <c r="AU141" s="18" t="s">
        <v>89</v>
      </c>
    </row>
    <row r="142" spans="1:51" s="15" customFormat="1" ht="12">
      <c r="A142" s="15"/>
      <c r="B142" s="255"/>
      <c r="C142" s="256"/>
      <c r="D142" s="228" t="s">
        <v>218</v>
      </c>
      <c r="E142" s="257" t="s">
        <v>39</v>
      </c>
      <c r="F142" s="258" t="s">
        <v>448</v>
      </c>
      <c r="G142" s="256"/>
      <c r="H142" s="257" t="s">
        <v>39</v>
      </c>
      <c r="I142" s="259"/>
      <c r="J142" s="256"/>
      <c r="K142" s="256"/>
      <c r="L142" s="260"/>
      <c r="M142" s="261"/>
      <c r="N142" s="262"/>
      <c r="O142" s="262"/>
      <c r="P142" s="262"/>
      <c r="Q142" s="262"/>
      <c r="R142" s="262"/>
      <c r="S142" s="262"/>
      <c r="T142" s="263"/>
      <c r="U142" s="15"/>
      <c r="V142" s="15"/>
      <c r="W142" s="15"/>
      <c r="X142" s="15"/>
      <c r="Y142" s="15"/>
      <c r="Z142" s="15"/>
      <c r="AA142" s="15"/>
      <c r="AB142" s="15"/>
      <c r="AC142" s="15"/>
      <c r="AD142" s="15"/>
      <c r="AE142" s="15"/>
      <c r="AT142" s="264" t="s">
        <v>218</v>
      </c>
      <c r="AU142" s="264" t="s">
        <v>89</v>
      </c>
      <c r="AV142" s="15" t="s">
        <v>87</v>
      </c>
      <c r="AW142" s="15" t="s">
        <v>41</v>
      </c>
      <c r="AX142" s="15" t="s">
        <v>80</v>
      </c>
      <c r="AY142" s="264" t="s">
        <v>206</v>
      </c>
    </row>
    <row r="143" spans="1:51" s="13" customFormat="1" ht="12">
      <c r="A143" s="13"/>
      <c r="B143" s="233"/>
      <c r="C143" s="234"/>
      <c r="D143" s="228" t="s">
        <v>218</v>
      </c>
      <c r="E143" s="235" t="s">
        <v>39</v>
      </c>
      <c r="F143" s="236" t="s">
        <v>449</v>
      </c>
      <c r="G143" s="234"/>
      <c r="H143" s="237">
        <v>1390</v>
      </c>
      <c r="I143" s="238"/>
      <c r="J143" s="234"/>
      <c r="K143" s="234"/>
      <c r="L143" s="239"/>
      <c r="M143" s="240"/>
      <c r="N143" s="241"/>
      <c r="O143" s="241"/>
      <c r="P143" s="241"/>
      <c r="Q143" s="241"/>
      <c r="R143" s="241"/>
      <c r="S143" s="241"/>
      <c r="T143" s="242"/>
      <c r="U143" s="13"/>
      <c r="V143" s="13"/>
      <c r="W143" s="13"/>
      <c r="X143" s="13"/>
      <c r="Y143" s="13"/>
      <c r="Z143" s="13"/>
      <c r="AA143" s="13"/>
      <c r="AB143" s="13"/>
      <c r="AC143" s="13"/>
      <c r="AD143" s="13"/>
      <c r="AE143" s="13"/>
      <c r="AT143" s="243" t="s">
        <v>218</v>
      </c>
      <c r="AU143" s="243" t="s">
        <v>89</v>
      </c>
      <c r="AV143" s="13" t="s">
        <v>89</v>
      </c>
      <c r="AW143" s="13" t="s">
        <v>41</v>
      </c>
      <c r="AX143" s="13" t="s">
        <v>80</v>
      </c>
      <c r="AY143" s="243" t="s">
        <v>206</v>
      </c>
    </row>
    <row r="144" spans="1:51" s="14" customFormat="1" ht="12">
      <c r="A144" s="14"/>
      <c r="B144" s="244"/>
      <c r="C144" s="245"/>
      <c r="D144" s="228" t="s">
        <v>218</v>
      </c>
      <c r="E144" s="246" t="s">
        <v>39</v>
      </c>
      <c r="F144" s="247" t="s">
        <v>220</v>
      </c>
      <c r="G144" s="245"/>
      <c r="H144" s="248">
        <v>1390</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218</v>
      </c>
      <c r="AU144" s="254" t="s">
        <v>89</v>
      </c>
      <c r="AV144" s="14" t="s">
        <v>214</v>
      </c>
      <c r="AW144" s="14" t="s">
        <v>41</v>
      </c>
      <c r="AX144" s="14" t="s">
        <v>87</v>
      </c>
      <c r="AY144" s="254" t="s">
        <v>206</v>
      </c>
    </row>
    <row r="145" spans="1:65" s="2" customFormat="1" ht="16.5" customHeight="1">
      <c r="A145" s="40"/>
      <c r="B145" s="41"/>
      <c r="C145" s="215" t="s">
        <v>265</v>
      </c>
      <c r="D145" s="215" t="s">
        <v>209</v>
      </c>
      <c r="E145" s="216" t="s">
        <v>245</v>
      </c>
      <c r="F145" s="217" t="s">
        <v>246</v>
      </c>
      <c r="G145" s="218" t="s">
        <v>223</v>
      </c>
      <c r="H145" s="219">
        <v>108</v>
      </c>
      <c r="I145" s="220"/>
      <c r="J145" s="221">
        <f>ROUND(I145*H145,2)</f>
        <v>0</v>
      </c>
      <c r="K145" s="217" t="s">
        <v>213</v>
      </c>
      <c r="L145" s="46"/>
      <c r="M145" s="222" t="s">
        <v>39</v>
      </c>
      <c r="N145" s="223" t="s">
        <v>53</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214</v>
      </c>
      <c r="AT145" s="226" t="s">
        <v>209</v>
      </c>
      <c r="AU145" s="226" t="s">
        <v>89</v>
      </c>
      <c r="AY145" s="18" t="s">
        <v>206</v>
      </c>
      <c r="BE145" s="227">
        <f>IF(N145="základní",J145,0)</f>
        <v>0</v>
      </c>
      <c r="BF145" s="227">
        <f>IF(N145="snížená",J145,0)</f>
        <v>0</v>
      </c>
      <c r="BG145" s="227">
        <f>IF(N145="zákl. přenesená",J145,0)</f>
        <v>0</v>
      </c>
      <c r="BH145" s="227">
        <f>IF(N145="sníž. přenesená",J145,0)</f>
        <v>0</v>
      </c>
      <c r="BI145" s="227">
        <f>IF(N145="nulová",J145,0)</f>
        <v>0</v>
      </c>
      <c r="BJ145" s="18" t="s">
        <v>214</v>
      </c>
      <c r="BK145" s="227">
        <f>ROUND(I145*H145,2)</f>
        <v>0</v>
      </c>
      <c r="BL145" s="18" t="s">
        <v>214</v>
      </c>
      <c r="BM145" s="226" t="s">
        <v>450</v>
      </c>
    </row>
    <row r="146" spans="1:47" s="2" customFormat="1" ht="12">
      <c r="A146" s="40"/>
      <c r="B146" s="41"/>
      <c r="C146" s="42"/>
      <c r="D146" s="228" t="s">
        <v>216</v>
      </c>
      <c r="E146" s="42"/>
      <c r="F146" s="229" t="s">
        <v>248</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8" t="s">
        <v>216</v>
      </c>
      <c r="AU146" s="18" t="s">
        <v>89</v>
      </c>
    </row>
    <row r="147" spans="1:51" s="15" customFormat="1" ht="12">
      <c r="A147" s="15"/>
      <c r="B147" s="255"/>
      <c r="C147" s="256"/>
      <c r="D147" s="228" t="s">
        <v>218</v>
      </c>
      <c r="E147" s="257" t="s">
        <v>39</v>
      </c>
      <c r="F147" s="258" t="s">
        <v>448</v>
      </c>
      <c r="G147" s="256"/>
      <c r="H147" s="257" t="s">
        <v>39</v>
      </c>
      <c r="I147" s="259"/>
      <c r="J147" s="256"/>
      <c r="K147" s="256"/>
      <c r="L147" s="260"/>
      <c r="M147" s="261"/>
      <c r="N147" s="262"/>
      <c r="O147" s="262"/>
      <c r="P147" s="262"/>
      <c r="Q147" s="262"/>
      <c r="R147" s="262"/>
      <c r="S147" s="262"/>
      <c r="T147" s="263"/>
      <c r="U147" s="15"/>
      <c r="V147" s="15"/>
      <c r="W147" s="15"/>
      <c r="X147" s="15"/>
      <c r="Y147" s="15"/>
      <c r="Z147" s="15"/>
      <c r="AA147" s="15"/>
      <c r="AB147" s="15"/>
      <c r="AC147" s="15"/>
      <c r="AD147" s="15"/>
      <c r="AE147" s="15"/>
      <c r="AT147" s="264" t="s">
        <v>218</v>
      </c>
      <c r="AU147" s="264" t="s">
        <v>89</v>
      </c>
      <c r="AV147" s="15" t="s">
        <v>87</v>
      </c>
      <c r="AW147" s="15" t="s">
        <v>41</v>
      </c>
      <c r="AX147" s="15" t="s">
        <v>80</v>
      </c>
      <c r="AY147" s="264" t="s">
        <v>206</v>
      </c>
    </row>
    <row r="148" spans="1:51" s="13" customFormat="1" ht="12">
      <c r="A148" s="13"/>
      <c r="B148" s="233"/>
      <c r="C148" s="234"/>
      <c r="D148" s="228" t="s">
        <v>218</v>
      </c>
      <c r="E148" s="235" t="s">
        <v>39</v>
      </c>
      <c r="F148" s="236" t="s">
        <v>451</v>
      </c>
      <c r="G148" s="234"/>
      <c r="H148" s="237">
        <v>108</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218</v>
      </c>
      <c r="AU148" s="243" t="s">
        <v>89</v>
      </c>
      <c r="AV148" s="13" t="s">
        <v>89</v>
      </c>
      <c r="AW148" s="13" t="s">
        <v>41</v>
      </c>
      <c r="AX148" s="13" t="s">
        <v>80</v>
      </c>
      <c r="AY148" s="243" t="s">
        <v>206</v>
      </c>
    </row>
    <row r="149" spans="1:51" s="14" customFormat="1" ht="12">
      <c r="A149" s="14"/>
      <c r="B149" s="244"/>
      <c r="C149" s="245"/>
      <c r="D149" s="228" t="s">
        <v>218</v>
      </c>
      <c r="E149" s="246" t="s">
        <v>39</v>
      </c>
      <c r="F149" s="247" t="s">
        <v>220</v>
      </c>
      <c r="G149" s="245"/>
      <c r="H149" s="248">
        <v>108</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218</v>
      </c>
      <c r="AU149" s="254" t="s">
        <v>89</v>
      </c>
      <c r="AV149" s="14" t="s">
        <v>214</v>
      </c>
      <c r="AW149" s="14" t="s">
        <v>41</v>
      </c>
      <c r="AX149" s="14" t="s">
        <v>87</v>
      </c>
      <c r="AY149" s="254" t="s">
        <v>206</v>
      </c>
    </row>
    <row r="150" spans="1:65" s="2" customFormat="1" ht="21.75" customHeight="1">
      <c r="A150" s="40"/>
      <c r="B150" s="41"/>
      <c r="C150" s="215" t="s">
        <v>227</v>
      </c>
      <c r="D150" s="215" t="s">
        <v>209</v>
      </c>
      <c r="E150" s="216" t="s">
        <v>251</v>
      </c>
      <c r="F150" s="217" t="s">
        <v>252</v>
      </c>
      <c r="G150" s="218" t="s">
        <v>253</v>
      </c>
      <c r="H150" s="219">
        <v>96</v>
      </c>
      <c r="I150" s="220"/>
      <c r="J150" s="221">
        <f>ROUND(I150*H150,2)</f>
        <v>0</v>
      </c>
      <c r="K150" s="217" t="s">
        <v>213</v>
      </c>
      <c r="L150" s="46"/>
      <c r="M150" s="222" t="s">
        <v>39</v>
      </c>
      <c r="N150" s="223" t="s">
        <v>53</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214</v>
      </c>
      <c r="AT150" s="226" t="s">
        <v>209</v>
      </c>
      <c r="AU150" s="226" t="s">
        <v>89</v>
      </c>
      <c r="AY150" s="18" t="s">
        <v>206</v>
      </c>
      <c r="BE150" s="227">
        <f>IF(N150="základní",J150,0)</f>
        <v>0</v>
      </c>
      <c r="BF150" s="227">
        <f>IF(N150="snížená",J150,0)</f>
        <v>0</v>
      </c>
      <c r="BG150" s="227">
        <f>IF(N150="zákl. přenesená",J150,0)</f>
        <v>0</v>
      </c>
      <c r="BH150" s="227">
        <f>IF(N150="sníž. přenesená",J150,0)</f>
        <v>0</v>
      </c>
      <c r="BI150" s="227">
        <f>IF(N150="nulová",J150,0)</f>
        <v>0</v>
      </c>
      <c r="BJ150" s="18" t="s">
        <v>214</v>
      </c>
      <c r="BK150" s="227">
        <f>ROUND(I150*H150,2)</f>
        <v>0</v>
      </c>
      <c r="BL150" s="18" t="s">
        <v>214</v>
      </c>
      <c r="BM150" s="226" t="s">
        <v>452</v>
      </c>
    </row>
    <row r="151" spans="1:47" s="2" customFormat="1" ht="12">
      <c r="A151" s="40"/>
      <c r="B151" s="41"/>
      <c r="C151" s="42"/>
      <c r="D151" s="228" t="s">
        <v>216</v>
      </c>
      <c r="E151" s="42"/>
      <c r="F151" s="229" t="s">
        <v>255</v>
      </c>
      <c r="G151" s="42"/>
      <c r="H151" s="42"/>
      <c r="I151" s="230"/>
      <c r="J151" s="42"/>
      <c r="K151" s="42"/>
      <c r="L151" s="46"/>
      <c r="M151" s="231"/>
      <c r="N151" s="232"/>
      <c r="O151" s="86"/>
      <c r="P151" s="86"/>
      <c r="Q151" s="86"/>
      <c r="R151" s="86"/>
      <c r="S151" s="86"/>
      <c r="T151" s="87"/>
      <c r="U151" s="40"/>
      <c r="V151" s="40"/>
      <c r="W151" s="40"/>
      <c r="X151" s="40"/>
      <c r="Y151" s="40"/>
      <c r="Z151" s="40"/>
      <c r="AA151" s="40"/>
      <c r="AB151" s="40"/>
      <c r="AC151" s="40"/>
      <c r="AD151" s="40"/>
      <c r="AE151" s="40"/>
      <c r="AT151" s="18" t="s">
        <v>216</v>
      </c>
      <c r="AU151" s="18" t="s">
        <v>89</v>
      </c>
    </row>
    <row r="152" spans="1:51" s="15" customFormat="1" ht="12">
      <c r="A152" s="15"/>
      <c r="B152" s="255"/>
      <c r="C152" s="256"/>
      <c r="D152" s="228" t="s">
        <v>218</v>
      </c>
      <c r="E152" s="257" t="s">
        <v>39</v>
      </c>
      <c r="F152" s="258" t="s">
        <v>453</v>
      </c>
      <c r="G152" s="256"/>
      <c r="H152" s="257" t="s">
        <v>39</v>
      </c>
      <c r="I152" s="259"/>
      <c r="J152" s="256"/>
      <c r="K152" s="256"/>
      <c r="L152" s="260"/>
      <c r="M152" s="261"/>
      <c r="N152" s="262"/>
      <c r="O152" s="262"/>
      <c r="P152" s="262"/>
      <c r="Q152" s="262"/>
      <c r="R152" s="262"/>
      <c r="S152" s="262"/>
      <c r="T152" s="263"/>
      <c r="U152" s="15"/>
      <c r="V152" s="15"/>
      <c r="W152" s="15"/>
      <c r="X152" s="15"/>
      <c r="Y152" s="15"/>
      <c r="Z152" s="15"/>
      <c r="AA152" s="15"/>
      <c r="AB152" s="15"/>
      <c r="AC152" s="15"/>
      <c r="AD152" s="15"/>
      <c r="AE152" s="15"/>
      <c r="AT152" s="264" t="s">
        <v>218</v>
      </c>
      <c r="AU152" s="264" t="s">
        <v>89</v>
      </c>
      <c r="AV152" s="15" t="s">
        <v>87</v>
      </c>
      <c r="AW152" s="15" t="s">
        <v>41</v>
      </c>
      <c r="AX152" s="15" t="s">
        <v>80</v>
      </c>
      <c r="AY152" s="264" t="s">
        <v>206</v>
      </c>
    </row>
    <row r="153" spans="1:51" s="13" customFormat="1" ht="12">
      <c r="A153" s="13"/>
      <c r="B153" s="233"/>
      <c r="C153" s="234"/>
      <c r="D153" s="228" t="s">
        <v>218</v>
      </c>
      <c r="E153" s="235" t="s">
        <v>39</v>
      </c>
      <c r="F153" s="236" t="s">
        <v>454</v>
      </c>
      <c r="G153" s="234"/>
      <c r="H153" s="237">
        <v>96</v>
      </c>
      <c r="I153" s="238"/>
      <c r="J153" s="234"/>
      <c r="K153" s="234"/>
      <c r="L153" s="239"/>
      <c r="M153" s="240"/>
      <c r="N153" s="241"/>
      <c r="O153" s="241"/>
      <c r="P153" s="241"/>
      <c r="Q153" s="241"/>
      <c r="R153" s="241"/>
      <c r="S153" s="241"/>
      <c r="T153" s="242"/>
      <c r="U153" s="13"/>
      <c r="V153" s="13"/>
      <c r="W153" s="13"/>
      <c r="X153" s="13"/>
      <c r="Y153" s="13"/>
      <c r="Z153" s="13"/>
      <c r="AA153" s="13"/>
      <c r="AB153" s="13"/>
      <c r="AC153" s="13"/>
      <c r="AD153" s="13"/>
      <c r="AE153" s="13"/>
      <c r="AT153" s="243" t="s">
        <v>218</v>
      </c>
      <c r="AU153" s="243" t="s">
        <v>89</v>
      </c>
      <c r="AV153" s="13" t="s">
        <v>89</v>
      </c>
      <c r="AW153" s="13" t="s">
        <v>41</v>
      </c>
      <c r="AX153" s="13" t="s">
        <v>80</v>
      </c>
      <c r="AY153" s="243" t="s">
        <v>206</v>
      </c>
    </row>
    <row r="154" spans="1:51" s="14" customFormat="1" ht="12">
      <c r="A154" s="14"/>
      <c r="B154" s="244"/>
      <c r="C154" s="245"/>
      <c r="D154" s="228" t="s">
        <v>218</v>
      </c>
      <c r="E154" s="246" t="s">
        <v>39</v>
      </c>
      <c r="F154" s="247" t="s">
        <v>220</v>
      </c>
      <c r="G154" s="245"/>
      <c r="H154" s="248">
        <v>96</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218</v>
      </c>
      <c r="AU154" s="254" t="s">
        <v>89</v>
      </c>
      <c r="AV154" s="14" t="s">
        <v>214</v>
      </c>
      <c r="AW154" s="14" t="s">
        <v>41</v>
      </c>
      <c r="AX154" s="14" t="s">
        <v>87</v>
      </c>
      <c r="AY154" s="254" t="s">
        <v>206</v>
      </c>
    </row>
    <row r="155" spans="1:65" s="2" customFormat="1" ht="24.15" customHeight="1">
      <c r="A155" s="40"/>
      <c r="B155" s="41"/>
      <c r="C155" s="215" t="s">
        <v>278</v>
      </c>
      <c r="D155" s="215" t="s">
        <v>209</v>
      </c>
      <c r="E155" s="216" t="s">
        <v>258</v>
      </c>
      <c r="F155" s="217" t="s">
        <v>259</v>
      </c>
      <c r="G155" s="218" t="s">
        <v>260</v>
      </c>
      <c r="H155" s="219">
        <v>3752</v>
      </c>
      <c r="I155" s="220"/>
      <c r="J155" s="221">
        <f>ROUND(I155*H155,2)</f>
        <v>0</v>
      </c>
      <c r="K155" s="217" t="s">
        <v>213</v>
      </c>
      <c r="L155" s="46"/>
      <c r="M155" s="222" t="s">
        <v>39</v>
      </c>
      <c r="N155" s="223" t="s">
        <v>53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214</v>
      </c>
      <c r="AT155" s="226" t="s">
        <v>209</v>
      </c>
      <c r="AU155" s="226" t="s">
        <v>89</v>
      </c>
      <c r="AY155" s="18" t="s">
        <v>206</v>
      </c>
      <c r="BE155" s="227">
        <f>IF(N155="základní",J155,0)</f>
        <v>0</v>
      </c>
      <c r="BF155" s="227">
        <f>IF(N155="snížená",J155,0)</f>
        <v>0</v>
      </c>
      <c r="BG155" s="227">
        <f>IF(N155="zákl. přenesená",J155,0)</f>
        <v>0</v>
      </c>
      <c r="BH155" s="227">
        <f>IF(N155="sníž. přenesená",J155,0)</f>
        <v>0</v>
      </c>
      <c r="BI155" s="227">
        <f>IF(N155="nulová",J155,0)</f>
        <v>0</v>
      </c>
      <c r="BJ155" s="18" t="s">
        <v>214</v>
      </c>
      <c r="BK155" s="227">
        <f>ROUND(I155*H155,2)</f>
        <v>0</v>
      </c>
      <c r="BL155" s="18" t="s">
        <v>214</v>
      </c>
      <c r="BM155" s="226" t="s">
        <v>455</v>
      </c>
    </row>
    <row r="156" spans="1:47" s="2" customFormat="1" ht="12">
      <c r="A156" s="40"/>
      <c r="B156" s="41"/>
      <c r="C156" s="42"/>
      <c r="D156" s="228" t="s">
        <v>216</v>
      </c>
      <c r="E156" s="42"/>
      <c r="F156" s="229" t="s">
        <v>262</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8" t="s">
        <v>216</v>
      </c>
      <c r="AU156" s="18" t="s">
        <v>89</v>
      </c>
    </row>
    <row r="157" spans="1:51" s="15" customFormat="1" ht="12">
      <c r="A157" s="15"/>
      <c r="B157" s="255"/>
      <c r="C157" s="256"/>
      <c r="D157" s="228" t="s">
        <v>218</v>
      </c>
      <c r="E157" s="257" t="s">
        <v>39</v>
      </c>
      <c r="F157" s="258" t="s">
        <v>456</v>
      </c>
      <c r="G157" s="256"/>
      <c r="H157" s="257" t="s">
        <v>39</v>
      </c>
      <c r="I157" s="259"/>
      <c r="J157" s="256"/>
      <c r="K157" s="256"/>
      <c r="L157" s="260"/>
      <c r="M157" s="261"/>
      <c r="N157" s="262"/>
      <c r="O157" s="262"/>
      <c r="P157" s="262"/>
      <c r="Q157" s="262"/>
      <c r="R157" s="262"/>
      <c r="S157" s="262"/>
      <c r="T157" s="263"/>
      <c r="U157" s="15"/>
      <c r="V157" s="15"/>
      <c r="W157" s="15"/>
      <c r="X157" s="15"/>
      <c r="Y157" s="15"/>
      <c r="Z157" s="15"/>
      <c r="AA157" s="15"/>
      <c r="AB157" s="15"/>
      <c r="AC157" s="15"/>
      <c r="AD157" s="15"/>
      <c r="AE157" s="15"/>
      <c r="AT157" s="264" t="s">
        <v>218</v>
      </c>
      <c r="AU157" s="264" t="s">
        <v>89</v>
      </c>
      <c r="AV157" s="15" t="s">
        <v>87</v>
      </c>
      <c r="AW157" s="15" t="s">
        <v>41</v>
      </c>
      <c r="AX157" s="15" t="s">
        <v>80</v>
      </c>
      <c r="AY157" s="264" t="s">
        <v>206</v>
      </c>
    </row>
    <row r="158" spans="1:51" s="13" customFormat="1" ht="12">
      <c r="A158" s="13"/>
      <c r="B158" s="233"/>
      <c r="C158" s="234"/>
      <c r="D158" s="228" t="s">
        <v>218</v>
      </c>
      <c r="E158" s="235" t="s">
        <v>39</v>
      </c>
      <c r="F158" s="236" t="s">
        <v>457</v>
      </c>
      <c r="G158" s="234"/>
      <c r="H158" s="237">
        <v>3314</v>
      </c>
      <c r="I158" s="238"/>
      <c r="J158" s="234"/>
      <c r="K158" s="234"/>
      <c r="L158" s="239"/>
      <c r="M158" s="240"/>
      <c r="N158" s="241"/>
      <c r="O158" s="241"/>
      <c r="P158" s="241"/>
      <c r="Q158" s="241"/>
      <c r="R158" s="241"/>
      <c r="S158" s="241"/>
      <c r="T158" s="242"/>
      <c r="U158" s="13"/>
      <c r="V158" s="13"/>
      <c r="W158" s="13"/>
      <c r="X158" s="13"/>
      <c r="Y158" s="13"/>
      <c r="Z158" s="13"/>
      <c r="AA158" s="13"/>
      <c r="AB158" s="13"/>
      <c r="AC158" s="13"/>
      <c r="AD158" s="13"/>
      <c r="AE158" s="13"/>
      <c r="AT158" s="243" t="s">
        <v>218</v>
      </c>
      <c r="AU158" s="243" t="s">
        <v>89</v>
      </c>
      <c r="AV158" s="13" t="s">
        <v>89</v>
      </c>
      <c r="AW158" s="13" t="s">
        <v>41</v>
      </c>
      <c r="AX158" s="13" t="s">
        <v>80</v>
      </c>
      <c r="AY158" s="243" t="s">
        <v>206</v>
      </c>
    </row>
    <row r="159" spans="1:51" s="13" customFormat="1" ht="12">
      <c r="A159" s="13"/>
      <c r="B159" s="233"/>
      <c r="C159" s="234"/>
      <c r="D159" s="228" t="s">
        <v>218</v>
      </c>
      <c r="E159" s="235" t="s">
        <v>39</v>
      </c>
      <c r="F159" s="236" t="s">
        <v>458</v>
      </c>
      <c r="G159" s="234"/>
      <c r="H159" s="237">
        <v>438</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218</v>
      </c>
      <c r="AU159" s="243" t="s">
        <v>89</v>
      </c>
      <c r="AV159" s="13" t="s">
        <v>89</v>
      </c>
      <c r="AW159" s="13" t="s">
        <v>41</v>
      </c>
      <c r="AX159" s="13" t="s">
        <v>80</v>
      </c>
      <c r="AY159" s="243" t="s">
        <v>206</v>
      </c>
    </row>
    <row r="160" spans="1:51" s="14" customFormat="1" ht="12">
      <c r="A160" s="14"/>
      <c r="B160" s="244"/>
      <c r="C160" s="245"/>
      <c r="D160" s="228" t="s">
        <v>218</v>
      </c>
      <c r="E160" s="246" t="s">
        <v>39</v>
      </c>
      <c r="F160" s="247" t="s">
        <v>220</v>
      </c>
      <c r="G160" s="245"/>
      <c r="H160" s="248">
        <v>3752</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218</v>
      </c>
      <c r="AU160" s="254" t="s">
        <v>89</v>
      </c>
      <c r="AV160" s="14" t="s">
        <v>214</v>
      </c>
      <c r="AW160" s="14" t="s">
        <v>41</v>
      </c>
      <c r="AX160" s="14" t="s">
        <v>87</v>
      </c>
      <c r="AY160" s="254" t="s">
        <v>206</v>
      </c>
    </row>
    <row r="161" spans="1:65" s="2" customFormat="1" ht="24.15" customHeight="1">
      <c r="A161" s="40"/>
      <c r="B161" s="41"/>
      <c r="C161" s="215" t="s">
        <v>285</v>
      </c>
      <c r="D161" s="215" t="s">
        <v>209</v>
      </c>
      <c r="E161" s="216" t="s">
        <v>266</v>
      </c>
      <c r="F161" s="217" t="s">
        <v>267</v>
      </c>
      <c r="G161" s="218" t="s">
        <v>268</v>
      </c>
      <c r="H161" s="219">
        <v>1.37</v>
      </c>
      <c r="I161" s="220"/>
      <c r="J161" s="221">
        <f>ROUND(I161*H161,2)</f>
        <v>0</v>
      </c>
      <c r="K161" s="217" t="s">
        <v>213</v>
      </c>
      <c r="L161" s="46"/>
      <c r="M161" s="222" t="s">
        <v>39</v>
      </c>
      <c r="N161" s="223" t="s">
        <v>53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214</v>
      </c>
      <c r="AT161" s="226" t="s">
        <v>209</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459</v>
      </c>
    </row>
    <row r="162" spans="1:47" s="2" customFormat="1" ht="12">
      <c r="A162" s="40"/>
      <c r="B162" s="41"/>
      <c r="C162" s="42"/>
      <c r="D162" s="228" t="s">
        <v>216</v>
      </c>
      <c r="E162" s="42"/>
      <c r="F162" s="229" t="s">
        <v>270</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51" s="13" customFormat="1" ht="12">
      <c r="A163" s="13"/>
      <c r="B163" s="233"/>
      <c r="C163" s="234"/>
      <c r="D163" s="228" t="s">
        <v>218</v>
      </c>
      <c r="E163" s="235" t="s">
        <v>39</v>
      </c>
      <c r="F163" s="236" t="s">
        <v>460</v>
      </c>
      <c r="G163" s="234"/>
      <c r="H163" s="237">
        <v>1.37</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218</v>
      </c>
      <c r="AU163" s="243" t="s">
        <v>89</v>
      </c>
      <c r="AV163" s="13" t="s">
        <v>89</v>
      </c>
      <c r="AW163" s="13" t="s">
        <v>41</v>
      </c>
      <c r="AX163" s="13" t="s">
        <v>80</v>
      </c>
      <c r="AY163" s="243" t="s">
        <v>206</v>
      </c>
    </row>
    <row r="164" spans="1:51" s="14" customFormat="1" ht="12">
      <c r="A164" s="14"/>
      <c r="B164" s="244"/>
      <c r="C164" s="245"/>
      <c r="D164" s="228" t="s">
        <v>218</v>
      </c>
      <c r="E164" s="246" t="s">
        <v>39</v>
      </c>
      <c r="F164" s="247" t="s">
        <v>220</v>
      </c>
      <c r="G164" s="245"/>
      <c r="H164" s="248">
        <v>1.37</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218</v>
      </c>
      <c r="AU164" s="254" t="s">
        <v>89</v>
      </c>
      <c r="AV164" s="14" t="s">
        <v>214</v>
      </c>
      <c r="AW164" s="14" t="s">
        <v>41</v>
      </c>
      <c r="AX164" s="14" t="s">
        <v>87</v>
      </c>
      <c r="AY164" s="254" t="s">
        <v>206</v>
      </c>
    </row>
    <row r="165" spans="1:65" s="2" customFormat="1" ht="24.15" customHeight="1">
      <c r="A165" s="40"/>
      <c r="B165" s="41"/>
      <c r="C165" s="215" t="s">
        <v>291</v>
      </c>
      <c r="D165" s="215" t="s">
        <v>209</v>
      </c>
      <c r="E165" s="216" t="s">
        <v>272</v>
      </c>
      <c r="F165" s="217" t="s">
        <v>273</v>
      </c>
      <c r="G165" s="218" t="s">
        <v>268</v>
      </c>
      <c r="H165" s="219">
        <v>1.32</v>
      </c>
      <c r="I165" s="220"/>
      <c r="J165" s="221">
        <f>ROUND(I165*H165,2)</f>
        <v>0</v>
      </c>
      <c r="K165" s="217" t="s">
        <v>213</v>
      </c>
      <c r="L165" s="46"/>
      <c r="M165" s="222" t="s">
        <v>39</v>
      </c>
      <c r="N165" s="223" t="s">
        <v>53</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214</v>
      </c>
      <c r="AT165" s="226" t="s">
        <v>209</v>
      </c>
      <c r="AU165" s="226" t="s">
        <v>89</v>
      </c>
      <c r="AY165" s="18" t="s">
        <v>206</v>
      </c>
      <c r="BE165" s="227">
        <f>IF(N165="základní",J165,0)</f>
        <v>0</v>
      </c>
      <c r="BF165" s="227">
        <f>IF(N165="snížená",J165,0)</f>
        <v>0</v>
      </c>
      <c r="BG165" s="227">
        <f>IF(N165="zákl. přenesená",J165,0)</f>
        <v>0</v>
      </c>
      <c r="BH165" s="227">
        <f>IF(N165="sníž. přenesená",J165,0)</f>
        <v>0</v>
      </c>
      <c r="BI165" s="227">
        <f>IF(N165="nulová",J165,0)</f>
        <v>0</v>
      </c>
      <c r="BJ165" s="18" t="s">
        <v>214</v>
      </c>
      <c r="BK165" s="227">
        <f>ROUND(I165*H165,2)</f>
        <v>0</v>
      </c>
      <c r="BL165" s="18" t="s">
        <v>214</v>
      </c>
      <c r="BM165" s="226" t="s">
        <v>461</v>
      </c>
    </row>
    <row r="166" spans="1:47" s="2" customFormat="1" ht="12">
      <c r="A166" s="40"/>
      <c r="B166" s="41"/>
      <c r="C166" s="42"/>
      <c r="D166" s="228" t="s">
        <v>216</v>
      </c>
      <c r="E166" s="42"/>
      <c r="F166" s="229" t="s">
        <v>275</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8" t="s">
        <v>216</v>
      </c>
      <c r="AU166" s="18" t="s">
        <v>89</v>
      </c>
    </row>
    <row r="167" spans="1:51" s="15" customFormat="1" ht="12">
      <c r="A167" s="15"/>
      <c r="B167" s="255"/>
      <c r="C167" s="256"/>
      <c r="D167" s="228" t="s">
        <v>218</v>
      </c>
      <c r="E167" s="257" t="s">
        <v>39</v>
      </c>
      <c r="F167" s="258" t="s">
        <v>456</v>
      </c>
      <c r="G167" s="256"/>
      <c r="H167" s="257" t="s">
        <v>39</v>
      </c>
      <c r="I167" s="259"/>
      <c r="J167" s="256"/>
      <c r="K167" s="256"/>
      <c r="L167" s="260"/>
      <c r="M167" s="261"/>
      <c r="N167" s="262"/>
      <c r="O167" s="262"/>
      <c r="P167" s="262"/>
      <c r="Q167" s="262"/>
      <c r="R167" s="262"/>
      <c r="S167" s="262"/>
      <c r="T167" s="263"/>
      <c r="U167" s="15"/>
      <c r="V167" s="15"/>
      <c r="W167" s="15"/>
      <c r="X167" s="15"/>
      <c r="Y167" s="15"/>
      <c r="Z167" s="15"/>
      <c r="AA167" s="15"/>
      <c r="AB167" s="15"/>
      <c r="AC167" s="15"/>
      <c r="AD167" s="15"/>
      <c r="AE167" s="15"/>
      <c r="AT167" s="264" t="s">
        <v>218</v>
      </c>
      <c r="AU167" s="264" t="s">
        <v>89</v>
      </c>
      <c r="AV167" s="15" t="s">
        <v>87</v>
      </c>
      <c r="AW167" s="15" t="s">
        <v>41</v>
      </c>
      <c r="AX167" s="15" t="s">
        <v>80</v>
      </c>
      <c r="AY167" s="264" t="s">
        <v>206</v>
      </c>
    </row>
    <row r="168" spans="1:51" s="13" customFormat="1" ht="12">
      <c r="A168" s="13"/>
      <c r="B168" s="233"/>
      <c r="C168" s="234"/>
      <c r="D168" s="228" t="s">
        <v>218</v>
      </c>
      <c r="E168" s="235" t="s">
        <v>39</v>
      </c>
      <c r="F168" s="236" t="s">
        <v>462</v>
      </c>
      <c r="G168" s="234"/>
      <c r="H168" s="237">
        <v>1.32</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218</v>
      </c>
      <c r="AU168" s="243" t="s">
        <v>89</v>
      </c>
      <c r="AV168" s="13" t="s">
        <v>89</v>
      </c>
      <c r="AW168" s="13" t="s">
        <v>41</v>
      </c>
      <c r="AX168" s="13" t="s">
        <v>80</v>
      </c>
      <c r="AY168" s="243" t="s">
        <v>206</v>
      </c>
    </row>
    <row r="169" spans="1:51" s="14" customFormat="1" ht="12">
      <c r="A169" s="14"/>
      <c r="B169" s="244"/>
      <c r="C169" s="245"/>
      <c r="D169" s="228" t="s">
        <v>218</v>
      </c>
      <c r="E169" s="246" t="s">
        <v>39</v>
      </c>
      <c r="F169" s="247" t="s">
        <v>220</v>
      </c>
      <c r="G169" s="245"/>
      <c r="H169" s="248">
        <v>1.32</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218</v>
      </c>
      <c r="AU169" s="254" t="s">
        <v>89</v>
      </c>
      <c r="AV169" s="14" t="s">
        <v>214</v>
      </c>
      <c r="AW169" s="14" t="s">
        <v>41</v>
      </c>
      <c r="AX169" s="14" t="s">
        <v>87</v>
      </c>
      <c r="AY169" s="254" t="s">
        <v>206</v>
      </c>
    </row>
    <row r="170" spans="1:65" s="2" customFormat="1" ht="24.15" customHeight="1">
      <c r="A170" s="40"/>
      <c r="B170" s="41"/>
      <c r="C170" s="215" t="s">
        <v>296</v>
      </c>
      <c r="D170" s="215" t="s">
        <v>209</v>
      </c>
      <c r="E170" s="216" t="s">
        <v>463</v>
      </c>
      <c r="F170" s="217" t="s">
        <v>464</v>
      </c>
      <c r="G170" s="218" t="s">
        <v>175</v>
      </c>
      <c r="H170" s="219">
        <v>1304</v>
      </c>
      <c r="I170" s="220"/>
      <c r="J170" s="221">
        <f>ROUND(I170*H170,2)</f>
        <v>0</v>
      </c>
      <c r="K170" s="217" t="s">
        <v>213</v>
      </c>
      <c r="L170" s="46"/>
      <c r="M170" s="222" t="s">
        <v>39</v>
      </c>
      <c r="N170" s="223" t="s">
        <v>53</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214</v>
      </c>
      <c r="AT170" s="226" t="s">
        <v>209</v>
      </c>
      <c r="AU170" s="226" t="s">
        <v>89</v>
      </c>
      <c r="AY170" s="18" t="s">
        <v>206</v>
      </c>
      <c r="BE170" s="227">
        <f>IF(N170="základní",J170,0)</f>
        <v>0</v>
      </c>
      <c r="BF170" s="227">
        <f>IF(N170="snížená",J170,0)</f>
        <v>0</v>
      </c>
      <c r="BG170" s="227">
        <f>IF(N170="zákl. přenesená",J170,0)</f>
        <v>0</v>
      </c>
      <c r="BH170" s="227">
        <f>IF(N170="sníž. přenesená",J170,0)</f>
        <v>0</v>
      </c>
      <c r="BI170" s="227">
        <f>IF(N170="nulová",J170,0)</f>
        <v>0</v>
      </c>
      <c r="BJ170" s="18" t="s">
        <v>214</v>
      </c>
      <c r="BK170" s="227">
        <f>ROUND(I170*H170,2)</f>
        <v>0</v>
      </c>
      <c r="BL170" s="18" t="s">
        <v>214</v>
      </c>
      <c r="BM170" s="226" t="s">
        <v>465</v>
      </c>
    </row>
    <row r="171" spans="1:47" s="2" customFormat="1" ht="12">
      <c r="A171" s="40"/>
      <c r="B171" s="41"/>
      <c r="C171" s="42"/>
      <c r="D171" s="228" t="s">
        <v>216</v>
      </c>
      <c r="E171" s="42"/>
      <c r="F171" s="229" t="s">
        <v>466</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8" t="s">
        <v>216</v>
      </c>
      <c r="AU171" s="18" t="s">
        <v>89</v>
      </c>
    </row>
    <row r="172" spans="1:51" s="15" customFormat="1" ht="12">
      <c r="A172" s="15"/>
      <c r="B172" s="255"/>
      <c r="C172" s="256"/>
      <c r="D172" s="228" t="s">
        <v>218</v>
      </c>
      <c r="E172" s="257" t="s">
        <v>39</v>
      </c>
      <c r="F172" s="258" t="s">
        <v>409</v>
      </c>
      <c r="G172" s="256"/>
      <c r="H172" s="257" t="s">
        <v>39</v>
      </c>
      <c r="I172" s="259"/>
      <c r="J172" s="256"/>
      <c r="K172" s="256"/>
      <c r="L172" s="260"/>
      <c r="M172" s="261"/>
      <c r="N172" s="262"/>
      <c r="O172" s="262"/>
      <c r="P172" s="262"/>
      <c r="Q172" s="262"/>
      <c r="R172" s="262"/>
      <c r="S172" s="262"/>
      <c r="T172" s="263"/>
      <c r="U172" s="15"/>
      <c r="V172" s="15"/>
      <c r="W172" s="15"/>
      <c r="X172" s="15"/>
      <c r="Y172" s="15"/>
      <c r="Z172" s="15"/>
      <c r="AA172" s="15"/>
      <c r="AB172" s="15"/>
      <c r="AC172" s="15"/>
      <c r="AD172" s="15"/>
      <c r="AE172" s="15"/>
      <c r="AT172" s="264" t="s">
        <v>218</v>
      </c>
      <c r="AU172" s="264" t="s">
        <v>89</v>
      </c>
      <c r="AV172" s="15" t="s">
        <v>87</v>
      </c>
      <c r="AW172" s="15" t="s">
        <v>41</v>
      </c>
      <c r="AX172" s="15" t="s">
        <v>80</v>
      </c>
      <c r="AY172" s="264" t="s">
        <v>206</v>
      </c>
    </row>
    <row r="173" spans="1:51" s="13" customFormat="1" ht="12">
      <c r="A173" s="13"/>
      <c r="B173" s="233"/>
      <c r="C173" s="234"/>
      <c r="D173" s="228" t="s">
        <v>218</v>
      </c>
      <c r="E173" s="235" t="s">
        <v>39</v>
      </c>
      <c r="F173" s="236" t="s">
        <v>444</v>
      </c>
      <c r="G173" s="234"/>
      <c r="H173" s="237">
        <v>500</v>
      </c>
      <c r="I173" s="238"/>
      <c r="J173" s="234"/>
      <c r="K173" s="234"/>
      <c r="L173" s="239"/>
      <c r="M173" s="240"/>
      <c r="N173" s="241"/>
      <c r="O173" s="241"/>
      <c r="P173" s="241"/>
      <c r="Q173" s="241"/>
      <c r="R173" s="241"/>
      <c r="S173" s="241"/>
      <c r="T173" s="242"/>
      <c r="U173" s="13"/>
      <c r="V173" s="13"/>
      <c r="W173" s="13"/>
      <c r="X173" s="13"/>
      <c r="Y173" s="13"/>
      <c r="Z173" s="13"/>
      <c r="AA173" s="13"/>
      <c r="AB173" s="13"/>
      <c r="AC173" s="13"/>
      <c r="AD173" s="13"/>
      <c r="AE173" s="13"/>
      <c r="AT173" s="243" t="s">
        <v>218</v>
      </c>
      <c r="AU173" s="243" t="s">
        <v>89</v>
      </c>
      <c r="AV173" s="13" t="s">
        <v>89</v>
      </c>
      <c r="AW173" s="13" t="s">
        <v>41</v>
      </c>
      <c r="AX173" s="13" t="s">
        <v>80</v>
      </c>
      <c r="AY173" s="243" t="s">
        <v>206</v>
      </c>
    </row>
    <row r="174" spans="1:51" s="15" customFormat="1" ht="12">
      <c r="A174" s="15"/>
      <c r="B174" s="255"/>
      <c r="C174" s="256"/>
      <c r="D174" s="228" t="s">
        <v>218</v>
      </c>
      <c r="E174" s="257" t="s">
        <v>39</v>
      </c>
      <c r="F174" s="258" t="s">
        <v>411</v>
      </c>
      <c r="G174" s="256"/>
      <c r="H174" s="257" t="s">
        <v>39</v>
      </c>
      <c r="I174" s="259"/>
      <c r="J174" s="256"/>
      <c r="K174" s="256"/>
      <c r="L174" s="260"/>
      <c r="M174" s="261"/>
      <c r="N174" s="262"/>
      <c r="O174" s="262"/>
      <c r="P174" s="262"/>
      <c r="Q174" s="262"/>
      <c r="R174" s="262"/>
      <c r="S174" s="262"/>
      <c r="T174" s="263"/>
      <c r="U174" s="15"/>
      <c r="V174" s="15"/>
      <c r="W174" s="15"/>
      <c r="X174" s="15"/>
      <c r="Y174" s="15"/>
      <c r="Z174" s="15"/>
      <c r="AA174" s="15"/>
      <c r="AB174" s="15"/>
      <c r="AC174" s="15"/>
      <c r="AD174" s="15"/>
      <c r="AE174" s="15"/>
      <c r="AT174" s="264" t="s">
        <v>218</v>
      </c>
      <c r="AU174" s="264" t="s">
        <v>89</v>
      </c>
      <c r="AV174" s="15" t="s">
        <v>87</v>
      </c>
      <c r="AW174" s="15" t="s">
        <v>41</v>
      </c>
      <c r="AX174" s="15" t="s">
        <v>80</v>
      </c>
      <c r="AY174" s="264" t="s">
        <v>206</v>
      </c>
    </row>
    <row r="175" spans="1:51" s="13" customFormat="1" ht="12">
      <c r="A175" s="13"/>
      <c r="B175" s="233"/>
      <c r="C175" s="234"/>
      <c r="D175" s="228" t="s">
        <v>218</v>
      </c>
      <c r="E175" s="235" t="s">
        <v>39</v>
      </c>
      <c r="F175" s="236" t="s">
        <v>445</v>
      </c>
      <c r="G175" s="234"/>
      <c r="H175" s="237">
        <v>750</v>
      </c>
      <c r="I175" s="238"/>
      <c r="J175" s="234"/>
      <c r="K175" s="234"/>
      <c r="L175" s="239"/>
      <c r="M175" s="240"/>
      <c r="N175" s="241"/>
      <c r="O175" s="241"/>
      <c r="P175" s="241"/>
      <c r="Q175" s="241"/>
      <c r="R175" s="241"/>
      <c r="S175" s="241"/>
      <c r="T175" s="242"/>
      <c r="U175" s="13"/>
      <c r="V175" s="13"/>
      <c r="W175" s="13"/>
      <c r="X175" s="13"/>
      <c r="Y175" s="13"/>
      <c r="Z175" s="13"/>
      <c r="AA175" s="13"/>
      <c r="AB175" s="13"/>
      <c r="AC175" s="13"/>
      <c r="AD175" s="13"/>
      <c r="AE175" s="13"/>
      <c r="AT175" s="243" t="s">
        <v>218</v>
      </c>
      <c r="AU175" s="243" t="s">
        <v>89</v>
      </c>
      <c r="AV175" s="13" t="s">
        <v>89</v>
      </c>
      <c r="AW175" s="13" t="s">
        <v>41</v>
      </c>
      <c r="AX175" s="13" t="s">
        <v>80</v>
      </c>
      <c r="AY175" s="243" t="s">
        <v>206</v>
      </c>
    </row>
    <row r="176" spans="1:51" s="15" customFormat="1" ht="12">
      <c r="A176" s="15"/>
      <c r="B176" s="255"/>
      <c r="C176" s="256"/>
      <c r="D176" s="228" t="s">
        <v>218</v>
      </c>
      <c r="E176" s="257" t="s">
        <v>39</v>
      </c>
      <c r="F176" s="258" t="s">
        <v>413</v>
      </c>
      <c r="G176" s="256"/>
      <c r="H176" s="257" t="s">
        <v>39</v>
      </c>
      <c r="I176" s="259"/>
      <c r="J176" s="256"/>
      <c r="K176" s="256"/>
      <c r="L176" s="260"/>
      <c r="M176" s="261"/>
      <c r="N176" s="262"/>
      <c r="O176" s="262"/>
      <c r="P176" s="262"/>
      <c r="Q176" s="262"/>
      <c r="R176" s="262"/>
      <c r="S176" s="262"/>
      <c r="T176" s="263"/>
      <c r="U176" s="15"/>
      <c r="V176" s="15"/>
      <c r="W176" s="15"/>
      <c r="X176" s="15"/>
      <c r="Y176" s="15"/>
      <c r="Z176" s="15"/>
      <c r="AA176" s="15"/>
      <c r="AB176" s="15"/>
      <c r="AC176" s="15"/>
      <c r="AD176" s="15"/>
      <c r="AE176" s="15"/>
      <c r="AT176" s="264" t="s">
        <v>218</v>
      </c>
      <c r="AU176" s="264" t="s">
        <v>89</v>
      </c>
      <c r="AV176" s="15" t="s">
        <v>87</v>
      </c>
      <c r="AW176" s="15" t="s">
        <v>41</v>
      </c>
      <c r="AX176" s="15" t="s">
        <v>80</v>
      </c>
      <c r="AY176" s="264" t="s">
        <v>206</v>
      </c>
    </row>
    <row r="177" spans="1:51" s="13" customFormat="1" ht="12">
      <c r="A177" s="13"/>
      <c r="B177" s="233"/>
      <c r="C177" s="234"/>
      <c r="D177" s="228" t="s">
        <v>218</v>
      </c>
      <c r="E177" s="235" t="s">
        <v>39</v>
      </c>
      <c r="F177" s="236" t="s">
        <v>446</v>
      </c>
      <c r="G177" s="234"/>
      <c r="H177" s="237">
        <v>54</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218</v>
      </c>
      <c r="AU177" s="243" t="s">
        <v>89</v>
      </c>
      <c r="AV177" s="13" t="s">
        <v>89</v>
      </c>
      <c r="AW177" s="13" t="s">
        <v>41</v>
      </c>
      <c r="AX177" s="13" t="s">
        <v>80</v>
      </c>
      <c r="AY177" s="243" t="s">
        <v>206</v>
      </c>
    </row>
    <row r="178" spans="1:51" s="14" customFormat="1" ht="12">
      <c r="A178" s="14"/>
      <c r="B178" s="244"/>
      <c r="C178" s="245"/>
      <c r="D178" s="228" t="s">
        <v>218</v>
      </c>
      <c r="E178" s="246" t="s">
        <v>39</v>
      </c>
      <c r="F178" s="247" t="s">
        <v>220</v>
      </c>
      <c r="G178" s="245"/>
      <c r="H178" s="248">
        <v>1304</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218</v>
      </c>
      <c r="AU178" s="254" t="s">
        <v>89</v>
      </c>
      <c r="AV178" s="14" t="s">
        <v>214</v>
      </c>
      <c r="AW178" s="14" t="s">
        <v>41</v>
      </c>
      <c r="AX178" s="14" t="s">
        <v>87</v>
      </c>
      <c r="AY178" s="254" t="s">
        <v>206</v>
      </c>
    </row>
    <row r="179" spans="1:65" s="2" customFormat="1" ht="24.15" customHeight="1">
      <c r="A179" s="40"/>
      <c r="B179" s="41"/>
      <c r="C179" s="215" t="s">
        <v>8</v>
      </c>
      <c r="D179" s="215" t="s">
        <v>209</v>
      </c>
      <c r="E179" s="216" t="s">
        <v>279</v>
      </c>
      <c r="F179" s="217" t="s">
        <v>280</v>
      </c>
      <c r="G179" s="218" t="s">
        <v>281</v>
      </c>
      <c r="H179" s="219">
        <v>66</v>
      </c>
      <c r="I179" s="220"/>
      <c r="J179" s="221">
        <f>ROUND(I179*H179,2)</f>
        <v>0</v>
      </c>
      <c r="K179" s="217" t="s">
        <v>213</v>
      </c>
      <c r="L179" s="46"/>
      <c r="M179" s="222" t="s">
        <v>39</v>
      </c>
      <c r="N179" s="223" t="s">
        <v>53</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214</v>
      </c>
      <c r="AT179" s="226" t="s">
        <v>209</v>
      </c>
      <c r="AU179" s="226" t="s">
        <v>89</v>
      </c>
      <c r="AY179" s="18" t="s">
        <v>206</v>
      </c>
      <c r="BE179" s="227">
        <f>IF(N179="základní",J179,0)</f>
        <v>0</v>
      </c>
      <c r="BF179" s="227">
        <f>IF(N179="snížená",J179,0)</f>
        <v>0</v>
      </c>
      <c r="BG179" s="227">
        <f>IF(N179="zákl. přenesená",J179,0)</f>
        <v>0</v>
      </c>
      <c r="BH179" s="227">
        <f>IF(N179="sníž. přenesená",J179,0)</f>
        <v>0</v>
      </c>
      <c r="BI179" s="227">
        <f>IF(N179="nulová",J179,0)</f>
        <v>0</v>
      </c>
      <c r="BJ179" s="18" t="s">
        <v>214</v>
      </c>
      <c r="BK179" s="227">
        <f>ROUND(I179*H179,2)</f>
        <v>0</v>
      </c>
      <c r="BL179" s="18" t="s">
        <v>214</v>
      </c>
      <c r="BM179" s="226" t="s">
        <v>467</v>
      </c>
    </row>
    <row r="180" spans="1:47" s="2" customFormat="1" ht="12">
      <c r="A180" s="40"/>
      <c r="B180" s="41"/>
      <c r="C180" s="42"/>
      <c r="D180" s="228" t="s">
        <v>216</v>
      </c>
      <c r="E180" s="42"/>
      <c r="F180" s="229" t="s">
        <v>283</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8" t="s">
        <v>216</v>
      </c>
      <c r="AU180" s="18" t="s">
        <v>89</v>
      </c>
    </row>
    <row r="181" spans="1:51" s="15" customFormat="1" ht="12">
      <c r="A181" s="15"/>
      <c r="B181" s="255"/>
      <c r="C181" s="256"/>
      <c r="D181" s="228" t="s">
        <v>218</v>
      </c>
      <c r="E181" s="257" t="s">
        <v>39</v>
      </c>
      <c r="F181" s="258" t="s">
        <v>468</v>
      </c>
      <c r="G181" s="256"/>
      <c r="H181" s="257" t="s">
        <v>39</v>
      </c>
      <c r="I181" s="259"/>
      <c r="J181" s="256"/>
      <c r="K181" s="256"/>
      <c r="L181" s="260"/>
      <c r="M181" s="261"/>
      <c r="N181" s="262"/>
      <c r="O181" s="262"/>
      <c r="P181" s="262"/>
      <c r="Q181" s="262"/>
      <c r="R181" s="262"/>
      <c r="S181" s="262"/>
      <c r="T181" s="263"/>
      <c r="U181" s="15"/>
      <c r="V181" s="15"/>
      <c r="W181" s="15"/>
      <c r="X181" s="15"/>
      <c r="Y181" s="15"/>
      <c r="Z181" s="15"/>
      <c r="AA181" s="15"/>
      <c r="AB181" s="15"/>
      <c r="AC181" s="15"/>
      <c r="AD181" s="15"/>
      <c r="AE181" s="15"/>
      <c r="AT181" s="264" t="s">
        <v>218</v>
      </c>
      <c r="AU181" s="264" t="s">
        <v>89</v>
      </c>
      <c r="AV181" s="15" t="s">
        <v>87</v>
      </c>
      <c r="AW181" s="15" t="s">
        <v>41</v>
      </c>
      <c r="AX181" s="15" t="s">
        <v>80</v>
      </c>
      <c r="AY181" s="264" t="s">
        <v>206</v>
      </c>
    </row>
    <row r="182" spans="1:51" s="15" customFormat="1" ht="12">
      <c r="A182" s="15"/>
      <c r="B182" s="255"/>
      <c r="C182" s="256"/>
      <c r="D182" s="228" t="s">
        <v>218</v>
      </c>
      <c r="E182" s="257" t="s">
        <v>39</v>
      </c>
      <c r="F182" s="258" t="s">
        <v>409</v>
      </c>
      <c r="G182" s="256"/>
      <c r="H182" s="257" t="s">
        <v>39</v>
      </c>
      <c r="I182" s="259"/>
      <c r="J182" s="256"/>
      <c r="K182" s="256"/>
      <c r="L182" s="260"/>
      <c r="M182" s="261"/>
      <c r="N182" s="262"/>
      <c r="O182" s="262"/>
      <c r="P182" s="262"/>
      <c r="Q182" s="262"/>
      <c r="R182" s="262"/>
      <c r="S182" s="262"/>
      <c r="T182" s="263"/>
      <c r="U182" s="15"/>
      <c r="V182" s="15"/>
      <c r="W182" s="15"/>
      <c r="X182" s="15"/>
      <c r="Y182" s="15"/>
      <c r="Z182" s="15"/>
      <c r="AA182" s="15"/>
      <c r="AB182" s="15"/>
      <c r="AC182" s="15"/>
      <c r="AD182" s="15"/>
      <c r="AE182" s="15"/>
      <c r="AT182" s="264" t="s">
        <v>218</v>
      </c>
      <c r="AU182" s="264" t="s">
        <v>89</v>
      </c>
      <c r="AV182" s="15" t="s">
        <v>87</v>
      </c>
      <c r="AW182" s="15" t="s">
        <v>41</v>
      </c>
      <c r="AX182" s="15" t="s">
        <v>80</v>
      </c>
      <c r="AY182" s="264" t="s">
        <v>206</v>
      </c>
    </row>
    <row r="183" spans="1:51" s="13" customFormat="1" ht="12">
      <c r="A183" s="13"/>
      <c r="B183" s="233"/>
      <c r="C183" s="234"/>
      <c r="D183" s="228" t="s">
        <v>218</v>
      </c>
      <c r="E183" s="235" t="s">
        <v>39</v>
      </c>
      <c r="F183" s="236" t="s">
        <v>469</v>
      </c>
      <c r="G183" s="234"/>
      <c r="H183" s="237">
        <v>4</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218</v>
      </c>
      <c r="AU183" s="243" t="s">
        <v>89</v>
      </c>
      <c r="AV183" s="13" t="s">
        <v>89</v>
      </c>
      <c r="AW183" s="13" t="s">
        <v>41</v>
      </c>
      <c r="AX183" s="13" t="s">
        <v>80</v>
      </c>
      <c r="AY183" s="243" t="s">
        <v>206</v>
      </c>
    </row>
    <row r="184" spans="1:51" s="15" customFormat="1" ht="12">
      <c r="A184" s="15"/>
      <c r="B184" s="255"/>
      <c r="C184" s="256"/>
      <c r="D184" s="228" t="s">
        <v>218</v>
      </c>
      <c r="E184" s="257" t="s">
        <v>39</v>
      </c>
      <c r="F184" s="258" t="s">
        <v>413</v>
      </c>
      <c r="G184" s="256"/>
      <c r="H184" s="257" t="s">
        <v>39</v>
      </c>
      <c r="I184" s="259"/>
      <c r="J184" s="256"/>
      <c r="K184" s="256"/>
      <c r="L184" s="260"/>
      <c r="M184" s="261"/>
      <c r="N184" s="262"/>
      <c r="O184" s="262"/>
      <c r="P184" s="262"/>
      <c r="Q184" s="262"/>
      <c r="R184" s="262"/>
      <c r="S184" s="262"/>
      <c r="T184" s="263"/>
      <c r="U184" s="15"/>
      <c r="V184" s="15"/>
      <c r="W184" s="15"/>
      <c r="X184" s="15"/>
      <c r="Y184" s="15"/>
      <c r="Z184" s="15"/>
      <c r="AA184" s="15"/>
      <c r="AB184" s="15"/>
      <c r="AC184" s="15"/>
      <c r="AD184" s="15"/>
      <c r="AE184" s="15"/>
      <c r="AT184" s="264" t="s">
        <v>218</v>
      </c>
      <c r="AU184" s="264" t="s">
        <v>89</v>
      </c>
      <c r="AV184" s="15" t="s">
        <v>87</v>
      </c>
      <c r="AW184" s="15" t="s">
        <v>41</v>
      </c>
      <c r="AX184" s="15" t="s">
        <v>80</v>
      </c>
      <c r="AY184" s="264" t="s">
        <v>206</v>
      </c>
    </row>
    <row r="185" spans="1:51" s="13" customFormat="1" ht="12">
      <c r="A185" s="13"/>
      <c r="B185" s="233"/>
      <c r="C185" s="234"/>
      <c r="D185" s="228" t="s">
        <v>218</v>
      </c>
      <c r="E185" s="235" t="s">
        <v>39</v>
      </c>
      <c r="F185" s="236" t="s">
        <v>470</v>
      </c>
      <c r="G185" s="234"/>
      <c r="H185" s="237">
        <v>2</v>
      </c>
      <c r="I185" s="238"/>
      <c r="J185" s="234"/>
      <c r="K185" s="234"/>
      <c r="L185" s="239"/>
      <c r="M185" s="240"/>
      <c r="N185" s="241"/>
      <c r="O185" s="241"/>
      <c r="P185" s="241"/>
      <c r="Q185" s="241"/>
      <c r="R185" s="241"/>
      <c r="S185" s="241"/>
      <c r="T185" s="242"/>
      <c r="U185" s="13"/>
      <c r="V185" s="13"/>
      <c r="W185" s="13"/>
      <c r="X185" s="13"/>
      <c r="Y185" s="13"/>
      <c r="Z185" s="13"/>
      <c r="AA185" s="13"/>
      <c r="AB185" s="13"/>
      <c r="AC185" s="13"/>
      <c r="AD185" s="13"/>
      <c r="AE185" s="13"/>
      <c r="AT185" s="243" t="s">
        <v>218</v>
      </c>
      <c r="AU185" s="243" t="s">
        <v>89</v>
      </c>
      <c r="AV185" s="13" t="s">
        <v>89</v>
      </c>
      <c r="AW185" s="13" t="s">
        <v>41</v>
      </c>
      <c r="AX185" s="13" t="s">
        <v>80</v>
      </c>
      <c r="AY185" s="243" t="s">
        <v>206</v>
      </c>
    </row>
    <row r="186" spans="1:51" s="15" customFormat="1" ht="12">
      <c r="A186" s="15"/>
      <c r="B186" s="255"/>
      <c r="C186" s="256"/>
      <c r="D186" s="228" t="s">
        <v>218</v>
      </c>
      <c r="E186" s="257" t="s">
        <v>39</v>
      </c>
      <c r="F186" s="258" t="s">
        <v>471</v>
      </c>
      <c r="G186" s="256"/>
      <c r="H186" s="257" t="s">
        <v>39</v>
      </c>
      <c r="I186" s="259"/>
      <c r="J186" s="256"/>
      <c r="K186" s="256"/>
      <c r="L186" s="260"/>
      <c r="M186" s="261"/>
      <c r="N186" s="262"/>
      <c r="O186" s="262"/>
      <c r="P186" s="262"/>
      <c r="Q186" s="262"/>
      <c r="R186" s="262"/>
      <c r="S186" s="262"/>
      <c r="T186" s="263"/>
      <c r="U186" s="15"/>
      <c r="V186" s="15"/>
      <c r="W186" s="15"/>
      <c r="X186" s="15"/>
      <c r="Y186" s="15"/>
      <c r="Z186" s="15"/>
      <c r="AA186" s="15"/>
      <c r="AB186" s="15"/>
      <c r="AC186" s="15"/>
      <c r="AD186" s="15"/>
      <c r="AE186" s="15"/>
      <c r="AT186" s="264" t="s">
        <v>218</v>
      </c>
      <c r="AU186" s="264" t="s">
        <v>89</v>
      </c>
      <c r="AV186" s="15" t="s">
        <v>87</v>
      </c>
      <c r="AW186" s="15" t="s">
        <v>41</v>
      </c>
      <c r="AX186" s="15" t="s">
        <v>80</v>
      </c>
      <c r="AY186" s="264" t="s">
        <v>206</v>
      </c>
    </row>
    <row r="187" spans="1:51" s="13" customFormat="1" ht="12">
      <c r="A187" s="13"/>
      <c r="B187" s="233"/>
      <c r="C187" s="234"/>
      <c r="D187" s="228" t="s">
        <v>218</v>
      </c>
      <c r="E187" s="235" t="s">
        <v>39</v>
      </c>
      <c r="F187" s="236" t="s">
        <v>472</v>
      </c>
      <c r="G187" s="234"/>
      <c r="H187" s="237">
        <v>54</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218</v>
      </c>
      <c r="AU187" s="243" t="s">
        <v>89</v>
      </c>
      <c r="AV187" s="13" t="s">
        <v>89</v>
      </c>
      <c r="AW187" s="13" t="s">
        <v>41</v>
      </c>
      <c r="AX187" s="13" t="s">
        <v>80</v>
      </c>
      <c r="AY187" s="243" t="s">
        <v>206</v>
      </c>
    </row>
    <row r="188" spans="1:51" s="15" customFormat="1" ht="12">
      <c r="A188" s="15"/>
      <c r="B188" s="255"/>
      <c r="C188" s="256"/>
      <c r="D188" s="228" t="s">
        <v>218</v>
      </c>
      <c r="E188" s="257" t="s">
        <v>39</v>
      </c>
      <c r="F188" s="258" t="s">
        <v>411</v>
      </c>
      <c r="G188" s="256"/>
      <c r="H188" s="257" t="s">
        <v>39</v>
      </c>
      <c r="I188" s="259"/>
      <c r="J188" s="256"/>
      <c r="K188" s="256"/>
      <c r="L188" s="260"/>
      <c r="M188" s="261"/>
      <c r="N188" s="262"/>
      <c r="O188" s="262"/>
      <c r="P188" s="262"/>
      <c r="Q188" s="262"/>
      <c r="R188" s="262"/>
      <c r="S188" s="262"/>
      <c r="T188" s="263"/>
      <c r="U188" s="15"/>
      <c r="V188" s="15"/>
      <c r="W188" s="15"/>
      <c r="X188" s="15"/>
      <c r="Y188" s="15"/>
      <c r="Z188" s="15"/>
      <c r="AA188" s="15"/>
      <c r="AB188" s="15"/>
      <c r="AC188" s="15"/>
      <c r="AD188" s="15"/>
      <c r="AE188" s="15"/>
      <c r="AT188" s="264" t="s">
        <v>218</v>
      </c>
      <c r="AU188" s="264" t="s">
        <v>89</v>
      </c>
      <c r="AV188" s="15" t="s">
        <v>87</v>
      </c>
      <c r="AW188" s="15" t="s">
        <v>41</v>
      </c>
      <c r="AX188" s="15" t="s">
        <v>80</v>
      </c>
      <c r="AY188" s="264" t="s">
        <v>206</v>
      </c>
    </row>
    <row r="189" spans="1:51" s="13" customFormat="1" ht="12">
      <c r="A189" s="13"/>
      <c r="B189" s="233"/>
      <c r="C189" s="234"/>
      <c r="D189" s="228" t="s">
        <v>218</v>
      </c>
      <c r="E189" s="235" t="s">
        <v>39</v>
      </c>
      <c r="F189" s="236" t="s">
        <v>473</v>
      </c>
      <c r="G189" s="234"/>
      <c r="H189" s="237">
        <v>6</v>
      </c>
      <c r="I189" s="238"/>
      <c r="J189" s="234"/>
      <c r="K189" s="234"/>
      <c r="L189" s="239"/>
      <c r="M189" s="240"/>
      <c r="N189" s="241"/>
      <c r="O189" s="241"/>
      <c r="P189" s="241"/>
      <c r="Q189" s="241"/>
      <c r="R189" s="241"/>
      <c r="S189" s="241"/>
      <c r="T189" s="242"/>
      <c r="U189" s="13"/>
      <c r="V189" s="13"/>
      <c r="W189" s="13"/>
      <c r="X189" s="13"/>
      <c r="Y189" s="13"/>
      <c r="Z189" s="13"/>
      <c r="AA189" s="13"/>
      <c r="AB189" s="13"/>
      <c r="AC189" s="13"/>
      <c r="AD189" s="13"/>
      <c r="AE189" s="13"/>
      <c r="AT189" s="243" t="s">
        <v>218</v>
      </c>
      <c r="AU189" s="243" t="s">
        <v>89</v>
      </c>
      <c r="AV189" s="13" t="s">
        <v>89</v>
      </c>
      <c r="AW189" s="13" t="s">
        <v>41</v>
      </c>
      <c r="AX189" s="13" t="s">
        <v>80</v>
      </c>
      <c r="AY189" s="243" t="s">
        <v>206</v>
      </c>
    </row>
    <row r="190" spans="1:51" s="14" customFormat="1" ht="12">
      <c r="A190" s="14"/>
      <c r="B190" s="244"/>
      <c r="C190" s="245"/>
      <c r="D190" s="228" t="s">
        <v>218</v>
      </c>
      <c r="E190" s="246" t="s">
        <v>39</v>
      </c>
      <c r="F190" s="247" t="s">
        <v>220</v>
      </c>
      <c r="G190" s="245"/>
      <c r="H190" s="248">
        <v>66</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218</v>
      </c>
      <c r="AU190" s="254" t="s">
        <v>89</v>
      </c>
      <c r="AV190" s="14" t="s">
        <v>214</v>
      </c>
      <c r="AW190" s="14" t="s">
        <v>41</v>
      </c>
      <c r="AX190" s="14" t="s">
        <v>87</v>
      </c>
      <c r="AY190" s="254" t="s">
        <v>206</v>
      </c>
    </row>
    <row r="191" spans="1:65" s="2" customFormat="1" ht="24.15" customHeight="1">
      <c r="A191" s="40"/>
      <c r="B191" s="41"/>
      <c r="C191" s="215" t="s">
        <v>307</v>
      </c>
      <c r="D191" s="215" t="s">
        <v>209</v>
      </c>
      <c r="E191" s="216" t="s">
        <v>286</v>
      </c>
      <c r="F191" s="217" t="s">
        <v>287</v>
      </c>
      <c r="G191" s="218" t="s">
        <v>281</v>
      </c>
      <c r="H191" s="219">
        <v>8</v>
      </c>
      <c r="I191" s="220"/>
      <c r="J191" s="221">
        <f>ROUND(I191*H191,2)</f>
        <v>0</v>
      </c>
      <c r="K191" s="217" t="s">
        <v>213</v>
      </c>
      <c r="L191" s="46"/>
      <c r="M191" s="222" t="s">
        <v>39</v>
      </c>
      <c r="N191" s="223" t="s">
        <v>53</v>
      </c>
      <c r="O191" s="86"/>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214</v>
      </c>
      <c r="AT191" s="226" t="s">
        <v>209</v>
      </c>
      <c r="AU191" s="226" t="s">
        <v>89</v>
      </c>
      <c r="AY191" s="18" t="s">
        <v>206</v>
      </c>
      <c r="BE191" s="227">
        <f>IF(N191="základní",J191,0)</f>
        <v>0</v>
      </c>
      <c r="BF191" s="227">
        <f>IF(N191="snížená",J191,0)</f>
        <v>0</v>
      </c>
      <c r="BG191" s="227">
        <f>IF(N191="zákl. přenesená",J191,0)</f>
        <v>0</v>
      </c>
      <c r="BH191" s="227">
        <f>IF(N191="sníž. přenesená",J191,0)</f>
        <v>0</v>
      </c>
      <c r="BI191" s="227">
        <f>IF(N191="nulová",J191,0)</f>
        <v>0</v>
      </c>
      <c r="BJ191" s="18" t="s">
        <v>214</v>
      </c>
      <c r="BK191" s="227">
        <f>ROUND(I191*H191,2)</f>
        <v>0</v>
      </c>
      <c r="BL191" s="18" t="s">
        <v>214</v>
      </c>
      <c r="BM191" s="226" t="s">
        <v>474</v>
      </c>
    </row>
    <row r="192" spans="1:47" s="2" customFormat="1" ht="12">
      <c r="A192" s="40"/>
      <c r="B192" s="41"/>
      <c r="C192" s="42"/>
      <c r="D192" s="228" t="s">
        <v>216</v>
      </c>
      <c r="E192" s="42"/>
      <c r="F192" s="229" t="s">
        <v>289</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8" t="s">
        <v>216</v>
      </c>
      <c r="AU192" s="18" t="s">
        <v>89</v>
      </c>
    </row>
    <row r="193" spans="1:51" s="15" customFormat="1" ht="12">
      <c r="A193" s="15"/>
      <c r="B193" s="255"/>
      <c r="C193" s="256"/>
      <c r="D193" s="228" t="s">
        <v>218</v>
      </c>
      <c r="E193" s="257" t="s">
        <v>39</v>
      </c>
      <c r="F193" s="258" t="s">
        <v>290</v>
      </c>
      <c r="G193" s="256"/>
      <c r="H193" s="257" t="s">
        <v>39</v>
      </c>
      <c r="I193" s="259"/>
      <c r="J193" s="256"/>
      <c r="K193" s="256"/>
      <c r="L193" s="260"/>
      <c r="M193" s="261"/>
      <c r="N193" s="262"/>
      <c r="O193" s="262"/>
      <c r="P193" s="262"/>
      <c r="Q193" s="262"/>
      <c r="R193" s="262"/>
      <c r="S193" s="262"/>
      <c r="T193" s="263"/>
      <c r="U193" s="15"/>
      <c r="V193" s="15"/>
      <c r="W193" s="15"/>
      <c r="X193" s="15"/>
      <c r="Y193" s="15"/>
      <c r="Z193" s="15"/>
      <c r="AA193" s="15"/>
      <c r="AB193" s="15"/>
      <c r="AC193" s="15"/>
      <c r="AD193" s="15"/>
      <c r="AE193" s="15"/>
      <c r="AT193" s="264" t="s">
        <v>218</v>
      </c>
      <c r="AU193" s="264" t="s">
        <v>89</v>
      </c>
      <c r="AV193" s="15" t="s">
        <v>87</v>
      </c>
      <c r="AW193" s="15" t="s">
        <v>41</v>
      </c>
      <c r="AX193" s="15" t="s">
        <v>80</v>
      </c>
      <c r="AY193" s="264" t="s">
        <v>206</v>
      </c>
    </row>
    <row r="194" spans="1:51" s="13" customFormat="1" ht="12">
      <c r="A194" s="13"/>
      <c r="B194" s="233"/>
      <c r="C194" s="234"/>
      <c r="D194" s="228" t="s">
        <v>218</v>
      </c>
      <c r="E194" s="235" t="s">
        <v>39</v>
      </c>
      <c r="F194" s="236" t="s">
        <v>257</v>
      </c>
      <c r="G194" s="234"/>
      <c r="H194" s="237">
        <v>8</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218</v>
      </c>
      <c r="AU194" s="243" t="s">
        <v>89</v>
      </c>
      <c r="AV194" s="13" t="s">
        <v>89</v>
      </c>
      <c r="AW194" s="13" t="s">
        <v>41</v>
      </c>
      <c r="AX194" s="13" t="s">
        <v>87</v>
      </c>
      <c r="AY194" s="243" t="s">
        <v>206</v>
      </c>
    </row>
    <row r="195" spans="1:65" s="2" customFormat="1" ht="24.15" customHeight="1">
      <c r="A195" s="40"/>
      <c r="B195" s="41"/>
      <c r="C195" s="215" t="s">
        <v>313</v>
      </c>
      <c r="D195" s="215" t="s">
        <v>209</v>
      </c>
      <c r="E195" s="216" t="s">
        <v>292</v>
      </c>
      <c r="F195" s="217" t="s">
        <v>293</v>
      </c>
      <c r="G195" s="218" t="s">
        <v>281</v>
      </c>
      <c r="H195" s="219">
        <v>8</v>
      </c>
      <c r="I195" s="220"/>
      <c r="J195" s="221">
        <f>ROUND(I195*H195,2)</f>
        <v>0</v>
      </c>
      <c r="K195" s="217" t="s">
        <v>213</v>
      </c>
      <c r="L195" s="46"/>
      <c r="M195" s="222" t="s">
        <v>39</v>
      </c>
      <c r="N195" s="223" t="s">
        <v>53</v>
      </c>
      <c r="O195" s="86"/>
      <c r="P195" s="224">
        <f>O195*H195</f>
        <v>0</v>
      </c>
      <c r="Q195" s="224">
        <v>0</v>
      </c>
      <c r="R195" s="224">
        <f>Q195*H195</f>
        <v>0</v>
      </c>
      <c r="S195" s="224">
        <v>0</v>
      </c>
      <c r="T195" s="225">
        <f>S195*H195</f>
        <v>0</v>
      </c>
      <c r="U195" s="40"/>
      <c r="V195" s="40"/>
      <c r="W195" s="40"/>
      <c r="X195" s="40"/>
      <c r="Y195" s="40"/>
      <c r="Z195" s="40"/>
      <c r="AA195" s="40"/>
      <c r="AB195" s="40"/>
      <c r="AC195" s="40"/>
      <c r="AD195" s="40"/>
      <c r="AE195" s="40"/>
      <c r="AR195" s="226" t="s">
        <v>214</v>
      </c>
      <c r="AT195" s="226" t="s">
        <v>209</v>
      </c>
      <c r="AU195" s="226" t="s">
        <v>89</v>
      </c>
      <c r="AY195" s="18" t="s">
        <v>206</v>
      </c>
      <c r="BE195" s="227">
        <f>IF(N195="základní",J195,0)</f>
        <v>0</v>
      </c>
      <c r="BF195" s="227">
        <f>IF(N195="snížená",J195,0)</f>
        <v>0</v>
      </c>
      <c r="BG195" s="227">
        <f>IF(N195="zákl. přenesená",J195,0)</f>
        <v>0</v>
      </c>
      <c r="BH195" s="227">
        <f>IF(N195="sníž. přenesená",J195,0)</f>
        <v>0</v>
      </c>
      <c r="BI195" s="227">
        <f>IF(N195="nulová",J195,0)</f>
        <v>0</v>
      </c>
      <c r="BJ195" s="18" t="s">
        <v>214</v>
      </c>
      <c r="BK195" s="227">
        <f>ROUND(I195*H195,2)</f>
        <v>0</v>
      </c>
      <c r="BL195" s="18" t="s">
        <v>214</v>
      </c>
      <c r="BM195" s="226" t="s">
        <v>475</v>
      </c>
    </row>
    <row r="196" spans="1:47" s="2" customFormat="1" ht="12">
      <c r="A196" s="40"/>
      <c r="B196" s="41"/>
      <c r="C196" s="42"/>
      <c r="D196" s="228" t="s">
        <v>216</v>
      </c>
      <c r="E196" s="42"/>
      <c r="F196" s="229" t="s">
        <v>295</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8" t="s">
        <v>216</v>
      </c>
      <c r="AU196" s="18" t="s">
        <v>89</v>
      </c>
    </row>
    <row r="197" spans="1:65" s="2" customFormat="1" ht="44.25" customHeight="1">
      <c r="A197" s="40"/>
      <c r="B197" s="41"/>
      <c r="C197" s="215" t="s">
        <v>321</v>
      </c>
      <c r="D197" s="215" t="s">
        <v>209</v>
      </c>
      <c r="E197" s="216" t="s">
        <v>297</v>
      </c>
      <c r="F197" s="217" t="s">
        <v>298</v>
      </c>
      <c r="G197" s="218" t="s">
        <v>175</v>
      </c>
      <c r="H197" s="219">
        <v>2740</v>
      </c>
      <c r="I197" s="220"/>
      <c r="J197" s="221">
        <f>ROUND(I197*H197,2)</f>
        <v>0</v>
      </c>
      <c r="K197" s="217" t="s">
        <v>213</v>
      </c>
      <c r="L197" s="46"/>
      <c r="M197" s="222" t="s">
        <v>39</v>
      </c>
      <c r="N197" s="223" t="s">
        <v>53</v>
      </c>
      <c r="O197" s="86"/>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214</v>
      </c>
      <c r="AT197" s="226" t="s">
        <v>209</v>
      </c>
      <c r="AU197" s="226" t="s">
        <v>89</v>
      </c>
      <c r="AY197" s="18" t="s">
        <v>206</v>
      </c>
      <c r="BE197" s="227">
        <f>IF(N197="základní",J197,0)</f>
        <v>0</v>
      </c>
      <c r="BF197" s="227">
        <f>IF(N197="snížená",J197,0)</f>
        <v>0</v>
      </c>
      <c r="BG197" s="227">
        <f>IF(N197="zákl. přenesená",J197,0)</f>
        <v>0</v>
      </c>
      <c r="BH197" s="227">
        <f>IF(N197="sníž. přenesená",J197,0)</f>
        <v>0</v>
      </c>
      <c r="BI197" s="227">
        <f>IF(N197="nulová",J197,0)</f>
        <v>0</v>
      </c>
      <c r="BJ197" s="18" t="s">
        <v>214</v>
      </c>
      <c r="BK197" s="227">
        <f>ROUND(I197*H197,2)</f>
        <v>0</v>
      </c>
      <c r="BL197" s="18" t="s">
        <v>214</v>
      </c>
      <c r="BM197" s="226" t="s">
        <v>476</v>
      </c>
    </row>
    <row r="198" spans="1:47" s="2" customFormat="1" ht="12">
      <c r="A198" s="40"/>
      <c r="B198" s="41"/>
      <c r="C198" s="42"/>
      <c r="D198" s="228" t="s">
        <v>216</v>
      </c>
      <c r="E198" s="42"/>
      <c r="F198" s="229" t="s">
        <v>300</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8" t="s">
        <v>216</v>
      </c>
      <c r="AU198" s="18" t="s">
        <v>89</v>
      </c>
    </row>
    <row r="199" spans="1:51" s="15" customFormat="1" ht="12">
      <c r="A199" s="15"/>
      <c r="B199" s="255"/>
      <c r="C199" s="256"/>
      <c r="D199" s="228" t="s">
        <v>218</v>
      </c>
      <c r="E199" s="257" t="s">
        <v>39</v>
      </c>
      <c r="F199" s="258" t="s">
        <v>456</v>
      </c>
      <c r="G199" s="256"/>
      <c r="H199" s="257" t="s">
        <v>39</v>
      </c>
      <c r="I199" s="259"/>
      <c r="J199" s="256"/>
      <c r="K199" s="256"/>
      <c r="L199" s="260"/>
      <c r="M199" s="261"/>
      <c r="N199" s="262"/>
      <c r="O199" s="262"/>
      <c r="P199" s="262"/>
      <c r="Q199" s="262"/>
      <c r="R199" s="262"/>
      <c r="S199" s="262"/>
      <c r="T199" s="263"/>
      <c r="U199" s="15"/>
      <c r="V199" s="15"/>
      <c r="W199" s="15"/>
      <c r="X199" s="15"/>
      <c r="Y199" s="15"/>
      <c r="Z199" s="15"/>
      <c r="AA199" s="15"/>
      <c r="AB199" s="15"/>
      <c r="AC199" s="15"/>
      <c r="AD199" s="15"/>
      <c r="AE199" s="15"/>
      <c r="AT199" s="264" t="s">
        <v>218</v>
      </c>
      <c r="AU199" s="264" t="s">
        <v>89</v>
      </c>
      <c r="AV199" s="15" t="s">
        <v>87</v>
      </c>
      <c r="AW199" s="15" t="s">
        <v>41</v>
      </c>
      <c r="AX199" s="15" t="s">
        <v>80</v>
      </c>
      <c r="AY199" s="264" t="s">
        <v>206</v>
      </c>
    </row>
    <row r="200" spans="1:51" s="13" customFormat="1" ht="12">
      <c r="A200" s="13"/>
      <c r="B200" s="233"/>
      <c r="C200" s="234"/>
      <c r="D200" s="228" t="s">
        <v>218</v>
      </c>
      <c r="E200" s="235" t="s">
        <v>39</v>
      </c>
      <c r="F200" s="236" t="s">
        <v>477</v>
      </c>
      <c r="G200" s="234"/>
      <c r="H200" s="237">
        <v>2740</v>
      </c>
      <c r="I200" s="238"/>
      <c r="J200" s="234"/>
      <c r="K200" s="234"/>
      <c r="L200" s="239"/>
      <c r="M200" s="240"/>
      <c r="N200" s="241"/>
      <c r="O200" s="241"/>
      <c r="P200" s="241"/>
      <c r="Q200" s="241"/>
      <c r="R200" s="241"/>
      <c r="S200" s="241"/>
      <c r="T200" s="242"/>
      <c r="U200" s="13"/>
      <c r="V200" s="13"/>
      <c r="W200" s="13"/>
      <c r="X200" s="13"/>
      <c r="Y200" s="13"/>
      <c r="Z200" s="13"/>
      <c r="AA200" s="13"/>
      <c r="AB200" s="13"/>
      <c r="AC200" s="13"/>
      <c r="AD200" s="13"/>
      <c r="AE200" s="13"/>
      <c r="AT200" s="243" t="s">
        <v>218</v>
      </c>
      <c r="AU200" s="243" t="s">
        <v>89</v>
      </c>
      <c r="AV200" s="13" t="s">
        <v>89</v>
      </c>
      <c r="AW200" s="13" t="s">
        <v>41</v>
      </c>
      <c r="AX200" s="13" t="s">
        <v>80</v>
      </c>
      <c r="AY200" s="243" t="s">
        <v>206</v>
      </c>
    </row>
    <row r="201" spans="1:51" s="14" customFormat="1" ht="12">
      <c r="A201" s="14"/>
      <c r="B201" s="244"/>
      <c r="C201" s="245"/>
      <c r="D201" s="228" t="s">
        <v>218</v>
      </c>
      <c r="E201" s="246" t="s">
        <v>398</v>
      </c>
      <c r="F201" s="247" t="s">
        <v>220</v>
      </c>
      <c r="G201" s="245"/>
      <c r="H201" s="248">
        <v>2740</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218</v>
      </c>
      <c r="AU201" s="254" t="s">
        <v>89</v>
      </c>
      <c r="AV201" s="14" t="s">
        <v>214</v>
      </c>
      <c r="AW201" s="14" t="s">
        <v>41</v>
      </c>
      <c r="AX201" s="14" t="s">
        <v>87</v>
      </c>
      <c r="AY201" s="254" t="s">
        <v>206</v>
      </c>
    </row>
    <row r="202" spans="1:65" s="2" customFormat="1" ht="33" customHeight="1">
      <c r="A202" s="40"/>
      <c r="B202" s="41"/>
      <c r="C202" s="215" t="s">
        <v>328</v>
      </c>
      <c r="D202" s="215" t="s">
        <v>209</v>
      </c>
      <c r="E202" s="216" t="s">
        <v>302</v>
      </c>
      <c r="F202" s="217" t="s">
        <v>303</v>
      </c>
      <c r="G202" s="218" t="s">
        <v>175</v>
      </c>
      <c r="H202" s="219">
        <v>2640</v>
      </c>
      <c r="I202" s="220"/>
      <c r="J202" s="221">
        <f>ROUND(I202*H202,2)</f>
        <v>0</v>
      </c>
      <c r="K202" s="217" t="s">
        <v>213</v>
      </c>
      <c r="L202" s="46"/>
      <c r="M202" s="222" t="s">
        <v>39</v>
      </c>
      <c r="N202" s="223" t="s">
        <v>53</v>
      </c>
      <c r="O202" s="86"/>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214</v>
      </c>
      <c r="AT202" s="226" t="s">
        <v>209</v>
      </c>
      <c r="AU202" s="226" t="s">
        <v>89</v>
      </c>
      <c r="AY202" s="18" t="s">
        <v>206</v>
      </c>
      <c r="BE202" s="227">
        <f>IF(N202="základní",J202,0)</f>
        <v>0</v>
      </c>
      <c r="BF202" s="227">
        <f>IF(N202="snížená",J202,0)</f>
        <v>0</v>
      </c>
      <c r="BG202" s="227">
        <f>IF(N202="zákl. přenesená",J202,0)</f>
        <v>0</v>
      </c>
      <c r="BH202" s="227">
        <f>IF(N202="sníž. přenesená",J202,0)</f>
        <v>0</v>
      </c>
      <c r="BI202" s="227">
        <f>IF(N202="nulová",J202,0)</f>
        <v>0</v>
      </c>
      <c r="BJ202" s="18" t="s">
        <v>214</v>
      </c>
      <c r="BK202" s="227">
        <f>ROUND(I202*H202,2)</f>
        <v>0</v>
      </c>
      <c r="BL202" s="18" t="s">
        <v>214</v>
      </c>
      <c r="BM202" s="226" t="s">
        <v>478</v>
      </c>
    </row>
    <row r="203" spans="1:47" s="2" customFormat="1" ht="12">
      <c r="A203" s="40"/>
      <c r="B203" s="41"/>
      <c r="C203" s="42"/>
      <c r="D203" s="228" t="s">
        <v>216</v>
      </c>
      <c r="E203" s="42"/>
      <c r="F203" s="229" t="s">
        <v>305</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8" t="s">
        <v>216</v>
      </c>
      <c r="AU203" s="18" t="s">
        <v>89</v>
      </c>
    </row>
    <row r="204" spans="1:51" s="15" customFormat="1" ht="12">
      <c r="A204" s="15"/>
      <c r="B204" s="255"/>
      <c r="C204" s="256"/>
      <c r="D204" s="228" t="s">
        <v>218</v>
      </c>
      <c r="E204" s="257" t="s">
        <v>39</v>
      </c>
      <c r="F204" s="258" t="s">
        <v>456</v>
      </c>
      <c r="G204" s="256"/>
      <c r="H204" s="257" t="s">
        <v>39</v>
      </c>
      <c r="I204" s="259"/>
      <c r="J204" s="256"/>
      <c r="K204" s="256"/>
      <c r="L204" s="260"/>
      <c r="M204" s="261"/>
      <c r="N204" s="262"/>
      <c r="O204" s="262"/>
      <c r="P204" s="262"/>
      <c r="Q204" s="262"/>
      <c r="R204" s="262"/>
      <c r="S204" s="262"/>
      <c r="T204" s="263"/>
      <c r="U204" s="15"/>
      <c r="V204" s="15"/>
      <c r="W204" s="15"/>
      <c r="X204" s="15"/>
      <c r="Y204" s="15"/>
      <c r="Z204" s="15"/>
      <c r="AA204" s="15"/>
      <c r="AB204" s="15"/>
      <c r="AC204" s="15"/>
      <c r="AD204" s="15"/>
      <c r="AE204" s="15"/>
      <c r="AT204" s="264" t="s">
        <v>218</v>
      </c>
      <c r="AU204" s="264" t="s">
        <v>89</v>
      </c>
      <c r="AV204" s="15" t="s">
        <v>87</v>
      </c>
      <c r="AW204" s="15" t="s">
        <v>41</v>
      </c>
      <c r="AX204" s="15" t="s">
        <v>80</v>
      </c>
      <c r="AY204" s="264" t="s">
        <v>206</v>
      </c>
    </row>
    <row r="205" spans="1:51" s="13" customFormat="1" ht="12">
      <c r="A205" s="13"/>
      <c r="B205" s="233"/>
      <c r="C205" s="234"/>
      <c r="D205" s="228" t="s">
        <v>218</v>
      </c>
      <c r="E205" s="235" t="s">
        <v>39</v>
      </c>
      <c r="F205" s="236" t="s">
        <v>479</v>
      </c>
      <c r="G205" s="234"/>
      <c r="H205" s="237">
        <v>2640</v>
      </c>
      <c r="I205" s="238"/>
      <c r="J205" s="234"/>
      <c r="K205" s="234"/>
      <c r="L205" s="239"/>
      <c r="M205" s="240"/>
      <c r="N205" s="241"/>
      <c r="O205" s="241"/>
      <c r="P205" s="241"/>
      <c r="Q205" s="241"/>
      <c r="R205" s="241"/>
      <c r="S205" s="241"/>
      <c r="T205" s="242"/>
      <c r="U205" s="13"/>
      <c r="V205" s="13"/>
      <c r="W205" s="13"/>
      <c r="X205" s="13"/>
      <c r="Y205" s="13"/>
      <c r="Z205" s="13"/>
      <c r="AA205" s="13"/>
      <c r="AB205" s="13"/>
      <c r="AC205" s="13"/>
      <c r="AD205" s="13"/>
      <c r="AE205" s="13"/>
      <c r="AT205" s="243" t="s">
        <v>218</v>
      </c>
      <c r="AU205" s="243" t="s">
        <v>89</v>
      </c>
      <c r="AV205" s="13" t="s">
        <v>89</v>
      </c>
      <c r="AW205" s="13" t="s">
        <v>41</v>
      </c>
      <c r="AX205" s="13" t="s">
        <v>80</v>
      </c>
      <c r="AY205" s="243" t="s">
        <v>206</v>
      </c>
    </row>
    <row r="206" spans="1:51" s="14" customFormat="1" ht="12">
      <c r="A206" s="14"/>
      <c r="B206" s="244"/>
      <c r="C206" s="245"/>
      <c r="D206" s="228" t="s">
        <v>218</v>
      </c>
      <c r="E206" s="246" t="s">
        <v>39</v>
      </c>
      <c r="F206" s="247" t="s">
        <v>220</v>
      </c>
      <c r="G206" s="245"/>
      <c r="H206" s="248">
        <v>2640</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218</v>
      </c>
      <c r="AU206" s="254" t="s">
        <v>89</v>
      </c>
      <c r="AV206" s="14" t="s">
        <v>214</v>
      </c>
      <c r="AW206" s="14" t="s">
        <v>41</v>
      </c>
      <c r="AX206" s="14" t="s">
        <v>87</v>
      </c>
      <c r="AY206" s="254" t="s">
        <v>206</v>
      </c>
    </row>
    <row r="207" spans="1:65" s="2" customFormat="1" ht="16.5" customHeight="1">
      <c r="A207" s="40"/>
      <c r="B207" s="41"/>
      <c r="C207" s="215" t="s">
        <v>256</v>
      </c>
      <c r="D207" s="215" t="s">
        <v>209</v>
      </c>
      <c r="E207" s="216" t="s">
        <v>480</v>
      </c>
      <c r="F207" s="217" t="s">
        <v>481</v>
      </c>
      <c r="G207" s="218" t="s">
        <v>223</v>
      </c>
      <c r="H207" s="219">
        <v>62</v>
      </c>
      <c r="I207" s="220"/>
      <c r="J207" s="221">
        <f>ROUND(I207*H207,2)</f>
        <v>0</v>
      </c>
      <c r="K207" s="217" t="s">
        <v>213</v>
      </c>
      <c r="L207" s="46"/>
      <c r="M207" s="222" t="s">
        <v>39</v>
      </c>
      <c r="N207" s="223" t="s">
        <v>53</v>
      </c>
      <c r="O207" s="86"/>
      <c r="P207" s="224">
        <f>O207*H207</f>
        <v>0</v>
      </c>
      <c r="Q207" s="224">
        <v>0</v>
      </c>
      <c r="R207" s="224">
        <f>Q207*H207</f>
        <v>0</v>
      </c>
      <c r="S207" s="224">
        <v>0</v>
      </c>
      <c r="T207" s="225">
        <f>S207*H207</f>
        <v>0</v>
      </c>
      <c r="U207" s="40"/>
      <c r="V207" s="40"/>
      <c r="W207" s="40"/>
      <c r="X207" s="40"/>
      <c r="Y207" s="40"/>
      <c r="Z207" s="40"/>
      <c r="AA207" s="40"/>
      <c r="AB207" s="40"/>
      <c r="AC207" s="40"/>
      <c r="AD207" s="40"/>
      <c r="AE207" s="40"/>
      <c r="AR207" s="226" t="s">
        <v>214</v>
      </c>
      <c r="AT207" s="226" t="s">
        <v>209</v>
      </c>
      <c r="AU207" s="226" t="s">
        <v>89</v>
      </c>
      <c r="AY207" s="18" t="s">
        <v>206</v>
      </c>
      <c r="BE207" s="227">
        <f>IF(N207="základní",J207,0)</f>
        <v>0</v>
      </c>
      <c r="BF207" s="227">
        <f>IF(N207="snížená",J207,0)</f>
        <v>0</v>
      </c>
      <c r="BG207" s="227">
        <f>IF(N207="zákl. přenesená",J207,0)</f>
        <v>0</v>
      </c>
      <c r="BH207" s="227">
        <f>IF(N207="sníž. přenesená",J207,0)</f>
        <v>0</v>
      </c>
      <c r="BI207" s="227">
        <f>IF(N207="nulová",J207,0)</f>
        <v>0</v>
      </c>
      <c r="BJ207" s="18" t="s">
        <v>214</v>
      </c>
      <c r="BK207" s="227">
        <f>ROUND(I207*H207,2)</f>
        <v>0</v>
      </c>
      <c r="BL207" s="18" t="s">
        <v>214</v>
      </c>
      <c r="BM207" s="226" t="s">
        <v>482</v>
      </c>
    </row>
    <row r="208" spans="1:47" s="2" customFormat="1" ht="12">
      <c r="A208" s="40"/>
      <c r="B208" s="41"/>
      <c r="C208" s="42"/>
      <c r="D208" s="228" t="s">
        <v>216</v>
      </c>
      <c r="E208" s="42"/>
      <c r="F208" s="229" t="s">
        <v>483</v>
      </c>
      <c r="G208" s="42"/>
      <c r="H208" s="42"/>
      <c r="I208" s="230"/>
      <c r="J208" s="42"/>
      <c r="K208" s="42"/>
      <c r="L208" s="46"/>
      <c r="M208" s="231"/>
      <c r="N208" s="232"/>
      <c r="O208" s="86"/>
      <c r="P208" s="86"/>
      <c r="Q208" s="86"/>
      <c r="R208" s="86"/>
      <c r="S208" s="86"/>
      <c r="T208" s="87"/>
      <c r="U208" s="40"/>
      <c r="V208" s="40"/>
      <c r="W208" s="40"/>
      <c r="X208" s="40"/>
      <c r="Y208" s="40"/>
      <c r="Z208" s="40"/>
      <c r="AA208" s="40"/>
      <c r="AB208" s="40"/>
      <c r="AC208" s="40"/>
      <c r="AD208" s="40"/>
      <c r="AE208" s="40"/>
      <c r="AT208" s="18" t="s">
        <v>216</v>
      </c>
      <c r="AU208" s="18" t="s">
        <v>89</v>
      </c>
    </row>
    <row r="209" spans="1:51" s="15" customFormat="1" ht="12">
      <c r="A209" s="15"/>
      <c r="B209" s="255"/>
      <c r="C209" s="256"/>
      <c r="D209" s="228" t="s">
        <v>218</v>
      </c>
      <c r="E209" s="257" t="s">
        <v>39</v>
      </c>
      <c r="F209" s="258" t="s">
        <v>484</v>
      </c>
      <c r="G209" s="256"/>
      <c r="H209" s="257" t="s">
        <v>39</v>
      </c>
      <c r="I209" s="259"/>
      <c r="J209" s="256"/>
      <c r="K209" s="256"/>
      <c r="L209" s="260"/>
      <c r="M209" s="261"/>
      <c r="N209" s="262"/>
      <c r="O209" s="262"/>
      <c r="P209" s="262"/>
      <c r="Q209" s="262"/>
      <c r="R209" s="262"/>
      <c r="S209" s="262"/>
      <c r="T209" s="263"/>
      <c r="U209" s="15"/>
      <c r="V209" s="15"/>
      <c r="W209" s="15"/>
      <c r="X209" s="15"/>
      <c r="Y209" s="15"/>
      <c r="Z209" s="15"/>
      <c r="AA209" s="15"/>
      <c r="AB209" s="15"/>
      <c r="AC209" s="15"/>
      <c r="AD209" s="15"/>
      <c r="AE209" s="15"/>
      <c r="AT209" s="264" t="s">
        <v>218</v>
      </c>
      <c r="AU209" s="264" t="s">
        <v>89</v>
      </c>
      <c r="AV209" s="15" t="s">
        <v>87</v>
      </c>
      <c r="AW209" s="15" t="s">
        <v>41</v>
      </c>
      <c r="AX209" s="15" t="s">
        <v>80</v>
      </c>
      <c r="AY209" s="264" t="s">
        <v>206</v>
      </c>
    </row>
    <row r="210" spans="1:51" s="13" customFormat="1" ht="12">
      <c r="A210" s="13"/>
      <c r="B210" s="233"/>
      <c r="C210" s="234"/>
      <c r="D210" s="228" t="s">
        <v>218</v>
      </c>
      <c r="E210" s="235" t="s">
        <v>39</v>
      </c>
      <c r="F210" s="236" t="s">
        <v>485</v>
      </c>
      <c r="G210" s="234"/>
      <c r="H210" s="237">
        <v>25</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218</v>
      </c>
      <c r="AU210" s="243" t="s">
        <v>89</v>
      </c>
      <c r="AV210" s="13" t="s">
        <v>89</v>
      </c>
      <c r="AW210" s="13" t="s">
        <v>41</v>
      </c>
      <c r="AX210" s="13" t="s">
        <v>80</v>
      </c>
      <c r="AY210" s="243" t="s">
        <v>206</v>
      </c>
    </row>
    <row r="211" spans="1:51" s="15" customFormat="1" ht="12">
      <c r="A211" s="15"/>
      <c r="B211" s="255"/>
      <c r="C211" s="256"/>
      <c r="D211" s="228" t="s">
        <v>218</v>
      </c>
      <c r="E211" s="257" t="s">
        <v>39</v>
      </c>
      <c r="F211" s="258" t="s">
        <v>486</v>
      </c>
      <c r="G211" s="256"/>
      <c r="H211" s="257" t="s">
        <v>39</v>
      </c>
      <c r="I211" s="259"/>
      <c r="J211" s="256"/>
      <c r="K211" s="256"/>
      <c r="L211" s="260"/>
      <c r="M211" s="261"/>
      <c r="N211" s="262"/>
      <c r="O211" s="262"/>
      <c r="P211" s="262"/>
      <c r="Q211" s="262"/>
      <c r="R211" s="262"/>
      <c r="S211" s="262"/>
      <c r="T211" s="263"/>
      <c r="U211" s="15"/>
      <c r="V211" s="15"/>
      <c r="W211" s="15"/>
      <c r="X211" s="15"/>
      <c r="Y211" s="15"/>
      <c r="Z211" s="15"/>
      <c r="AA211" s="15"/>
      <c r="AB211" s="15"/>
      <c r="AC211" s="15"/>
      <c r="AD211" s="15"/>
      <c r="AE211" s="15"/>
      <c r="AT211" s="264" t="s">
        <v>218</v>
      </c>
      <c r="AU211" s="264" t="s">
        <v>89</v>
      </c>
      <c r="AV211" s="15" t="s">
        <v>87</v>
      </c>
      <c r="AW211" s="15" t="s">
        <v>41</v>
      </c>
      <c r="AX211" s="15" t="s">
        <v>80</v>
      </c>
      <c r="AY211" s="264" t="s">
        <v>206</v>
      </c>
    </row>
    <row r="212" spans="1:51" s="13" customFormat="1" ht="12">
      <c r="A212" s="13"/>
      <c r="B212" s="233"/>
      <c r="C212" s="234"/>
      <c r="D212" s="228" t="s">
        <v>218</v>
      </c>
      <c r="E212" s="235" t="s">
        <v>39</v>
      </c>
      <c r="F212" s="236" t="s">
        <v>487</v>
      </c>
      <c r="G212" s="234"/>
      <c r="H212" s="237">
        <v>37</v>
      </c>
      <c r="I212" s="238"/>
      <c r="J212" s="234"/>
      <c r="K212" s="234"/>
      <c r="L212" s="239"/>
      <c r="M212" s="240"/>
      <c r="N212" s="241"/>
      <c r="O212" s="241"/>
      <c r="P212" s="241"/>
      <c r="Q212" s="241"/>
      <c r="R212" s="241"/>
      <c r="S212" s="241"/>
      <c r="T212" s="242"/>
      <c r="U212" s="13"/>
      <c r="V212" s="13"/>
      <c r="W212" s="13"/>
      <c r="X212" s="13"/>
      <c r="Y212" s="13"/>
      <c r="Z212" s="13"/>
      <c r="AA212" s="13"/>
      <c r="AB212" s="13"/>
      <c r="AC212" s="13"/>
      <c r="AD212" s="13"/>
      <c r="AE212" s="13"/>
      <c r="AT212" s="243" t="s">
        <v>218</v>
      </c>
      <c r="AU212" s="243" t="s">
        <v>89</v>
      </c>
      <c r="AV212" s="13" t="s">
        <v>89</v>
      </c>
      <c r="AW212" s="13" t="s">
        <v>41</v>
      </c>
      <c r="AX212" s="13" t="s">
        <v>80</v>
      </c>
      <c r="AY212" s="243" t="s">
        <v>206</v>
      </c>
    </row>
    <row r="213" spans="1:51" s="14" customFormat="1" ht="12">
      <c r="A213" s="14"/>
      <c r="B213" s="244"/>
      <c r="C213" s="245"/>
      <c r="D213" s="228" t="s">
        <v>218</v>
      </c>
      <c r="E213" s="246" t="s">
        <v>39</v>
      </c>
      <c r="F213" s="247" t="s">
        <v>220</v>
      </c>
      <c r="G213" s="245"/>
      <c r="H213" s="248">
        <v>62</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218</v>
      </c>
      <c r="AU213" s="254" t="s">
        <v>89</v>
      </c>
      <c r="AV213" s="14" t="s">
        <v>214</v>
      </c>
      <c r="AW213" s="14" t="s">
        <v>41</v>
      </c>
      <c r="AX213" s="14" t="s">
        <v>87</v>
      </c>
      <c r="AY213" s="254" t="s">
        <v>206</v>
      </c>
    </row>
    <row r="214" spans="1:65" s="2" customFormat="1" ht="24.15" customHeight="1">
      <c r="A214" s="40"/>
      <c r="B214" s="41"/>
      <c r="C214" s="215" t="s">
        <v>7</v>
      </c>
      <c r="D214" s="215" t="s">
        <v>209</v>
      </c>
      <c r="E214" s="216" t="s">
        <v>308</v>
      </c>
      <c r="F214" s="217" t="s">
        <v>309</v>
      </c>
      <c r="G214" s="218" t="s">
        <v>223</v>
      </c>
      <c r="H214" s="219">
        <v>26</v>
      </c>
      <c r="I214" s="220"/>
      <c r="J214" s="221">
        <f>ROUND(I214*H214,2)</f>
        <v>0</v>
      </c>
      <c r="K214" s="217" t="s">
        <v>213</v>
      </c>
      <c r="L214" s="46"/>
      <c r="M214" s="222" t="s">
        <v>39</v>
      </c>
      <c r="N214" s="223" t="s">
        <v>53</v>
      </c>
      <c r="O214" s="86"/>
      <c r="P214" s="224">
        <f>O214*H214</f>
        <v>0</v>
      </c>
      <c r="Q214" s="224">
        <v>0</v>
      </c>
      <c r="R214" s="224">
        <f>Q214*H214</f>
        <v>0</v>
      </c>
      <c r="S214" s="224">
        <v>0</v>
      </c>
      <c r="T214" s="225">
        <f>S214*H214</f>
        <v>0</v>
      </c>
      <c r="U214" s="40"/>
      <c r="V214" s="40"/>
      <c r="W214" s="40"/>
      <c r="X214" s="40"/>
      <c r="Y214" s="40"/>
      <c r="Z214" s="40"/>
      <c r="AA214" s="40"/>
      <c r="AB214" s="40"/>
      <c r="AC214" s="40"/>
      <c r="AD214" s="40"/>
      <c r="AE214" s="40"/>
      <c r="AR214" s="226" t="s">
        <v>214</v>
      </c>
      <c r="AT214" s="226" t="s">
        <v>209</v>
      </c>
      <c r="AU214" s="226" t="s">
        <v>89</v>
      </c>
      <c r="AY214" s="18" t="s">
        <v>206</v>
      </c>
      <c r="BE214" s="227">
        <f>IF(N214="základní",J214,0)</f>
        <v>0</v>
      </c>
      <c r="BF214" s="227">
        <f>IF(N214="snížená",J214,0)</f>
        <v>0</v>
      </c>
      <c r="BG214" s="227">
        <f>IF(N214="zákl. přenesená",J214,0)</f>
        <v>0</v>
      </c>
      <c r="BH214" s="227">
        <f>IF(N214="sníž. přenesená",J214,0)</f>
        <v>0</v>
      </c>
      <c r="BI214" s="227">
        <f>IF(N214="nulová",J214,0)</f>
        <v>0</v>
      </c>
      <c r="BJ214" s="18" t="s">
        <v>214</v>
      </c>
      <c r="BK214" s="227">
        <f>ROUND(I214*H214,2)</f>
        <v>0</v>
      </c>
      <c r="BL214" s="18" t="s">
        <v>214</v>
      </c>
      <c r="BM214" s="226" t="s">
        <v>488</v>
      </c>
    </row>
    <row r="215" spans="1:47" s="2" customFormat="1" ht="12">
      <c r="A215" s="40"/>
      <c r="B215" s="41"/>
      <c r="C215" s="42"/>
      <c r="D215" s="228" t="s">
        <v>216</v>
      </c>
      <c r="E215" s="42"/>
      <c r="F215" s="229" t="s">
        <v>311</v>
      </c>
      <c r="G215" s="42"/>
      <c r="H215" s="42"/>
      <c r="I215" s="230"/>
      <c r="J215" s="42"/>
      <c r="K215" s="42"/>
      <c r="L215" s="46"/>
      <c r="M215" s="231"/>
      <c r="N215" s="232"/>
      <c r="O215" s="86"/>
      <c r="P215" s="86"/>
      <c r="Q215" s="86"/>
      <c r="R215" s="86"/>
      <c r="S215" s="86"/>
      <c r="T215" s="87"/>
      <c r="U215" s="40"/>
      <c r="V215" s="40"/>
      <c r="W215" s="40"/>
      <c r="X215" s="40"/>
      <c r="Y215" s="40"/>
      <c r="Z215" s="40"/>
      <c r="AA215" s="40"/>
      <c r="AB215" s="40"/>
      <c r="AC215" s="40"/>
      <c r="AD215" s="40"/>
      <c r="AE215" s="40"/>
      <c r="AT215" s="18" t="s">
        <v>216</v>
      </c>
      <c r="AU215" s="18" t="s">
        <v>89</v>
      </c>
    </row>
    <row r="216" spans="1:51" s="15" customFormat="1" ht="12">
      <c r="A216" s="15"/>
      <c r="B216" s="255"/>
      <c r="C216" s="256"/>
      <c r="D216" s="228" t="s">
        <v>218</v>
      </c>
      <c r="E216" s="257" t="s">
        <v>39</v>
      </c>
      <c r="F216" s="258" t="s">
        <v>456</v>
      </c>
      <c r="G216" s="256"/>
      <c r="H216" s="257" t="s">
        <v>39</v>
      </c>
      <c r="I216" s="259"/>
      <c r="J216" s="256"/>
      <c r="K216" s="256"/>
      <c r="L216" s="260"/>
      <c r="M216" s="261"/>
      <c r="N216" s="262"/>
      <c r="O216" s="262"/>
      <c r="P216" s="262"/>
      <c r="Q216" s="262"/>
      <c r="R216" s="262"/>
      <c r="S216" s="262"/>
      <c r="T216" s="263"/>
      <c r="U216" s="15"/>
      <c r="V216" s="15"/>
      <c r="W216" s="15"/>
      <c r="X216" s="15"/>
      <c r="Y216" s="15"/>
      <c r="Z216" s="15"/>
      <c r="AA216" s="15"/>
      <c r="AB216" s="15"/>
      <c r="AC216" s="15"/>
      <c r="AD216" s="15"/>
      <c r="AE216" s="15"/>
      <c r="AT216" s="264" t="s">
        <v>218</v>
      </c>
      <c r="AU216" s="264" t="s">
        <v>89</v>
      </c>
      <c r="AV216" s="15" t="s">
        <v>87</v>
      </c>
      <c r="AW216" s="15" t="s">
        <v>41</v>
      </c>
      <c r="AX216" s="15" t="s">
        <v>80</v>
      </c>
      <c r="AY216" s="264" t="s">
        <v>206</v>
      </c>
    </row>
    <row r="217" spans="1:51" s="13" customFormat="1" ht="12">
      <c r="A217" s="13"/>
      <c r="B217" s="233"/>
      <c r="C217" s="234"/>
      <c r="D217" s="228" t="s">
        <v>218</v>
      </c>
      <c r="E217" s="235" t="s">
        <v>39</v>
      </c>
      <c r="F217" s="236" t="s">
        <v>359</v>
      </c>
      <c r="G217" s="234"/>
      <c r="H217" s="237">
        <v>26</v>
      </c>
      <c r="I217" s="238"/>
      <c r="J217" s="234"/>
      <c r="K217" s="234"/>
      <c r="L217" s="239"/>
      <c r="M217" s="240"/>
      <c r="N217" s="241"/>
      <c r="O217" s="241"/>
      <c r="P217" s="241"/>
      <c r="Q217" s="241"/>
      <c r="R217" s="241"/>
      <c r="S217" s="241"/>
      <c r="T217" s="242"/>
      <c r="U217" s="13"/>
      <c r="V217" s="13"/>
      <c r="W217" s="13"/>
      <c r="X217" s="13"/>
      <c r="Y217" s="13"/>
      <c r="Z217" s="13"/>
      <c r="AA217" s="13"/>
      <c r="AB217" s="13"/>
      <c r="AC217" s="13"/>
      <c r="AD217" s="13"/>
      <c r="AE217" s="13"/>
      <c r="AT217" s="243" t="s">
        <v>218</v>
      </c>
      <c r="AU217" s="243" t="s">
        <v>89</v>
      </c>
      <c r="AV217" s="13" t="s">
        <v>89</v>
      </c>
      <c r="AW217" s="13" t="s">
        <v>41</v>
      </c>
      <c r="AX217" s="13" t="s">
        <v>80</v>
      </c>
      <c r="AY217" s="243" t="s">
        <v>206</v>
      </c>
    </row>
    <row r="218" spans="1:51" s="14" customFormat="1" ht="12">
      <c r="A218" s="14"/>
      <c r="B218" s="244"/>
      <c r="C218" s="245"/>
      <c r="D218" s="228" t="s">
        <v>218</v>
      </c>
      <c r="E218" s="246" t="s">
        <v>39</v>
      </c>
      <c r="F218" s="247" t="s">
        <v>220</v>
      </c>
      <c r="G218" s="245"/>
      <c r="H218" s="248">
        <v>26</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218</v>
      </c>
      <c r="AU218" s="254" t="s">
        <v>89</v>
      </c>
      <c r="AV218" s="14" t="s">
        <v>214</v>
      </c>
      <c r="AW218" s="14" t="s">
        <v>41</v>
      </c>
      <c r="AX218" s="14" t="s">
        <v>87</v>
      </c>
      <c r="AY218" s="254" t="s">
        <v>206</v>
      </c>
    </row>
    <row r="219" spans="1:65" s="2" customFormat="1" ht="24.15" customHeight="1">
      <c r="A219" s="40"/>
      <c r="B219" s="41"/>
      <c r="C219" s="215" t="s">
        <v>339</v>
      </c>
      <c r="D219" s="215" t="s">
        <v>209</v>
      </c>
      <c r="E219" s="216" t="s">
        <v>489</v>
      </c>
      <c r="F219" s="217" t="s">
        <v>490</v>
      </c>
      <c r="G219" s="218" t="s">
        <v>175</v>
      </c>
      <c r="H219" s="219">
        <v>6</v>
      </c>
      <c r="I219" s="220"/>
      <c r="J219" s="221">
        <f>ROUND(I219*H219,2)</f>
        <v>0</v>
      </c>
      <c r="K219" s="217" t="s">
        <v>213</v>
      </c>
      <c r="L219" s="46"/>
      <c r="M219" s="222" t="s">
        <v>39</v>
      </c>
      <c r="N219" s="223" t="s">
        <v>53</v>
      </c>
      <c r="O219" s="86"/>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214</v>
      </c>
      <c r="AT219" s="226" t="s">
        <v>209</v>
      </c>
      <c r="AU219" s="226" t="s">
        <v>89</v>
      </c>
      <c r="AY219" s="18" t="s">
        <v>206</v>
      </c>
      <c r="BE219" s="227">
        <f>IF(N219="základní",J219,0)</f>
        <v>0</v>
      </c>
      <c r="BF219" s="227">
        <f>IF(N219="snížená",J219,0)</f>
        <v>0</v>
      </c>
      <c r="BG219" s="227">
        <f>IF(N219="zákl. přenesená",J219,0)</f>
        <v>0</v>
      </c>
      <c r="BH219" s="227">
        <f>IF(N219="sníž. přenesená",J219,0)</f>
        <v>0</v>
      </c>
      <c r="BI219" s="227">
        <f>IF(N219="nulová",J219,0)</f>
        <v>0</v>
      </c>
      <c r="BJ219" s="18" t="s">
        <v>214</v>
      </c>
      <c r="BK219" s="227">
        <f>ROUND(I219*H219,2)</f>
        <v>0</v>
      </c>
      <c r="BL219" s="18" t="s">
        <v>214</v>
      </c>
      <c r="BM219" s="226" t="s">
        <v>491</v>
      </c>
    </row>
    <row r="220" spans="1:47" s="2" customFormat="1" ht="12">
      <c r="A220" s="40"/>
      <c r="B220" s="41"/>
      <c r="C220" s="42"/>
      <c r="D220" s="228" t="s">
        <v>216</v>
      </c>
      <c r="E220" s="42"/>
      <c r="F220" s="229" t="s">
        <v>492</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8" t="s">
        <v>216</v>
      </c>
      <c r="AU220" s="18" t="s">
        <v>89</v>
      </c>
    </row>
    <row r="221" spans="1:51" s="15" customFormat="1" ht="12">
      <c r="A221" s="15"/>
      <c r="B221" s="255"/>
      <c r="C221" s="256"/>
      <c r="D221" s="228" t="s">
        <v>218</v>
      </c>
      <c r="E221" s="257" t="s">
        <v>39</v>
      </c>
      <c r="F221" s="258" t="s">
        <v>493</v>
      </c>
      <c r="G221" s="256"/>
      <c r="H221" s="257" t="s">
        <v>39</v>
      </c>
      <c r="I221" s="259"/>
      <c r="J221" s="256"/>
      <c r="K221" s="256"/>
      <c r="L221" s="260"/>
      <c r="M221" s="261"/>
      <c r="N221" s="262"/>
      <c r="O221" s="262"/>
      <c r="P221" s="262"/>
      <c r="Q221" s="262"/>
      <c r="R221" s="262"/>
      <c r="S221" s="262"/>
      <c r="T221" s="263"/>
      <c r="U221" s="15"/>
      <c r="V221" s="15"/>
      <c r="W221" s="15"/>
      <c r="X221" s="15"/>
      <c r="Y221" s="15"/>
      <c r="Z221" s="15"/>
      <c r="AA221" s="15"/>
      <c r="AB221" s="15"/>
      <c r="AC221" s="15"/>
      <c r="AD221" s="15"/>
      <c r="AE221" s="15"/>
      <c r="AT221" s="264" t="s">
        <v>218</v>
      </c>
      <c r="AU221" s="264" t="s">
        <v>89</v>
      </c>
      <c r="AV221" s="15" t="s">
        <v>87</v>
      </c>
      <c r="AW221" s="15" t="s">
        <v>41</v>
      </c>
      <c r="AX221" s="15" t="s">
        <v>80</v>
      </c>
      <c r="AY221" s="264" t="s">
        <v>206</v>
      </c>
    </row>
    <row r="222" spans="1:51" s="13" customFormat="1" ht="12">
      <c r="A222" s="13"/>
      <c r="B222" s="233"/>
      <c r="C222" s="234"/>
      <c r="D222" s="228" t="s">
        <v>218</v>
      </c>
      <c r="E222" s="235" t="s">
        <v>39</v>
      </c>
      <c r="F222" s="236" t="s">
        <v>244</v>
      </c>
      <c r="G222" s="234"/>
      <c r="H222" s="237">
        <v>6</v>
      </c>
      <c r="I222" s="238"/>
      <c r="J222" s="234"/>
      <c r="K222" s="234"/>
      <c r="L222" s="239"/>
      <c r="M222" s="240"/>
      <c r="N222" s="241"/>
      <c r="O222" s="241"/>
      <c r="P222" s="241"/>
      <c r="Q222" s="241"/>
      <c r="R222" s="241"/>
      <c r="S222" s="241"/>
      <c r="T222" s="242"/>
      <c r="U222" s="13"/>
      <c r="V222" s="13"/>
      <c r="W222" s="13"/>
      <c r="X222" s="13"/>
      <c r="Y222" s="13"/>
      <c r="Z222" s="13"/>
      <c r="AA222" s="13"/>
      <c r="AB222" s="13"/>
      <c r="AC222" s="13"/>
      <c r="AD222" s="13"/>
      <c r="AE222" s="13"/>
      <c r="AT222" s="243" t="s">
        <v>218</v>
      </c>
      <c r="AU222" s="243" t="s">
        <v>89</v>
      </c>
      <c r="AV222" s="13" t="s">
        <v>89</v>
      </c>
      <c r="AW222" s="13" t="s">
        <v>41</v>
      </c>
      <c r="AX222" s="13" t="s">
        <v>80</v>
      </c>
      <c r="AY222" s="243" t="s">
        <v>206</v>
      </c>
    </row>
    <row r="223" spans="1:51" s="14" customFormat="1" ht="12">
      <c r="A223" s="14"/>
      <c r="B223" s="244"/>
      <c r="C223" s="245"/>
      <c r="D223" s="228" t="s">
        <v>218</v>
      </c>
      <c r="E223" s="246" t="s">
        <v>39</v>
      </c>
      <c r="F223" s="247" t="s">
        <v>220</v>
      </c>
      <c r="G223" s="245"/>
      <c r="H223" s="248">
        <v>6</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218</v>
      </c>
      <c r="AU223" s="254" t="s">
        <v>89</v>
      </c>
      <c r="AV223" s="14" t="s">
        <v>214</v>
      </c>
      <c r="AW223" s="14" t="s">
        <v>41</v>
      </c>
      <c r="AX223" s="14" t="s">
        <v>87</v>
      </c>
      <c r="AY223" s="254" t="s">
        <v>206</v>
      </c>
    </row>
    <row r="224" spans="1:65" s="2" customFormat="1" ht="24.15" customHeight="1">
      <c r="A224" s="40"/>
      <c r="B224" s="41"/>
      <c r="C224" s="215" t="s">
        <v>343</v>
      </c>
      <c r="D224" s="215" t="s">
        <v>209</v>
      </c>
      <c r="E224" s="216" t="s">
        <v>494</v>
      </c>
      <c r="F224" s="217" t="s">
        <v>495</v>
      </c>
      <c r="G224" s="218" t="s">
        <v>175</v>
      </c>
      <c r="H224" s="219">
        <v>6</v>
      </c>
      <c r="I224" s="220"/>
      <c r="J224" s="221">
        <f>ROUND(I224*H224,2)</f>
        <v>0</v>
      </c>
      <c r="K224" s="217" t="s">
        <v>213</v>
      </c>
      <c r="L224" s="46"/>
      <c r="M224" s="222" t="s">
        <v>39</v>
      </c>
      <c r="N224" s="223" t="s">
        <v>53</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214</v>
      </c>
      <c r="AT224" s="226" t="s">
        <v>209</v>
      </c>
      <c r="AU224" s="226" t="s">
        <v>89</v>
      </c>
      <c r="AY224" s="18" t="s">
        <v>206</v>
      </c>
      <c r="BE224" s="227">
        <f>IF(N224="základní",J224,0)</f>
        <v>0</v>
      </c>
      <c r="BF224" s="227">
        <f>IF(N224="snížená",J224,0)</f>
        <v>0</v>
      </c>
      <c r="BG224" s="227">
        <f>IF(N224="zákl. přenesená",J224,0)</f>
        <v>0</v>
      </c>
      <c r="BH224" s="227">
        <f>IF(N224="sníž. přenesená",J224,0)</f>
        <v>0</v>
      </c>
      <c r="BI224" s="227">
        <f>IF(N224="nulová",J224,0)</f>
        <v>0</v>
      </c>
      <c r="BJ224" s="18" t="s">
        <v>214</v>
      </c>
      <c r="BK224" s="227">
        <f>ROUND(I224*H224,2)</f>
        <v>0</v>
      </c>
      <c r="BL224" s="18" t="s">
        <v>214</v>
      </c>
      <c r="BM224" s="226" t="s">
        <v>496</v>
      </c>
    </row>
    <row r="225" spans="1:47" s="2" customFormat="1" ht="12">
      <c r="A225" s="40"/>
      <c r="B225" s="41"/>
      <c r="C225" s="42"/>
      <c r="D225" s="228" t="s">
        <v>216</v>
      </c>
      <c r="E225" s="42"/>
      <c r="F225" s="229" t="s">
        <v>497</v>
      </c>
      <c r="G225" s="42"/>
      <c r="H225" s="42"/>
      <c r="I225" s="230"/>
      <c r="J225" s="42"/>
      <c r="K225" s="42"/>
      <c r="L225" s="46"/>
      <c r="M225" s="231"/>
      <c r="N225" s="232"/>
      <c r="O225" s="86"/>
      <c r="P225" s="86"/>
      <c r="Q225" s="86"/>
      <c r="R225" s="86"/>
      <c r="S225" s="86"/>
      <c r="T225" s="87"/>
      <c r="U225" s="40"/>
      <c r="V225" s="40"/>
      <c r="W225" s="40"/>
      <c r="X225" s="40"/>
      <c r="Y225" s="40"/>
      <c r="Z225" s="40"/>
      <c r="AA225" s="40"/>
      <c r="AB225" s="40"/>
      <c r="AC225" s="40"/>
      <c r="AD225" s="40"/>
      <c r="AE225" s="40"/>
      <c r="AT225" s="18" t="s">
        <v>216</v>
      </c>
      <c r="AU225" s="18" t="s">
        <v>89</v>
      </c>
    </row>
    <row r="226" spans="1:51" s="15" customFormat="1" ht="12">
      <c r="A226" s="15"/>
      <c r="B226" s="255"/>
      <c r="C226" s="256"/>
      <c r="D226" s="228" t="s">
        <v>218</v>
      </c>
      <c r="E226" s="257" t="s">
        <v>39</v>
      </c>
      <c r="F226" s="258" t="s">
        <v>493</v>
      </c>
      <c r="G226" s="256"/>
      <c r="H226" s="257" t="s">
        <v>39</v>
      </c>
      <c r="I226" s="259"/>
      <c r="J226" s="256"/>
      <c r="K226" s="256"/>
      <c r="L226" s="260"/>
      <c r="M226" s="261"/>
      <c r="N226" s="262"/>
      <c r="O226" s="262"/>
      <c r="P226" s="262"/>
      <c r="Q226" s="262"/>
      <c r="R226" s="262"/>
      <c r="S226" s="262"/>
      <c r="T226" s="263"/>
      <c r="U226" s="15"/>
      <c r="V226" s="15"/>
      <c r="W226" s="15"/>
      <c r="X226" s="15"/>
      <c r="Y226" s="15"/>
      <c r="Z226" s="15"/>
      <c r="AA226" s="15"/>
      <c r="AB226" s="15"/>
      <c r="AC226" s="15"/>
      <c r="AD226" s="15"/>
      <c r="AE226" s="15"/>
      <c r="AT226" s="264" t="s">
        <v>218</v>
      </c>
      <c r="AU226" s="264" t="s">
        <v>89</v>
      </c>
      <c r="AV226" s="15" t="s">
        <v>87</v>
      </c>
      <c r="AW226" s="15" t="s">
        <v>41</v>
      </c>
      <c r="AX226" s="15" t="s">
        <v>80</v>
      </c>
      <c r="AY226" s="264" t="s">
        <v>206</v>
      </c>
    </row>
    <row r="227" spans="1:51" s="13" customFormat="1" ht="12">
      <c r="A227" s="13"/>
      <c r="B227" s="233"/>
      <c r="C227" s="234"/>
      <c r="D227" s="228" t="s">
        <v>218</v>
      </c>
      <c r="E227" s="235" t="s">
        <v>39</v>
      </c>
      <c r="F227" s="236" t="s">
        <v>244</v>
      </c>
      <c r="G227" s="234"/>
      <c r="H227" s="237">
        <v>6</v>
      </c>
      <c r="I227" s="238"/>
      <c r="J227" s="234"/>
      <c r="K227" s="234"/>
      <c r="L227" s="239"/>
      <c r="M227" s="240"/>
      <c r="N227" s="241"/>
      <c r="O227" s="241"/>
      <c r="P227" s="241"/>
      <c r="Q227" s="241"/>
      <c r="R227" s="241"/>
      <c r="S227" s="241"/>
      <c r="T227" s="242"/>
      <c r="U227" s="13"/>
      <c r="V227" s="13"/>
      <c r="W227" s="13"/>
      <c r="X227" s="13"/>
      <c r="Y227" s="13"/>
      <c r="Z227" s="13"/>
      <c r="AA227" s="13"/>
      <c r="AB227" s="13"/>
      <c r="AC227" s="13"/>
      <c r="AD227" s="13"/>
      <c r="AE227" s="13"/>
      <c r="AT227" s="243" t="s">
        <v>218</v>
      </c>
      <c r="AU227" s="243" t="s">
        <v>89</v>
      </c>
      <c r="AV227" s="13" t="s">
        <v>89</v>
      </c>
      <c r="AW227" s="13" t="s">
        <v>41</v>
      </c>
      <c r="AX227" s="13" t="s">
        <v>80</v>
      </c>
      <c r="AY227" s="243" t="s">
        <v>206</v>
      </c>
    </row>
    <row r="228" spans="1:51" s="14" customFormat="1" ht="12">
      <c r="A228" s="14"/>
      <c r="B228" s="244"/>
      <c r="C228" s="245"/>
      <c r="D228" s="228" t="s">
        <v>218</v>
      </c>
      <c r="E228" s="246" t="s">
        <v>39</v>
      </c>
      <c r="F228" s="247" t="s">
        <v>220</v>
      </c>
      <c r="G228" s="245"/>
      <c r="H228" s="248">
        <v>6</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218</v>
      </c>
      <c r="AU228" s="254" t="s">
        <v>89</v>
      </c>
      <c r="AV228" s="14" t="s">
        <v>214</v>
      </c>
      <c r="AW228" s="14" t="s">
        <v>41</v>
      </c>
      <c r="AX228" s="14" t="s">
        <v>87</v>
      </c>
      <c r="AY228" s="254" t="s">
        <v>206</v>
      </c>
    </row>
    <row r="229" spans="1:65" s="2" customFormat="1" ht="21.75" customHeight="1">
      <c r="A229" s="40"/>
      <c r="B229" s="41"/>
      <c r="C229" s="215" t="s">
        <v>347</v>
      </c>
      <c r="D229" s="215" t="s">
        <v>209</v>
      </c>
      <c r="E229" s="216" t="s">
        <v>498</v>
      </c>
      <c r="F229" s="217" t="s">
        <v>499</v>
      </c>
      <c r="G229" s="218" t="s">
        <v>500</v>
      </c>
      <c r="H229" s="219">
        <v>2.38</v>
      </c>
      <c r="I229" s="220"/>
      <c r="J229" s="221">
        <f>ROUND(I229*H229,2)</f>
        <v>0</v>
      </c>
      <c r="K229" s="217" t="s">
        <v>213</v>
      </c>
      <c r="L229" s="46"/>
      <c r="M229" s="222" t="s">
        <v>39</v>
      </c>
      <c r="N229" s="223" t="s">
        <v>53</v>
      </c>
      <c r="O229" s="86"/>
      <c r="P229" s="224">
        <f>O229*H229</f>
        <v>0</v>
      </c>
      <c r="Q229" s="224">
        <v>0</v>
      </c>
      <c r="R229" s="224">
        <f>Q229*H229</f>
        <v>0</v>
      </c>
      <c r="S229" s="224">
        <v>0</v>
      </c>
      <c r="T229" s="225">
        <f>S229*H229</f>
        <v>0</v>
      </c>
      <c r="U229" s="40"/>
      <c r="V229" s="40"/>
      <c r="W229" s="40"/>
      <c r="X229" s="40"/>
      <c r="Y229" s="40"/>
      <c r="Z229" s="40"/>
      <c r="AA229" s="40"/>
      <c r="AB229" s="40"/>
      <c r="AC229" s="40"/>
      <c r="AD229" s="40"/>
      <c r="AE229" s="40"/>
      <c r="AR229" s="226" t="s">
        <v>214</v>
      </c>
      <c r="AT229" s="226" t="s">
        <v>209</v>
      </c>
      <c r="AU229" s="226" t="s">
        <v>89</v>
      </c>
      <c r="AY229" s="18" t="s">
        <v>206</v>
      </c>
      <c r="BE229" s="227">
        <f>IF(N229="základní",J229,0)</f>
        <v>0</v>
      </c>
      <c r="BF229" s="227">
        <f>IF(N229="snížená",J229,0)</f>
        <v>0</v>
      </c>
      <c r="BG229" s="227">
        <f>IF(N229="zákl. přenesená",J229,0)</f>
        <v>0</v>
      </c>
      <c r="BH229" s="227">
        <f>IF(N229="sníž. přenesená",J229,0)</f>
        <v>0</v>
      </c>
      <c r="BI229" s="227">
        <f>IF(N229="nulová",J229,0)</f>
        <v>0</v>
      </c>
      <c r="BJ229" s="18" t="s">
        <v>214</v>
      </c>
      <c r="BK229" s="227">
        <f>ROUND(I229*H229,2)</f>
        <v>0</v>
      </c>
      <c r="BL229" s="18" t="s">
        <v>214</v>
      </c>
      <c r="BM229" s="226" t="s">
        <v>501</v>
      </c>
    </row>
    <row r="230" spans="1:47" s="2" customFormat="1" ht="12">
      <c r="A230" s="40"/>
      <c r="B230" s="41"/>
      <c r="C230" s="42"/>
      <c r="D230" s="228" t="s">
        <v>216</v>
      </c>
      <c r="E230" s="42"/>
      <c r="F230" s="229" t="s">
        <v>502</v>
      </c>
      <c r="G230" s="42"/>
      <c r="H230" s="42"/>
      <c r="I230" s="230"/>
      <c r="J230" s="42"/>
      <c r="K230" s="42"/>
      <c r="L230" s="46"/>
      <c r="M230" s="231"/>
      <c r="N230" s="232"/>
      <c r="O230" s="86"/>
      <c r="P230" s="86"/>
      <c r="Q230" s="86"/>
      <c r="R230" s="86"/>
      <c r="S230" s="86"/>
      <c r="T230" s="87"/>
      <c r="U230" s="40"/>
      <c r="V230" s="40"/>
      <c r="W230" s="40"/>
      <c r="X230" s="40"/>
      <c r="Y230" s="40"/>
      <c r="Z230" s="40"/>
      <c r="AA230" s="40"/>
      <c r="AB230" s="40"/>
      <c r="AC230" s="40"/>
      <c r="AD230" s="40"/>
      <c r="AE230" s="40"/>
      <c r="AT230" s="18" t="s">
        <v>216</v>
      </c>
      <c r="AU230" s="18" t="s">
        <v>89</v>
      </c>
    </row>
    <row r="231" spans="1:51" s="15" customFormat="1" ht="12">
      <c r="A231" s="15"/>
      <c r="B231" s="255"/>
      <c r="C231" s="256"/>
      <c r="D231" s="228" t="s">
        <v>218</v>
      </c>
      <c r="E231" s="257" t="s">
        <v>39</v>
      </c>
      <c r="F231" s="258" t="s">
        <v>503</v>
      </c>
      <c r="G231" s="256"/>
      <c r="H231" s="257" t="s">
        <v>39</v>
      </c>
      <c r="I231" s="259"/>
      <c r="J231" s="256"/>
      <c r="K231" s="256"/>
      <c r="L231" s="260"/>
      <c r="M231" s="261"/>
      <c r="N231" s="262"/>
      <c r="O231" s="262"/>
      <c r="P231" s="262"/>
      <c r="Q231" s="262"/>
      <c r="R231" s="262"/>
      <c r="S231" s="262"/>
      <c r="T231" s="263"/>
      <c r="U231" s="15"/>
      <c r="V231" s="15"/>
      <c r="W231" s="15"/>
      <c r="X231" s="15"/>
      <c r="Y231" s="15"/>
      <c r="Z231" s="15"/>
      <c r="AA231" s="15"/>
      <c r="AB231" s="15"/>
      <c r="AC231" s="15"/>
      <c r="AD231" s="15"/>
      <c r="AE231" s="15"/>
      <c r="AT231" s="264" t="s">
        <v>218</v>
      </c>
      <c r="AU231" s="264" t="s">
        <v>89</v>
      </c>
      <c r="AV231" s="15" t="s">
        <v>87</v>
      </c>
      <c r="AW231" s="15" t="s">
        <v>41</v>
      </c>
      <c r="AX231" s="15" t="s">
        <v>80</v>
      </c>
      <c r="AY231" s="264" t="s">
        <v>206</v>
      </c>
    </row>
    <row r="232" spans="1:51" s="13" customFormat="1" ht="12">
      <c r="A232" s="13"/>
      <c r="B232" s="233"/>
      <c r="C232" s="234"/>
      <c r="D232" s="228" t="s">
        <v>218</v>
      </c>
      <c r="E232" s="235" t="s">
        <v>39</v>
      </c>
      <c r="F232" s="236" t="s">
        <v>504</v>
      </c>
      <c r="G232" s="234"/>
      <c r="H232" s="237">
        <v>2.38</v>
      </c>
      <c r="I232" s="238"/>
      <c r="J232" s="234"/>
      <c r="K232" s="234"/>
      <c r="L232" s="239"/>
      <c r="M232" s="240"/>
      <c r="N232" s="241"/>
      <c r="O232" s="241"/>
      <c r="P232" s="241"/>
      <c r="Q232" s="241"/>
      <c r="R232" s="241"/>
      <c r="S232" s="241"/>
      <c r="T232" s="242"/>
      <c r="U232" s="13"/>
      <c r="V232" s="13"/>
      <c r="W232" s="13"/>
      <c r="X232" s="13"/>
      <c r="Y232" s="13"/>
      <c r="Z232" s="13"/>
      <c r="AA232" s="13"/>
      <c r="AB232" s="13"/>
      <c r="AC232" s="13"/>
      <c r="AD232" s="13"/>
      <c r="AE232" s="13"/>
      <c r="AT232" s="243" t="s">
        <v>218</v>
      </c>
      <c r="AU232" s="243" t="s">
        <v>89</v>
      </c>
      <c r="AV232" s="13" t="s">
        <v>89</v>
      </c>
      <c r="AW232" s="13" t="s">
        <v>41</v>
      </c>
      <c r="AX232" s="13" t="s">
        <v>80</v>
      </c>
      <c r="AY232" s="243" t="s">
        <v>206</v>
      </c>
    </row>
    <row r="233" spans="1:51" s="14" customFormat="1" ht="12">
      <c r="A233" s="14"/>
      <c r="B233" s="244"/>
      <c r="C233" s="245"/>
      <c r="D233" s="228" t="s">
        <v>218</v>
      </c>
      <c r="E233" s="246" t="s">
        <v>39</v>
      </c>
      <c r="F233" s="247" t="s">
        <v>220</v>
      </c>
      <c r="G233" s="245"/>
      <c r="H233" s="248">
        <v>2.38</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218</v>
      </c>
      <c r="AU233" s="254" t="s">
        <v>89</v>
      </c>
      <c r="AV233" s="14" t="s">
        <v>214</v>
      </c>
      <c r="AW233" s="14" t="s">
        <v>41</v>
      </c>
      <c r="AX233" s="14" t="s">
        <v>87</v>
      </c>
      <c r="AY233" s="254" t="s">
        <v>206</v>
      </c>
    </row>
    <row r="234" spans="1:65" s="2" customFormat="1" ht="16.5" customHeight="1">
      <c r="A234" s="40"/>
      <c r="B234" s="41"/>
      <c r="C234" s="215" t="s">
        <v>352</v>
      </c>
      <c r="D234" s="215" t="s">
        <v>209</v>
      </c>
      <c r="E234" s="216" t="s">
        <v>314</v>
      </c>
      <c r="F234" s="217" t="s">
        <v>315</v>
      </c>
      <c r="G234" s="218" t="s">
        <v>316</v>
      </c>
      <c r="H234" s="219">
        <v>9.588</v>
      </c>
      <c r="I234" s="220"/>
      <c r="J234" s="221">
        <f>ROUND(I234*H234,2)</f>
        <v>0</v>
      </c>
      <c r="K234" s="217" t="s">
        <v>213</v>
      </c>
      <c r="L234" s="46"/>
      <c r="M234" s="222" t="s">
        <v>39</v>
      </c>
      <c r="N234" s="223" t="s">
        <v>53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214</v>
      </c>
      <c r="AT234" s="226" t="s">
        <v>209</v>
      </c>
      <c r="AU234" s="226" t="s">
        <v>89</v>
      </c>
      <c r="AY234" s="18" t="s">
        <v>206</v>
      </c>
      <c r="BE234" s="227">
        <f>IF(N234="základní",J234,0)</f>
        <v>0</v>
      </c>
      <c r="BF234" s="227">
        <f>IF(N234="snížená",J234,0)</f>
        <v>0</v>
      </c>
      <c r="BG234" s="227">
        <f>IF(N234="zákl. přenesená",J234,0)</f>
        <v>0</v>
      </c>
      <c r="BH234" s="227">
        <f>IF(N234="sníž. přenesená",J234,0)</f>
        <v>0</v>
      </c>
      <c r="BI234" s="227">
        <f>IF(N234="nulová",J234,0)</f>
        <v>0</v>
      </c>
      <c r="BJ234" s="18" t="s">
        <v>214</v>
      </c>
      <c r="BK234" s="227">
        <f>ROUND(I234*H234,2)</f>
        <v>0</v>
      </c>
      <c r="BL234" s="18" t="s">
        <v>214</v>
      </c>
      <c r="BM234" s="226" t="s">
        <v>505</v>
      </c>
    </row>
    <row r="235" spans="1:47" s="2" customFormat="1" ht="12">
      <c r="A235" s="40"/>
      <c r="B235" s="41"/>
      <c r="C235" s="42"/>
      <c r="D235" s="228" t="s">
        <v>216</v>
      </c>
      <c r="E235" s="42"/>
      <c r="F235" s="229" t="s">
        <v>318</v>
      </c>
      <c r="G235" s="42"/>
      <c r="H235" s="42"/>
      <c r="I235" s="230"/>
      <c r="J235" s="42"/>
      <c r="K235" s="42"/>
      <c r="L235" s="46"/>
      <c r="M235" s="231"/>
      <c r="N235" s="232"/>
      <c r="O235" s="86"/>
      <c r="P235" s="86"/>
      <c r="Q235" s="86"/>
      <c r="R235" s="86"/>
      <c r="S235" s="86"/>
      <c r="T235" s="87"/>
      <c r="U235" s="40"/>
      <c r="V235" s="40"/>
      <c r="W235" s="40"/>
      <c r="X235" s="40"/>
      <c r="Y235" s="40"/>
      <c r="Z235" s="40"/>
      <c r="AA235" s="40"/>
      <c r="AB235" s="40"/>
      <c r="AC235" s="40"/>
      <c r="AD235" s="40"/>
      <c r="AE235" s="40"/>
      <c r="AT235" s="18" t="s">
        <v>216</v>
      </c>
      <c r="AU235" s="18" t="s">
        <v>89</v>
      </c>
    </row>
    <row r="236" spans="1:51" s="15" customFormat="1" ht="12">
      <c r="A236" s="15"/>
      <c r="B236" s="255"/>
      <c r="C236" s="256"/>
      <c r="D236" s="228" t="s">
        <v>218</v>
      </c>
      <c r="E236" s="257" t="s">
        <v>39</v>
      </c>
      <c r="F236" s="258" t="s">
        <v>319</v>
      </c>
      <c r="G236" s="256"/>
      <c r="H236" s="257" t="s">
        <v>39</v>
      </c>
      <c r="I236" s="259"/>
      <c r="J236" s="256"/>
      <c r="K236" s="256"/>
      <c r="L236" s="260"/>
      <c r="M236" s="261"/>
      <c r="N236" s="262"/>
      <c r="O236" s="262"/>
      <c r="P236" s="262"/>
      <c r="Q236" s="262"/>
      <c r="R236" s="262"/>
      <c r="S236" s="262"/>
      <c r="T236" s="263"/>
      <c r="U236" s="15"/>
      <c r="V236" s="15"/>
      <c r="W236" s="15"/>
      <c r="X236" s="15"/>
      <c r="Y236" s="15"/>
      <c r="Z236" s="15"/>
      <c r="AA236" s="15"/>
      <c r="AB236" s="15"/>
      <c r="AC236" s="15"/>
      <c r="AD236" s="15"/>
      <c r="AE236" s="15"/>
      <c r="AT236" s="264" t="s">
        <v>218</v>
      </c>
      <c r="AU236" s="264" t="s">
        <v>89</v>
      </c>
      <c r="AV236" s="15" t="s">
        <v>87</v>
      </c>
      <c r="AW236" s="15" t="s">
        <v>41</v>
      </c>
      <c r="AX236" s="15" t="s">
        <v>80</v>
      </c>
      <c r="AY236" s="264" t="s">
        <v>206</v>
      </c>
    </row>
    <row r="237" spans="1:51" s="13" customFormat="1" ht="12">
      <c r="A237" s="13"/>
      <c r="B237" s="233"/>
      <c r="C237" s="234"/>
      <c r="D237" s="228" t="s">
        <v>218</v>
      </c>
      <c r="E237" s="235" t="s">
        <v>39</v>
      </c>
      <c r="F237" s="236" t="s">
        <v>506</v>
      </c>
      <c r="G237" s="234"/>
      <c r="H237" s="237">
        <v>5.076</v>
      </c>
      <c r="I237" s="238"/>
      <c r="J237" s="234"/>
      <c r="K237" s="234"/>
      <c r="L237" s="239"/>
      <c r="M237" s="240"/>
      <c r="N237" s="241"/>
      <c r="O237" s="241"/>
      <c r="P237" s="241"/>
      <c r="Q237" s="241"/>
      <c r="R237" s="241"/>
      <c r="S237" s="241"/>
      <c r="T237" s="242"/>
      <c r="U237" s="13"/>
      <c r="V237" s="13"/>
      <c r="W237" s="13"/>
      <c r="X237" s="13"/>
      <c r="Y237" s="13"/>
      <c r="Z237" s="13"/>
      <c r="AA237" s="13"/>
      <c r="AB237" s="13"/>
      <c r="AC237" s="13"/>
      <c r="AD237" s="13"/>
      <c r="AE237" s="13"/>
      <c r="AT237" s="243" t="s">
        <v>218</v>
      </c>
      <c r="AU237" s="243" t="s">
        <v>89</v>
      </c>
      <c r="AV237" s="13" t="s">
        <v>89</v>
      </c>
      <c r="AW237" s="13" t="s">
        <v>41</v>
      </c>
      <c r="AX237" s="13" t="s">
        <v>80</v>
      </c>
      <c r="AY237" s="243" t="s">
        <v>206</v>
      </c>
    </row>
    <row r="238" spans="1:51" s="15" customFormat="1" ht="12">
      <c r="A238" s="15"/>
      <c r="B238" s="255"/>
      <c r="C238" s="256"/>
      <c r="D238" s="228" t="s">
        <v>218</v>
      </c>
      <c r="E238" s="257" t="s">
        <v>39</v>
      </c>
      <c r="F238" s="258" t="s">
        <v>507</v>
      </c>
      <c r="G238" s="256"/>
      <c r="H238" s="257" t="s">
        <v>39</v>
      </c>
      <c r="I238" s="259"/>
      <c r="J238" s="256"/>
      <c r="K238" s="256"/>
      <c r="L238" s="260"/>
      <c r="M238" s="261"/>
      <c r="N238" s="262"/>
      <c r="O238" s="262"/>
      <c r="P238" s="262"/>
      <c r="Q238" s="262"/>
      <c r="R238" s="262"/>
      <c r="S238" s="262"/>
      <c r="T238" s="263"/>
      <c r="U238" s="15"/>
      <c r="V238" s="15"/>
      <c r="W238" s="15"/>
      <c r="X238" s="15"/>
      <c r="Y238" s="15"/>
      <c r="Z238" s="15"/>
      <c r="AA238" s="15"/>
      <c r="AB238" s="15"/>
      <c r="AC238" s="15"/>
      <c r="AD238" s="15"/>
      <c r="AE238" s="15"/>
      <c r="AT238" s="264" t="s">
        <v>218</v>
      </c>
      <c r="AU238" s="264" t="s">
        <v>89</v>
      </c>
      <c r="AV238" s="15" t="s">
        <v>87</v>
      </c>
      <c r="AW238" s="15" t="s">
        <v>41</v>
      </c>
      <c r="AX238" s="15" t="s">
        <v>80</v>
      </c>
      <c r="AY238" s="264" t="s">
        <v>206</v>
      </c>
    </row>
    <row r="239" spans="1:51" s="13" customFormat="1" ht="12">
      <c r="A239" s="13"/>
      <c r="B239" s="233"/>
      <c r="C239" s="234"/>
      <c r="D239" s="228" t="s">
        <v>218</v>
      </c>
      <c r="E239" s="235" t="s">
        <v>39</v>
      </c>
      <c r="F239" s="236" t="s">
        <v>508</v>
      </c>
      <c r="G239" s="234"/>
      <c r="H239" s="237">
        <v>4.512</v>
      </c>
      <c r="I239" s="238"/>
      <c r="J239" s="234"/>
      <c r="K239" s="234"/>
      <c r="L239" s="239"/>
      <c r="M239" s="240"/>
      <c r="N239" s="241"/>
      <c r="O239" s="241"/>
      <c r="P239" s="241"/>
      <c r="Q239" s="241"/>
      <c r="R239" s="241"/>
      <c r="S239" s="241"/>
      <c r="T239" s="242"/>
      <c r="U239" s="13"/>
      <c r="V239" s="13"/>
      <c r="W239" s="13"/>
      <c r="X239" s="13"/>
      <c r="Y239" s="13"/>
      <c r="Z239" s="13"/>
      <c r="AA239" s="13"/>
      <c r="AB239" s="13"/>
      <c r="AC239" s="13"/>
      <c r="AD239" s="13"/>
      <c r="AE239" s="13"/>
      <c r="AT239" s="243" t="s">
        <v>218</v>
      </c>
      <c r="AU239" s="243" t="s">
        <v>89</v>
      </c>
      <c r="AV239" s="13" t="s">
        <v>89</v>
      </c>
      <c r="AW239" s="13" t="s">
        <v>41</v>
      </c>
      <c r="AX239" s="13" t="s">
        <v>80</v>
      </c>
      <c r="AY239" s="243" t="s">
        <v>206</v>
      </c>
    </row>
    <row r="240" spans="1:51" s="14" customFormat="1" ht="12">
      <c r="A240" s="14"/>
      <c r="B240" s="244"/>
      <c r="C240" s="245"/>
      <c r="D240" s="228" t="s">
        <v>218</v>
      </c>
      <c r="E240" s="246" t="s">
        <v>39</v>
      </c>
      <c r="F240" s="247" t="s">
        <v>220</v>
      </c>
      <c r="G240" s="245"/>
      <c r="H240" s="248">
        <v>9.588</v>
      </c>
      <c r="I240" s="249"/>
      <c r="J240" s="245"/>
      <c r="K240" s="245"/>
      <c r="L240" s="250"/>
      <c r="M240" s="251"/>
      <c r="N240" s="252"/>
      <c r="O240" s="252"/>
      <c r="P240" s="252"/>
      <c r="Q240" s="252"/>
      <c r="R240" s="252"/>
      <c r="S240" s="252"/>
      <c r="T240" s="253"/>
      <c r="U240" s="14"/>
      <c r="V240" s="14"/>
      <c r="W240" s="14"/>
      <c r="X240" s="14"/>
      <c r="Y240" s="14"/>
      <c r="Z240" s="14"/>
      <c r="AA240" s="14"/>
      <c r="AB240" s="14"/>
      <c r="AC240" s="14"/>
      <c r="AD240" s="14"/>
      <c r="AE240" s="14"/>
      <c r="AT240" s="254" t="s">
        <v>218</v>
      </c>
      <c r="AU240" s="254" t="s">
        <v>89</v>
      </c>
      <c r="AV240" s="14" t="s">
        <v>214</v>
      </c>
      <c r="AW240" s="14" t="s">
        <v>41</v>
      </c>
      <c r="AX240" s="14" t="s">
        <v>87</v>
      </c>
      <c r="AY240" s="254" t="s">
        <v>206</v>
      </c>
    </row>
    <row r="241" spans="1:65" s="2" customFormat="1" ht="16.5" customHeight="1">
      <c r="A241" s="40"/>
      <c r="B241" s="41"/>
      <c r="C241" s="265" t="s">
        <v>359</v>
      </c>
      <c r="D241" s="265" t="s">
        <v>322</v>
      </c>
      <c r="E241" s="266" t="s">
        <v>509</v>
      </c>
      <c r="F241" s="267" t="s">
        <v>510</v>
      </c>
      <c r="G241" s="268" t="s">
        <v>175</v>
      </c>
      <c r="H241" s="269">
        <v>1304</v>
      </c>
      <c r="I241" s="270"/>
      <c r="J241" s="271">
        <f>ROUND(I241*H241,2)</f>
        <v>0</v>
      </c>
      <c r="K241" s="267" t="s">
        <v>213</v>
      </c>
      <c r="L241" s="272"/>
      <c r="M241" s="273" t="s">
        <v>39</v>
      </c>
      <c r="N241" s="274" t="s">
        <v>53</v>
      </c>
      <c r="O241" s="86"/>
      <c r="P241" s="224">
        <f>O241*H241</f>
        <v>0</v>
      </c>
      <c r="Q241" s="224">
        <v>0</v>
      </c>
      <c r="R241" s="224">
        <f>Q241*H241</f>
        <v>0</v>
      </c>
      <c r="S241" s="224">
        <v>0</v>
      </c>
      <c r="T241" s="225">
        <f>S241*H241</f>
        <v>0</v>
      </c>
      <c r="U241" s="40"/>
      <c r="V241" s="40"/>
      <c r="W241" s="40"/>
      <c r="X241" s="40"/>
      <c r="Y241" s="40"/>
      <c r="Z241" s="40"/>
      <c r="AA241" s="40"/>
      <c r="AB241" s="40"/>
      <c r="AC241" s="40"/>
      <c r="AD241" s="40"/>
      <c r="AE241" s="40"/>
      <c r="AR241" s="226" t="s">
        <v>257</v>
      </c>
      <c r="AT241" s="226" t="s">
        <v>322</v>
      </c>
      <c r="AU241" s="226" t="s">
        <v>89</v>
      </c>
      <c r="AY241" s="18" t="s">
        <v>206</v>
      </c>
      <c r="BE241" s="227">
        <f>IF(N241="základní",J241,0)</f>
        <v>0</v>
      </c>
      <c r="BF241" s="227">
        <f>IF(N241="snížená",J241,0)</f>
        <v>0</v>
      </c>
      <c r="BG241" s="227">
        <f>IF(N241="zákl. přenesená",J241,0)</f>
        <v>0</v>
      </c>
      <c r="BH241" s="227">
        <f>IF(N241="sníž. přenesená",J241,0)</f>
        <v>0</v>
      </c>
      <c r="BI241" s="227">
        <f>IF(N241="nulová",J241,0)</f>
        <v>0</v>
      </c>
      <c r="BJ241" s="18" t="s">
        <v>214</v>
      </c>
      <c r="BK241" s="227">
        <f>ROUND(I241*H241,2)</f>
        <v>0</v>
      </c>
      <c r="BL241" s="18" t="s">
        <v>214</v>
      </c>
      <c r="BM241" s="226" t="s">
        <v>511</v>
      </c>
    </row>
    <row r="242" spans="1:47" s="2" customFormat="1" ht="12">
      <c r="A242" s="40"/>
      <c r="B242" s="41"/>
      <c r="C242" s="42"/>
      <c r="D242" s="228" t="s">
        <v>216</v>
      </c>
      <c r="E242" s="42"/>
      <c r="F242" s="229" t="s">
        <v>510</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8" t="s">
        <v>216</v>
      </c>
      <c r="AU242" s="18" t="s">
        <v>89</v>
      </c>
    </row>
    <row r="243" spans="1:47" s="2" customFormat="1" ht="12">
      <c r="A243" s="40"/>
      <c r="B243" s="41"/>
      <c r="C243" s="42"/>
      <c r="D243" s="228" t="s">
        <v>326</v>
      </c>
      <c r="E243" s="42"/>
      <c r="F243" s="275" t="s">
        <v>327</v>
      </c>
      <c r="G243" s="42"/>
      <c r="H243" s="42"/>
      <c r="I243" s="230"/>
      <c r="J243" s="42"/>
      <c r="K243" s="42"/>
      <c r="L243" s="46"/>
      <c r="M243" s="231"/>
      <c r="N243" s="232"/>
      <c r="O243" s="86"/>
      <c r="P243" s="86"/>
      <c r="Q243" s="86"/>
      <c r="R243" s="86"/>
      <c r="S243" s="86"/>
      <c r="T243" s="87"/>
      <c r="U243" s="40"/>
      <c r="V243" s="40"/>
      <c r="W243" s="40"/>
      <c r="X243" s="40"/>
      <c r="Y243" s="40"/>
      <c r="Z243" s="40"/>
      <c r="AA243" s="40"/>
      <c r="AB243" s="40"/>
      <c r="AC243" s="40"/>
      <c r="AD243" s="40"/>
      <c r="AE243" s="40"/>
      <c r="AT243" s="18" t="s">
        <v>326</v>
      </c>
      <c r="AU243" s="18" t="s">
        <v>89</v>
      </c>
    </row>
    <row r="244" spans="1:51" s="13" customFormat="1" ht="12">
      <c r="A244" s="13"/>
      <c r="B244" s="233"/>
      <c r="C244" s="234"/>
      <c r="D244" s="228" t="s">
        <v>218</v>
      </c>
      <c r="E244" s="235" t="s">
        <v>39</v>
      </c>
      <c r="F244" s="236" t="s">
        <v>401</v>
      </c>
      <c r="G244" s="234"/>
      <c r="H244" s="237">
        <v>1304</v>
      </c>
      <c r="I244" s="238"/>
      <c r="J244" s="234"/>
      <c r="K244" s="234"/>
      <c r="L244" s="239"/>
      <c r="M244" s="240"/>
      <c r="N244" s="241"/>
      <c r="O244" s="241"/>
      <c r="P244" s="241"/>
      <c r="Q244" s="241"/>
      <c r="R244" s="241"/>
      <c r="S244" s="241"/>
      <c r="T244" s="242"/>
      <c r="U244" s="13"/>
      <c r="V244" s="13"/>
      <c r="W244" s="13"/>
      <c r="X244" s="13"/>
      <c r="Y244" s="13"/>
      <c r="Z244" s="13"/>
      <c r="AA244" s="13"/>
      <c r="AB244" s="13"/>
      <c r="AC244" s="13"/>
      <c r="AD244" s="13"/>
      <c r="AE244" s="13"/>
      <c r="AT244" s="243" t="s">
        <v>218</v>
      </c>
      <c r="AU244" s="243" t="s">
        <v>89</v>
      </c>
      <c r="AV244" s="13" t="s">
        <v>89</v>
      </c>
      <c r="AW244" s="13" t="s">
        <v>41</v>
      </c>
      <c r="AX244" s="13" t="s">
        <v>80</v>
      </c>
      <c r="AY244" s="243" t="s">
        <v>206</v>
      </c>
    </row>
    <row r="245" spans="1:51" s="14" customFormat="1" ht="12">
      <c r="A245" s="14"/>
      <c r="B245" s="244"/>
      <c r="C245" s="245"/>
      <c r="D245" s="228" t="s">
        <v>218</v>
      </c>
      <c r="E245" s="246" t="s">
        <v>39</v>
      </c>
      <c r="F245" s="247" t="s">
        <v>220</v>
      </c>
      <c r="G245" s="245"/>
      <c r="H245" s="248">
        <v>1304</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218</v>
      </c>
      <c r="AU245" s="254" t="s">
        <v>89</v>
      </c>
      <c r="AV245" s="14" t="s">
        <v>214</v>
      </c>
      <c r="AW245" s="14" t="s">
        <v>41</v>
      </c>
      <c r="AX245" s="14" t="s">
        <v>87</v>
      </c>
      <c r="AY245" s="254" t="s">
        <v>206</v>
      </c>
    </row>
    <row r="246" spans="1:65" s="2" customFormat="1" ht="24.15" customHeight="1">
      <c r="A246" s="40"/>
      <c r="B246" s="41"/>
      <c r="C246" s="265" t="s">
        <v>366</v>
      </c>
      <c r="D246" s="265" t="s">
        <v>322</v>
      </c>
      <c r="E246" s="266" t="s">
        <v>323</v>
      </c>
      <c r="F246" s="267" t="s">
        <v>324</v>
      </c>
      <c r="G246" s="268" t="s">
        <v>223</v>
      </c>
      <c r="H246" s="269">
        <v>34</v>
      </c>
      <c r="I246" s="270"/>
      <c r="J246" s="271">
        <f>ROUND(I246*H246,2)</f>
        <v>0</v>
      </c>
      <c r="K246" s="267" t="s">
        <v>213</v>
      </c>
      <c r="L246" s="272"/>
      <c r="M246" s="273" t="s">
        <v>39</v>
      </c>
      <c r="N246" s="274" t="s">
        <v>53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257</v>
      </c>
      <c r="AT246" s="226" t="s">
        <v>322</v>
      </c>
      <c r="AU246" s="226" t="s">
        <v>89</v>
      </c>
      <c r="AY246" s="18" t="s">
        <v>206</v>
      </c>
      <c r="BE246" s="227">
        <f>IF(N246="základní",J246,0)</f>
        <v>0</v>
      </c>
      <c r="BF246" s="227">
        <f>IF(N246="snížená",J246,0)</f>
        <v>0</v>
      </c>
      <c r="BG246" s="227">
        <f>IF(N246="zákl. přenesená",J246,0)</f>
        <v>0</v>
      </c>
      <c r="BH246" s="227">
        <f>IF(N246="sníž. přenesená",J246,0)</f>
        <v>0</v>
      </c>
      <c r="BI246" s="227">
        <f>IF(N246="nulová",J246,0)</f>
        <v>0</v>
      </c>
      <c r="BJ246" s="18" t="s">
        <v>214</v>
      </c>
      <c r="BK246" s="227">
        <f>ROUND(I246*H246,2)</f>
        <v>0</v>
      </c>
      <c r="BL246" s="18" t="s">
        <v>214</v>
      </c>
      <c r="BM246" s="226" t="s">
        <v>512</v>
      </c>
    </row>
    <row r="247" spans="1:47" s="2" customFormat="1" ht="12">
      <c r="A247" s="40"/>
      <c r="B247" s="41"/>
      <c r="C247" s="42"/>
      <c r="D247" s="228" t="s">
        <v>216</v>
      </c>
      <c r="E247" s="42"/>
      <c r="F247" s="229" t="s">
        <v>324</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8" t="s">
        <v>216</v>
      </c>
      <c r="AU247" s="18" t="s">
        <v>89</v>
      </c>
    </row>
    <row r="248" spans="1:47" s="2" customFormat="1" ht="12">
      <c r="A248" s="40"/>
      <c r="B248" s="41"/>
      <c r="C248" s="42"/>
      <c r="D248" s="228" t="s">
        <v>326</v>
      </c>
      <c r="E248" s="42"/>
      <c r="F248" s="275" t="s">
        <v>327</v>
      </c>
      <c r="G248" s="42"/>
      <c r="H248" s="42"/>
      <c r="I248" s="230"/>
      <c r="J248" s="42"/>
      <c r="K248" s="42"/>
      <c r="L248" s="46"/>
      <c r="M248" s="231"/>
      <c r="N248" s="232"/>
      <c r="O248" s="86"/>
      <c r="P248" s="86"/>
      <c r="Q248" s="86"/>
      <c r="R248" s="86"/>
      <c r="S248" s="86"/>
      <c r="T248" s="87"/>
      <c r="U248" s="40"/>
      <c r="V248" s="40"/>
      <c r="W248" s="40"/>
      <c r="X248" s="40"/>
      <c r="Y248" s="40"/>
      <c r="Z248" s="40"/>
      <c r="AA248" s="40"/>
      <c r="AB248" s="40"/>
      <c r="AC248" s="40"/>
      <c r="AD248" s="40"/>
      <c r="AE248" s="40"/>
      <c r="AT248" s="18" t="s">
        <v>326</v>
      </c>
      <c r="AU248" s="18" t="s">
        <v>89</v>
      </c>
    </row>
    <row r="249" spans="1:65" s="2" customFormat="1" ht="21.75" customHeight="1">
      <c r="A249" s="40"/>
      <c r="B249" s="41"/>
      <c r="C249" s="265" t="s">
        <v>372</v>
      </c>
      <c r="D249" s="265" t="s">
        <v>322</v>
      </c>
      <c r="E249" s="266" t="s">
        <v>329</v>
      </c>
      <c r="F249" s="267" t="s">
        <v>330</v>
      </c>
      <c r="G249" s="268" t="s">
        <v>223</v>
      </c>
      <c r="H249" s="269">
        <v>3752</v>
      </c>
      <c r="I249" s="270"/>
      <c r="J249" s="271">
        <f>ROUND(I249*H249,2)</f>
        <v>0</v>
      </c>
      <c r="K249" s="267" t="s">
        <v>213</v>
      </c>
      <c r="L249" s="272"/>
      <c r="M249" s="273" t="s">
        <v>39</v>
      </c>
      <c r="N249" s="274" t="s">
        <v>53</v>
      </c>
      <c r="O249" s="86"/>
      <c r="P249" s="224">
        <f>O249*H249</f>
        <v>0</v>
      </c>
      <c r="Q249" s="224">
        <v>0.00018</v>
      </c>
      <c r="R249" s="224">
        <f>Q249*H249</f>
        <v>0.6753600000000001</v>
      </c>
      <c r="S249" s="224">
        <v>0</v>
      </c>
      <c r="T249" s="225">
        <f>S249*H249</f>
        <v>0</v>
      </c>
      <c r="U249" s="40"/>
      <c r="V249" s="40"/>
      <c r="W249" s="40"/>
      <c r="X249" s="40"/>
      <c r="Y249" s="40"/>
      <c r="Z249" s="40"/>
      <c r="AA249" s="40"/>
      <c r="AB249" s="40"/>
      <c r="AC249" s="40"/>
      <c r="AD249" s="40"/>
      <c r="AE249" s="40"/>
      <c r="AR249" s="226" t="s">
        <v>257</v>
      </c>
      <c r="AT249" s="226" t="s">
        <v>322</v>
      </c>
      <c r="AU249" s="226" t="s">
        <v>89</v>
      </c>
      <c r="AY249" s="18" t="s">
        <v>206</v>
      </c>
      <c r="BE249" s="227">
        <f>IF(N249="základní",J249,0)</f>
        <v>0</v>
      </c>
      <c r="BF249" s="227">
        <f>IF(N249="snížená",J249,0)</f>
        <v>0</v>
      </c>
      <c r="BG249" s="227">
        <f>IF(N249="zákl. přenesená",J249,0)</f>
        <v>0</v>
      </c>
      <c r="BH249" s="227">
        <f>IF(N249="sníž. přenesená",J249,0)</f>
        <v>0</v>
      </c>
      <c r="BI249" s="227">
        <f>IF(N249="nulová",J249,0)</f>
        <v>0</v>
      </c>
      <c r="BJ249" s="18" t="s">
        <v>214</v>
      </c>
      <c r="BK249" s="227">
        <f>ROUND(I249*H249,2)</f>
        <v>0</v>
      </c>
      <c r="BL249" s="18" t="s">
        <v>214</v>
      </c>
      <c r="BM249" s="226" t="s">
        <v>513</v>
      </c>
    </row>
    <row r="250" spans="1:47" s="2" customFormat="1" ht="12">
      <c r="A250" s="40"/>
      <c r="B250" s="41"/>
      <c r="C250" s="42"/>
      <c r="D250" s="228" t="s">
        <v>216</v>
      </c>
      <c r="E250" s="42"/>
      <c r="F250" s="229" t="s">
        <v>330</v>
      </c>
      <c r="G250" s="42"/>
      <c r="H250" s="42"/>
      <c r="I250" s="230"/>
      <c r="J250" s="42"/>
      <c r="K250" s="42"/>
      <c r="L250" s="46"/>
      <c r="M250" s="231"/>
      <c r="N250" s="232"/>
      <c r="O250" s="86"/>
      <c r="P250" s="86"/>
      <c r="Q250" s="86"/>
      <c r="R250" s="86"/>
      <c r="S250" s="86"/>
      <c r="T250" s="87"/>
      <c r="U250" s="40"/>
      <c r="V250" s="40"/>
      <c r="W250" s="40"/>
      <c r="X250" s="40"/>
      <c r="Y250" s="40"/>
      <c r="Z250" s="40"/>
      <c r="AA250" s="40"/>
      <c r="AB250" s="40"/>
      <c r="AC250" s="40"/>
      <c r="AD250" s="40"/>
      <c r="AE250" s="40"/>
      <c r="AT250" s="18" t="s">
        <v>216</v>
      </c>
      <c r="AU250" s="18" t="s">
        <v>89</v>
      </c>
    </row>
    <row r="251" spans="1:51" s="15" customFormat="1" ht="12">
      <c r="A251" s="15"/>
      <c r="B251" s="255"/>
      <c r="C251" s="256"/>
      <c r="D251" s="228" t="s">
        <v>218</v>
      </c>
      <c r="E251" s="257" t="s">
        <v>39</v>
      </c>
      <c r="F251" s="258" t="s">
        <v>456</v>
      </c>
      <c r="G251" s="256"/>
      <c r="H251" s="257" t="s">
        <v>39</v>
      </c>
      <c r="I251" s="259"/>
      <c r="J251" s="256"/>
      <c r="K251" s="256"/>
      <c r="L251" s="260"/>
      <c r="M251" s="261"/>
      <c r="N251" s="262"/>
      <c r="O251" s="262"/>
      <c r="P251" s="262"/>
      <c r="Q251" s="262"/>
      <c r="R251" s="262"/>
      <c r="S251" s="262"/>
      <c r="T251" s="263"/>
      <c r="U251" s="15"/>
      <c r="V251" s="15"/>
      <c r="W251" s="15"/>
      <c r="X251" s="15"/>
      <c r="Y251" s="15"/>
      <c r="Z251" s="15"/>
      <c r="AA251" s="15"/>
      <c r="AB251" s="15"/>
      <c r="AC251" s="15"/>
      <c r="AD251" s="15"/>
      <c r="AE251" s="15"/>
      <c r="AT251" s="264" t="s">
        <v>218</v>
      </c>
      <c r="AU251" s="264" t="s">
        <v>89</v>
      </c>
      <c r="AV251" s="15" t="s">
        <v>87</v>
      </c>
      <c r="AW251" s="15" t="s">
        <v>41</v>
      </c>
      <c r="AX251" s="15" t="s">
        <v>80</v>
      </c>
      <c r="AY251" s="264" t="s">
        <v>206</v>
      </c>
    </row>
    <row r="252" spans="1:51" s="13" customFormat="1" ht="12">
      <c r="A252" s="13"/>
      <c r="B252" s="233"/>
      <c r="C252" s="234"/>
      <c r="D252" s="228" t="s">
        <v>218</v>
      </c>
      <c r="E252" s="235" t="s">
        <v>39</v>
      </c>
      <c r="F252" s="236" t="s">
        <v>457</v>
      </c>
      <c r="G252" s="234"/>
      <c r="H252" s="237">
        <v>3314</v>
      </c>
      <c r="I252" s="238"/>
      <c r="J252" s="234"/>
      <c r="K252" s="234"/>
      <c r="L252" s="239"/>
      <c r="M252" s="240"/>
      <c r="N252" s="241"/>
      <c r="O252" s="241"/>
      <c r="P252" s="241"/>
      <c r="Q252" s="241"/>
      <c r="R252" s="241"/>
      <c r="S252" s="241"/>
      <c r="T252" s="242"/>
      <c r="U252" s="13"/>
      <c r="V252" s="13"/>
      <c r="W252" s="13"/>
      <c r="X252" s="13"/>
      <c r="Y252" s="13"/>
      <c r="Z252" s="13"/>
      <c r="AA252" s="13"/>
      <c r="AB252" s="13"/>
      <c r="AC252" s="13"/>
      <c r="AD252" s="13"/>
      <c r="AE252" s="13"/>
      <c r="AT252" s="243" t="s">
        <v>218</v>
      </c>
      <c r="AU252" s="243" t="s">
        <v>89</v>
      </c>
      <c r="AV252" s="13" t="s">
        <v>89</v>
      </c>
      <c r="AW252" s="13" t="s">
        <v>41</v>
      </c>
      <c r="AX252" s="13" t="s">
        <v>80</v>
      </c>
      <c r="AY252" s="243" t="s">
        <v>206</v>
      </c>
    </row>
    <row r="253" spans="1:51" s="13" customFormat="1" ht="12">
      <c r="A253" s="13"/>
      <c r="B253" s="233"/>
      <c r="C253" s="234"/>
      <c r="D253" s="228" t="s">
        <v>218</v>
      </c>
      <c r="E253" s="235" t="s">
        <v>39</v>
      </c>
      <c r="F253" s="236" t="s">
        <v>458</v>
      </c>
      <c r="G253" s="234"/>
      <c r="H253" s="237">
        <v>438</v>
      </c>
      <c r="I253" s="238"/>
      <c r="J253" s="234"/>
      <c r="K253" s="234"/>
      <c r="L253" s="239"/>
      <c r="M253" s="240"/>
      <c r="N253" s="241"/>
      <c r="O253" s="241"/>
      <c r="P253" s="241"/>
      <c r="Q253" s="241"/>
      <c r="R253" s="241"/>
      <c r="S253" s="241"/>
      <c r="T253" s="242"/>
      <c r="U253" s="13"/>
      <c r="V253" s="13"/>
      <c r="W253" s="13"/>
      <c r="X253" s="13"/>
      <c r="Y253" s="13"/>
      <c r="Z253" s="13"/>
      <c r="AA253" s="13"/>
      <c r="AB253" s="13"/>
      <c r="AC253" s="13"/>
      <c r="AD253" s="13"/>
      <c r="AE253" s="13"/>
      <c r="AT253" s="243" t="s">
        <v>218</v>
      </c>
      <c r="AU253" s="243" t="s">
        <v>89</v>
      </c>
      <c r="AV253" s="13" t="s">
        <v>89</v>
      </c>
      <c r="AW253" s="13" t="s">
        <v>41</v>
      </c>
      <c r="AX253" s="13" t="s">
        <v>80</v>
      </c>
      <c r="AY253" s="243" t="s">
        <v>206</v>
      </c>
    </row>
    <row r="254" spans="1:51" s="14" customFormat="1" ht="12">
      <c r="A254" s="14"/>
      <c r="B254" s="244"/>
      <c r="C254" s="245"/>
      <c r="D254" s="228" t="s">
        <v>218</v>
      </c>
      <c r="E254" s="246" t="s">
        <v>39</v>
      </c>
      <c r="F254" s="247" t="s">
        <v>220</v>
      </c>
      <c r="G254" s="245"/>
      <c r="H254" s="248">
        <v>3752</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218</v>
      </c>
      <c r="AU254" s="254" t="s">
        <v>89</v>
      </c>
      <c r="AV254" s="14" t="s">
        <v>214</v>
      </c>
      <c r="AW254" s="14" t="s">
        <v>41</v>
      </c>
      <c r="AX254" s="14" t="s">
        <v>87</v>
      </c>
      <c r="AY254" s="254" t="s">
        <v>206</v>
      </c>
    </row>
    <row r="255" spans="1:65" s="2" customFormat="1" ht="16.5" customHeight="1">
      <c r="A255" s="40"/>
      <c r="B255" s="41"/>
      <c r="C255" s="265" t="s">
        <v>379</v>
      </c>
      <c r="D255" s="265" t="s">
        <v>322</v>
      </c>
      <c r="E255" s="266" t="s">
        <v>332</v>
      </c>
      <c r="F255" s="267" t="s">
        <v>333</v>
      </c>
      <c r="G255" s="268" t="s">
        <v>223</v>
      </c>
      <c r="H255" s="269">
        <v>3314</v>
      </c>
      <c r="I255" s="270"/>
      <c r="J255" s="271">
        <f>ROUND(I255*H255,2)</f>
        <v>0</v>
      </c>
      <c r="K255" s="267" t="s">
        <v>213</v>
      </c>
      <c r="L255" s="272"/>
      <c r="M255" s="273" t="s">
        <v>39</v>
      </c>
      <c r="N255" s="274" t="s">
        <v>53</v>
      </c>
      <c r="O255" s="86"/>
      <c r="P255" s="224">
        <f>O255*H255</f>
        <v>0</v>
      </c>
      <c r="Q255" s="224">
        <v>9E-05</v>
      </c>
      <c r="R255" s="224">
        <f>Q255*H255</f>
        <v>0.29826</v>
      </c>
      <c r="S255" s="224">
        <v>0</v>
      </c>
      <c r="T255" s="225">
        <f>S255*H255</f>
        <v>0</v>
      </c>
      <c r="U255" s="40"/>
      <c r="V255" s="40"/>
      <c r="W255" s="40"/>
      <c r="X255" s="40"/>
      <c r="Y255" s="40"/>
      <c r="Z255" s="40"/>
      <c r="AA255" s="40"/>
      <c r="AB255" s="40"/>
      <c r="AC255" s="40"/>
      <c r="AD255" s="40"/>
      <c r="AE255" s="40"/>
      <c r="AR255" s="226" t="s">
        <v>257</v>
      </c>
      <c r="AT255" s="226" t="s">
        <v>322</v>
      </c>
      <c r="AU255" s="226" t="s">
        <v>89</v>
      </c>
      <c r="AY255" s="18" t="s">
        <v>206</v>
      </c>
      <c r="BE255" s="227">
        <f>IF(N255="základní",J255,0)</f>
        <v>0</v>
      </c>
      <c r="BF255" s="227">
        <f>IF(N255="snížená",J255,0)</f>
        <v>0</v>
      </c>
      <c r="BG255" s="227">
        <f>IF(N255="zákl. přenesená",J255,0)</f>
        <v>0</v>
      </c>
      <c r="BH255" s="227">
        <f>IF(N255="sníž. přenesená",J255,0)</f>
        <v>0</v>
      </c>
      <c r="BI255" s="227">
        <f>IF(N255="nulová",J255,0)</f>
        <v>0</v>
      </c>
      <c r="BJ255" s="18" t="s">
        <v>214</v>
      </c>
      <c r="BK255" s="227">
        <f>ROUND(I255*H255,2)</f>
        <v>0</v>
      </c>
      <c r="BL255" s="18" t="s">
        <v>214</v>
      </c>
      <c r="BM255" s="226" t="s">
        <v>514</v>
      </c>
    </row>
    <row r="256" spans="1:47" s="2" customFormat="1" ht="12">
      <c r="A256" s="40"/>
      <c r="B256" s="41"/>
      <c r="C256" s="42"/>
      <c r="D256" s="228" t="s">
        <v>216</v>
      </c>
      <c r="E256" s="42"/>
      <c r="F256" s="229" t="s">
        <v>333</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8" t="s">
        <v>216</v>
      </c>
      <c r="AU256" s="18" t="s">
        <v>89</v>
      </c>
    </row>
    <row r="257" spans="1:51" s="15" customFormat="1" ht="12">
      <c r="A257" s="15"/>
      <c r="B257" s="255"/>
      <c r="C257" s="256"/>
      <c r="D257" s="228" t="s">
        <v>218</v>
      </c>
      <c r="E257" s="257" t="s">
        <v>39</v>
      </c>
      <c r="F257" s="258" t="s">
        <v>456</v>
      </c>
      <c r="G257" s="256"/>
      <c r="H257" s="257" t="s">
        <v>39</v>
      </c>
      <c r="I257" s="259"/>
      <c r="J257" s="256"/>
      <c r="K257" s="256"/>
      <c r="L257" s="260"/>
      <c r="M257" s="261"/>
      <c r="N257" s="262"/>
      <c r="O257" s="262"/>
      <c r="P257" s="262"/>
      <c r="Q257" s="262"/>
      <c r="R257" s="262"/>
      <c r="S257" s="262"/>
      <c r="T257" s="263"/>
      <c r="U257" s="15"/>
      <c r="V257" s="15"/>
      <c r="W257" s="15"/>
      <c r="X257" s="15"/>
      <c r="Y257" s="15"/>
      <c r="Z257" s="15"/>
      <c r="AA257" s="15"/>
      <c r="AB257" s="15"/>
      <c r="AC257" s="15"/>
      <c r="AD257" s="15"/>
      <c r="AE257" s="15"/>
      <c r="AT257" s="264" t="s">
        <v>218</v>
      </c>
      <c r="AU257" s="264" t="s">
        <v>89</v>
      </c>
      <c r="AV257" s="15" t="s">
        <v>87</v>
      </c>
      <c r="AW257" s="15" t="s">
        <v>41</v>
      </c>
      <c r="AX257" s="15" t="s">
        <v>80</v>
      </c>
      <c r="AY257" s="264" t="s">
        <v>206</v>
      </c>
    </row>
    <row r="258" spans="1:51" s="13" customFormat="1" ht="12">
      <c r="A258" s="13"/>
      <c r="B258" s="233"/>
      <c r="C258" s="234"/>
      <c r="D258" s="228" t="s">
        <v>218</v>
      </c>
      <c r="E258" s="235" t="s">
        <v>39</v>
      </c>
      <c r="F258" s="236" t="s">
        <v>457</v>
      </c>
      <c r="G258" s="234"/>
      <c r="H258" s="237">
        <v>3314</v>
      </c>
      <c r="I258" s="238"/>
      <c r="J258" s="234"/>
      <c r="K258" s="234"/>
      <c r="L258" s="239"/>
      <c r="M258" s="240"/>
      <c r="N258" s="241"/>
      <c r="O258" s="241"/>
      <c r="P258" s="241"/>
      <c r="Q258" s="241"/>
      <c r="R258" s="241"/>
      <c r="S258" s="241"/>
      <c r="T258" s="242"/>
      <c r="U258" s="13"/>
      <c r="V258" s="13"/>
      <c r="W258" s="13"/>
      <c r="X258" s="13"/>
      <c r="Y258" s="13"/>
      <c r="Z258" s="13"/>
      <c r="AA258" s="13"/>
      <c r="AB258" s="13"/>
      <c r="AC258" s="13"/>
      <c r="AD258" s="13"/>
      <c r="AE258" s="13"/>
      <c r="AT258" s="243" t="s">
        <v>218</v>
      </c>
      <c r="AU258" s="243" t="s">
        <v>89</v>
      </c>
      <c r="AV258" s="13" t="s">
        <v>89</v>
      </c>
      <c r="AW258" s="13" t="s">
        <v>41</v>
      </c>
      <c r="AX258" s="13" t="s">
        <v>80</v>
      </c>
      <c r="AY258" s="243" t="s">
        <v>206</v>
      </c>
    </row>
    <row r="259" spans="1:51" s="14" customFormat="1" ht="12">
      <c r="A259" s="14"/>
      <c r="B259" s="244"/>
      <c r="C259" s="245"/>
      <c r="D259" s="228" t="s">
        <v>218</v>
      </c>
      <c r="E259" s="246" t="s">
        <v>39</v>
      </c>
      <c r="F259" s="247" t="s">
        <v>220</v>
      </c>
      <c r="G259" s="245"/>
      <c r="H259" s="248">
        <v>3314</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218</v>
      </c>
      <c r="AU259" s="254" t="s">
        <v>89</v>
      </c>
      <c r="AV259" s="14" t="s">
        <v>214</v>
      </c>
      <c r="AW259" s="14" t="s">
        <v>41</v>
      </c>
      <c r="AX259" s="14" t="s">
        <v>87</v>
      </c>
      <c r="AY259" s="254" t="s">
        <v>206</v>
      </c>
    </row>
    <row r="260" spans="1:65" s="2" customFormat="1" ht="24.15" customHeight="1">
      <c r="A260" s="40"/>
      <c r="B260" s="41"/>
      <c r="C260" s="265" t="s">
        <v>219</v>
      </c>
      <c r="D260" s="265" t="s">
        <v>322</v>
      </c>
      <c r="E260" s="266" t="s">
        <v>515</v>
      </c>
      <c r="F260" s="267" t="s">
        <v>516</v>
      </c>
      <c r="G260" s="268" t="s">
        <v>223</v>
      </c>
      <c r="H260" s="269">
        <v>60</v>
      </c>
      <c r="I260" s="270"/>
      <c r="J260" s="271">
        <f>ROUND(I260*H260,2)</f>
        <v>0</v>
      </c>
      <c r="K260" s="267" t="s">
        <v>213</v>
      </c>
      <c r="L260" s="272"/>
      <c r="M260" s="273" t="s">
        <v>39</v>
      </c>
      <c r="N260" s="274" t="s">
        <v>53</v>
      </c>
      <c r="O260" s="86"/>
      <c r="P260" s="224">
        <f>O260*H260</f>
        <v>0</v>
      </c>
      <c r="Q260" s="224">
        <v>0.00123</v>
      </c>
      <c r="R260" s="224">
        <f>Q260*H260</f>
        <v>0.0738</v>
      </c>
      <c r="S260" s="224">
        <v>0</v>
      </c>
      <c r="T260" s="225">
        <f>S260*H260</f>
        <v>0</v>
      </c>
      <c r="U260" s="40"/>
      <c r="V260" s="40"/>
      <c r="W260" s="40"/>
      <c r="X260" s="40"/>
      <c r="Y260" s="40"/>
      <c r="Z260" s="40"/>
      <c r="AA260" s="40"/>
      <c r="AB260" s="40"/>
      <c r="AC260" s="40"/>
      <c r="AD260" s="40"/>
      <c r="AE260" s="40"/>
      <c r="AR260" s="226" t="s">
        <v>257</v>
      </c>
      <c r="AT260" s="226" t="s">
        <v>322</v>
      </c>
      <c r="AU260" s="226" t="s">
        <v>89</v>
      </c>
      <c r="AY260" s="18" t="s">
        <v>206</v>
      </c>
      <c r="BE260" s="227">
        <f>IF(N260="základní",J260,0)</f>
        <v>0</v>
      </c>
      <c r="BF260" s="227">
        <f>IF(N260="snížená",J260,0)</f>
        <v>0</v>
      </c>
      <c r="BG260" s="227">
        <f>IF(N260="zákl. přenesená",J260,0)</f>
        <v>0</v>
      </c>
      <c r="BH260" s="227">
        <f>IF(N260="sníž. přenesená",J260,0)</f>
        <v>0</v>
      </c>
      <c r="BI260" s="227">
        <f>IF(N260="nulová",J260,0)</f>
        <v>0</v>
      </c>
      <c r="BJ260" s="18" t="s">
        <v>214</v>
      </c>
      <c r="BK260" s="227">
        <f>ROUND(I260*H260,2)</f>
        <v>0</v>
      </c>
      <c r="BL260" s="18" t="s">
        <v>214</v>
      </c>
      <c r="BM260" s="226" t="s">
        <v>517</v>
      </c>
    </row>
    <row r="261" spans="1:47" s="2" customFormat="1" ht="12">
      <c r="A261" s="40"/>
      <c r="B261" s="41"/>
      <c r="C261" s="42"/>
      <c r="D261" s="228" t="s">
        <v>216</v>
      </c>
      <c r="E261" s="42"/>
      <c r="F261" s="229" t="s">
        <v>516</v>
      </c>
      <c r="G261" s="42"/>
      <c r="H261" s="42"/>
      <c r="I261" s="230"/>
      <c r="J261" s="42"/>
      <c r="K261" s="42"/>
      <c r="L261" s="46"/>
      <c r="M261" s="231"/>
      <c r="N261" s="232"/>
      <c r="O261" s="86"/>
      <c r="P261" s="86"/>
      <c r="Q261" s="86"/>
      <c r="R261" s="86"/>
      <c r="S261" s="86"/>
      <c r="T261" s="87"/>
      <c r="U261" s="40"/>
      <c r="V261" s="40"/>
      <c r="W261" s="40"/>
      <c r="X261" s="40"/>
      <c r="Y261" s="40"/>
      <c r="Z261" s="40"/>
      <c r="AA261" s="40"/>
      <c r="AB261" s="40"/>
      <c r="AC261" s="40"/>
      <c r="AD261" s="40"/>
      <c r="AE261" s="40"/>
      <c r="AT261" s="18" t="s">
        <v>216</v>
      </c>
      <c r="AU261" s="18" t="s">
        <v>89</v>
      </c>
    </row>
    <row r="262" spans="1:51" s="13" customFormat="1" ht="12">
      <c r="A262" s="13"/>
      <c r="B262" s="233"/>
      <c r="C262" s="234"/>
      <c r="D262" s="228" t="s">
        <v>218</v>
      </c>
      <c r="E262" s="235" t="s">
        <v>39</v>
      </c>
      <c r="F262" s="236" t="s">
        <v>518</v>
      </c>
      <c r="G262" s="234"/>
      <c r="H262" s="237">
        <v>60</v>
      </c>
      <c r="I262" s="238"/>
      <c r="J262" s="234"/>
      <c r="K262" s="234"/>
      <c r="L262" s="239"/>
      <c r="M262" s="240"/>
      <c r="N262" s="241"/>
      <c r="O262" s="241"/>
      <c r="P262" s="241"/>
      <c r="Q262" s="241"/>
      <c r="R262" s="241"/>
      <c r="S262" s="241"/>
      <c r="T262" s="242"/>
      <c r="U262" s="13"/>
      <c r="V262" s="13"/>
      <c r="W262" s="13"/>
      <c r="X262" s="13"/>
      <c r="Y262" s="13"/>
      <c r="Z262" s="13"/>
      <c r="AA262" s="13"/>
      <c r="AB262" s="13"/>
      <c r="AC262" s="13"/>
      <c r="AD262" s="13"/>
      <c r="AE262" s="13"/>
      <c r="AT262" s="243" t="s">
        <v>218</v>
      </c>
      <c r="AU262" s="243" t="s">
        <v>89</v>
      </c>
      <c r="AV262" s="13" t="s">
        <v>89</v>
      </c>
      <c r="AW262" s="13" t="s">
        <v>41</v>
      </c>
      <c r="AX262" s="13" t="s">
        <v>80</v>
      </c>
      <c r="AY262" s="243" t="s">
        <v>206</v>
      </c>
    </row>
    <row r="263" spans="1:51" s="14" customFormat="1" ht="12">
      <c r="A263" s="14"/>
      <c r="B263" s="244"/>
      <c r="C263" s="245"/>
      <c r="D263" s="228" t="s">
        <v>218</v>
      </c>
      <c r="E263" s="246" t="s">
        <v>39</v>
      </c>
      <c r="F263" s="247" t="s">
        <v>220</v>
      </c>
      <c r="G263" s="245"/>
      <c r="H263" s="248">
        <v>60</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218</v>
      </c>
      <c r="AU263" s="254" t="s">
        <v>89</v>
      </c>
      <c r="AV263" s="14" t="s">
        <v>214</v>
      </c>
      <c r="AW263" s="14" t="s">
        <v>41</v>
      </c>
      <c r="AX263" s="14" t="s">
        <v>87</v>
      </c>
      <c r="AY263" s="254" t="s">
        <v>206</v>
      </c>
    </row>
    <row r="264" spans="1:65" s="2" customFormat="1" ht="16.5" customHeight="1">
      <c r="A264" s="40"/>
      <c r="B264" s="41"/>
      <c r="C264" s="265" t="s">
        <v>391</v>
      </c>
      <c r="D264" s="265" t="s">
        <v>322</v>
      </c>
      <c r="E264" s="266" t="s">
        <v>336</v>
      </c>
      <c r="F264" s="267" t="s">
        <v>337</v>
      </c>
      <c r="G264" s="268" t="s">
        <v>223</v>
      </c>
      <c r="H264" s="269">
        <v>3314</v>
      </c>
      <c r="I264" s="270"/>
      <c r="J264" s="271">
        <f>ROUND(I264*H264,2)</f>
        <v>0</v>
      </c>
      <c r="K264" s="267" t="s">
        <v>213</v>
      </c>
      <c r="L264" s="272"/>
      <c r="M264" s="273" t="s">
        <v>39</v>
      </c>
      <c r="N264" s="274" t="s">
        <v>53</v>
      </c>
      <c r="O264" s="86"/>
      <c r="P264" s="224">
        <f>O264*H264</f>
        <v>0</v>
      </c>
      <c r="Q264" s="224">
        <v>0.00041</v>
      </c>
      <c r="R264" s="224">
        <f>Q264*H264</f>
        <v>1.35874</v>
      </c>
      <c r="S264" s="224">
        <v>0</v>
      </c>
      <c r="T264" s="225">
        <f>S264*H264</f>
        <v>0</v>
      </c>
      <c r="U264" s="40"/>
      <c r="V264" s="40"/>
      <c r="W264" s="40"/>
      <c r="X264" s="40"/>
      <c r="Y264" s="40"/>
      <c r="Z264" s="40"/>
      <c r="AA264" s="40"/>
      <c r="AB264" s="40"/>
      <c r="AC264" s="40"/>
      <c r="AD264" s="40"/>
      <c r="AE264" s="40"/>
      <c r="AR264" s="226" t="s">
        <v>257</v>
      </c>
      <c r="AT264" s="226" t="s">
        <v>322</v>
      </c>
      <c r="AU264" s="226" t="s">
        <v>89</v>
      </c>
      <c r="AY264" s="18" t="s">
        <v>206</v>
      </c>
      <c r="BE264" s="227">
        <f>IF(N264="základní",J264,0)</f>
        <v>0</v>
      </c>
      <c r="BF264" s="227">
        <f>IF(N264="snížená",J264,0)</f>
        <v>0</v>
      </c>
      <c r="BG264" s="227">
        <f>IF(N264="zákl. přenesená",J264,0)</f>
        <v>0</v>
      </c>
      <c r="BH264" s="227">
        <f>IF(N264="sníž. přenesená",J264,0)</f>
        <v>0</v>
      </c>
      <c r="BI264" s="227">
        <f>IF(N264="nulová",J264,0)</f>
        <v>0</v>
      </c>
      <c r="BJ264" s="18" t="s">
        <v>214</v>
      </c>
      <c r="BK264" s="227">
        <f>ROUND(I264*H264,2)</f>
        <v>0</v>
      </c>
      <c r="BL264" s="18" t="s">
        <v>214</v>
      </c>
      <c r="BM264" s="226" t="s">
        <v>519</v>
      </c>
    </row>
    <row r="265" spans="1:47" s="2" customFormat="1" ht="12">
      <c r="A265" s="40"/>
      <c r="B265" s="41"/>
      <c r="C265" s="42"/>
      <c r="D265" s="228" t="s">
        <v>216</v>
      </c>
      <c r="E265" s="42"/>
      <c r="F265" s="229" t="s">
        <v>337</v>
      </c>
      <c r="G265" s="42"/>
      <c r="H265" s="42"/>
      <c r="I265" s="230"/>
      <c r="J265" s="42"/>
      <c r="K265" s="42"/>
      <c r="L265" s="46"/>
      <c r="M265" s="231"/>
      <c r="N265" s="232"/>
      <c r="O265" s="86"/>
      <c r="P265" s="86"/>
      <c r="Q265" s="86"/>
      <c r="R265" s="86"/>
      <c r="S265" s="86"/>
      <c r="T265" s="87"/>
      <c r="U265" s="40"/>
      <c r="V265" s="40"/>
      <c r="W265" s="40"/>
      <c r="X265" s="40"/>
      <c r="Y265" s="40"/>
      <c r="Z265" s="40"/>
      <c r="AA265" s="40"/>
      <c r="AB265" s="40"/>
      <c r="AC265" s="40"/>
      <c r="AD265" s="40"/>
      <c r="AE265" s="40"/>
      <c r="AT265" s="18" t="s">
        <v>216</v>
      </c>
      <c r="AU265" s="18" t="s">
        <v>89</v>
      </c>
    </row>
    <row r="266" spans="1:51" s="15" customFormat="1" ht="12">
      <c r="A266" s="15"/>
      <c r="B266" s="255"/>
      <c r="C266" s="256"/>
      <c r="D266" s="228" t="s">
        <v>218</v>
      </c>
      <c r="E266" s="257" t="s">
        <v>39</v>
      </c>
      <c r="F266" s="258" t="s">
        <v>456</v>
      </c>
      <c r="G266" s="256"/>
      <c r="H266" s="257" t="s">
        <v>39</v>
      </c>
      <c r="I266" s="259"/>
      <c r="J266" s="256"/>
      <c r="K266" s="256"/>
      <c r="L266" s="260"/>
      <c r="M266" s="261"/>
      <c r="N266" s="262"/>
      <c r="O266" s="262"/>
      <c r="P266" s="262"/>
      <c r="Q266" s="262"/>
      <c r="R266" s="262"/>
      <c r="S266" s="262"/>
      <c r="T266" s="263"/>
      <c r="U266" s="15"/>
      <c r="V266" s="15"/>
      <c r="W266" s="15"/>
      <c r="X266" s="15"/>
      <c r="Y266" s="15"/>
      <c r="Z266" s="15"/>
      <c r="AA266" s="15"/>
      <c r="AB266" s="15"/>
      <c r="AC266" s="15"/>
      <c r="AD266" s="15"/>
      <c r="AE266" s="15"/>
      <c r="AT266" s="264" t="s">
        <v>218</v>
      </c>
      <c r="AU266" s="264" t="s">
        <v>89</v>
      </c>
      <c r="AV266" s="15" t="s">
        <v>87</v>
      </c>
      <c r="AW266" s="15" t="s">
        <v>41</v>
      </c>
      <c r="AX266" s="15" t="s">
        <v>80</v>
      </c>
      <c r="AY266" s="264" t="s">
        <v>206</v>
      </c>
    </row>
    <row r="267" spans="1:51" s="13" customFormat="1" ht="12">
      <c r="A267" s="13"/>
      <c r="B267" s="233"/>
      <c r="C267" s="234"/>
      <c r="D267" s="228" t="s">
        <v>218</v>
      </c>
      <c r="E267" s="235" t="s">
        <v>39</v>
      </c>
      <c r="F267" s="236" t="s">
        <v>457</v>
      </c>
      <c r="G267" s="234"/>
      <c r="H267" s="237">
        <v>3314</v>
      </c>
      <c r="I267" s="238"/>
      <c r="J267" s="234"/>
      <c r="K267" s="234"/>
      <c r="L267" s="239"/>
      <c r="M267" s="240"/>
      <c r="N267" s="241"/>
      <c r="O267" s="241"/>
      <c r="P267" s="241"/>
      <c r="Q267" s="241"/>
      <c r="R267" s="241"/>
      <c r="S267" s="241"/>
      <c r="T267" s="242"/>
      <c r="U267" s="13"/>
      <c r="V267" s="13"/>
      <c r="W267" s="13"/>
      <c r="X267" s="13"/>
      <c r="Y267" s="13"/>
      <c r="Z267" s="13"/>
      <c r="AA267" s="13"/>
      <c r="AB267" s="13"/>
      <c r="AC267" s="13"/>
      <c r="AD267" s="13"/>
      <c r="AE267" s="13"/>
      <c r="AT267" s="243" t="s">
        <v>218</v>
      </c>
      <c r="AU267" s="243" t="s">
        <v>89</v>
      </c>
      <c r="AV267" s="13" t="s">
        <v>89</v>
      </c>
      <c r="AW267" s="13" t="s">
        <v>41</v>
      </c>
      <c r="AX267" s="13" t="s">
        <v>80</v>
      </c>
      <c r="AY267" s="243" t="s">
        <v>206</v>
      </c>
    </row>
    <row r="268" spans="1:51" s="14" customFormat="1" ht="12">
      <c r="A268" s="14"/>
      <c r="B268" s="244"/>
      <c r="C268" s="245"/>
      <c r="D268" s="228" t="s">
        <v>218</v>
      </c>
      <c r="E268" s="246" t="s">
        <v>39</v>
      </c>
      <c r="F268" s="247" t="s">
        <v>220</v>
      </c>
      <c r="G268" s="245"/>
      <c r="H268" s="248">
        <v>3314</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218</v>
      </c>
      <c r="AU268" s="254" t="s">
        <v>89</v>
      </c>
      <c r="AV268" s="14" t="s">
        <v>214</v>
      </c>
      <c r="AW268" s="14" t="s">
        <v>41</v>
      </c>
      <c r="AX268" s="14" t="s">
        <v>87</v>
      </c>
      <c r="AY268" s="254" t="s">
        <v>206</v>
      </c>
    </row>
    <row r="269" spans="1:65" s="2" customFormat="1" ht="16.5" customHeight="1">
      <c r="A269" s="40"/>
      <c r="B269" s="41"/>
      <c r="C269" s="265" t="s">
        <v>520</v>
      </c>
      <c r="D269" s="265" t="s">
        <v>322</v>
      </c>
      <c r="E269" s="266" t="s">
        <v>340</v>
      </c>
      <c r="F269" s="267" t="s">
        <v>341</v>
      </c>
      <c r="G269" s="268" t="s">
        <v>223</v>
      </c>
      <c r="H269" s="269">
        <v>3314</v>
      </c>
      <c r="I269" s="270"/>
      <c r="J269" s="271">
        <f>ROUND(I269*H269,2)</f>
        <v>0</v>
      </c>
      <c r="K269" s="267" t="s">
        <v>213</v>
      </c>
      <c r="L269" s="272"/>
      <c r="M269" s="273" t="s">
        <v>39</v>
      </c>
      <c r="N269" s="274" t="s">
        <v>53</v>
      </c>
      <c r="O269" s="86"/>
      <c r="P269" s="224">
        <f>O269*H269</f>
        <v>0</v>
      </c>
      <c r="Q269" s="224">
        <v>5E-05</v>
      </c>
      <c r="R269" s="224">
        <f>Q269*H269</f>
        <v>0.16570000000000001</v>
      </c>
      <c r="S269" s="224">
        <v>0</v>
      </c>
      <c r="T269" s="225">
        <f>S269*H269</f>
        <v>0</v>
      </c>
      <c r="U269" s="40"/>
      <c r="V269" s="40"/>
      <c r="W269" s="40"/>
      <c r="X269" s="40"/>
      <c r="Y269" s="40"/>
      <c r="Z269" s="40"/>
      <c r="AA269" s="40"/>
      <c r="AB269" s="40"/>
      <c r="AC269" s="40"/>
      <c r="AD269" s="40"/>
      <c r="AE269" s="40"/>
      <c r="AR269" s="226" t="s">
        <v>257</v>
      </c>
      <c r="AT269" s="226" t="s">
        <v>322</v>
      </c>
      <c r="AU269" s="226" t="s">
        <v>89</v>
      </c>
      <c r="AY269" s="18" t="s">
        <v>206</v>
      </c>
      <c r="BE269" s="227">
        <f>IF(N269="základní",J269,0)</f>
        <v>0</v>
      </c>
      <c r="BF269" s="227">
        <f>IF(N269="snížená",J269,0)</f>
        <v>0</v>
      </c>
      <c r="BG269" s="227">
        <f>IF(N269="zákl. přenesená",J269,0)</f>
        <v>0</v>
      </c>
      <c r="BH269" s="227">
        <f>IF(N269="sníž. přenesená",J269,0)</f>
        <v>0</v>
      </c>
      <c r="BI269" s="227">
        <f>IF(N269="nulová",J269,0)</f>
        <v>0</v>
      </c>
      <c r="BJ269" s="18" t="s">
        <v>214</v>
      </c>
      <c r="BK269" s="227">
        <f>ROUND(I269*H269,2)</f>
        <v>0</v>
      </c>
      <c r="BL269" s="18" t="s">
        <v>214</v>
      </c>
      <c r="BM269" s="226" t="s">
        <v>521</v>
      </c>
    </row>
    <row r="270" spans="1:47" s="2" customFormat="1" ht="12">
      <c r="A270" s="40"/>
      <c r="B270" s="41"/>
      <c r="C270" s="42"/>
      <c r="D270" s="228" t="s">
        <v>216</v>
      </c>
      <c r="E270" s="42"/>
      <c r="F270" s="229" t="s">
        <v>341</v>
      </c>
      <c r="G270" s="42"/>
      <c r="H270" s="42"/>
      <c r="I270" s="230"/>
      <c r="J270" s="42"/>
      <c r="K270" s="42"/>
      <c r="L270" s="46"/>
      <c r="M270" s="231"/>
      <c r="N270" s="232"/>
      <c r="O270" s="86"/>
      <c r="P270" s="86"/>
      <c r="Q270" s="86"/>
      <c r="R270" s="86"/>
      <c r="S270" s="86"/>
      <c r="T270" s="87"/>
      <c r="U270" s="40"/>
      <c r="V270" s="40"/>
      <c r="W270" s="40"/>
      <c r="X270" s="40"/>
      <c r="Y270" s="40"/>
      <c r="Z270" s="40"/>
      <c r="AA270" s="40"/>
      <c r="AB270" s="40"/>
      <c r="AC270" s="40"/>
      <c r="AD270" s="40"/>
      <c r="AE270" s="40"/>
      <c r="AT270" s="18" t="s">
        <v>216</v>
      </c>
      <c r="AU270" s="18" t="s">
        <v>89</v>
      </c>
    </row>
    <row r="271" spans="1:51" s="15" customFormat="1" ht="12">
      <c r="A271" s="15"/>
      <c r="B271" s="255"/>
      <c r="C271" s="256"/>
      <c r="D271" s="228" t="s">
        <v>218</v>
      </c>
      <c r="E271" s="257" t="s">
        <v>39</v>
      </c>
      <c r="F271" s="258" t="s">
        <v>456</v>
      </c>
      <c r="G271" s="256"/>
      <c r="H271" s="257" t="s">
        <v>39</v>
      </c>
      <c r="I271" s="259"/>
      <c r="J271" s="256"/>
      <c r="K271" s="256"/>
      <c r="L271" s="260"/>
      <c r="M271" s="261"/>
      <c r="N271" s="262"/>
      <c r="O271" s="262"/>
      <c r="P271" s="262"/>
      <c r="Q271" s="262"/>
      <c r="R271" s="262"/>
      <c r="S271" s="262"/>
      <c r="T271" s="263"/>
      <c r="U271" s="15"/>
      <c r="V271" s="15"/>
      <c r="W271" s="15"/>
      <c r="X271" s="15"/>
      <c r="Y271" s="15"/>
      <c r="Z271" s="15"/>
      <c r="AA271" s="15"/>
      <c r="AB271" s="15"/>
      <c r="AC271" s="15"/>
      <c r="AD271" s="15"/>
      <c r="AE271" s="15"/>
      <c r="AT271" s="264" t="s">
        <v>218</v>
      </c>
      <c r="AU271" s="264" t="s">
        <v>89</v>
      </c>
      <c r="AV271" s="15" t="s">
        <v>87</v>
      </c>
      <c r="AW271" s="15" t="s">
        <v>41</v>
      </c>
      <c r="AX271" s="15" t="s">
        <v>80</v>
      </c>
      <c r="AY271" s="264" t="s">
        <v>206</v>
      </c>
    </row>
    <row r="272" spans="1:51" s="13" customFormat="1" ht="12">
      <c r="A272" s="13"/>
      <c r="B272" s="233"/>
      <c r="C272" s="234"/>
      <c r="D272" s="228" t="s">
        <v>218</v>
      </c>
      <c r="E272" s="235" t="s">
        <v>39</v>
      </c>
      <c r="F272" s="236" t="s">
        <v>457</v>
      </c>
      <c r="G272" s="234"/>
      <c r="H272" s="237">
        <v>3314</v>
      </c>
      <c r="I272" s="238"/>
      <c r="J272" s="234"/>
      <c r="K272" s="234"/>
      <c r="L272" s="239"/>
      <c r="M272" s="240"/>
      <c r="N272" s="241"/>
      <c r="O272" s="241"/>
      <c r="P272" s="241"/>
      <c r="Q272" s="241"/>
      <c r="R272" s="241"/>
      <c r="S272" s="241"/>
      <c r="T272" s="242"/>
      <c r="U272" s="13"/>
      <c r="V272" s="13"/>
      <c r="W272" s="13"/>
      <c r="X272" s="13"/>
      <c r="Y272" s="13"/>
      <c r="Z272" s="13"/>
      <c r="AA272" s="13"/>
      <c r="AB272" s="13"/>
      <c r="AC272" s="13"/>
      <c r="AD272" s="13"/>
      <c r="AE272" s="13"/>
      <c r="AT272" s="243" t="s">
        <v>218</v>
      </c>
      <c r="AU272" s="243" t="s">
        <v>89</v>
      </c>
      <c r="AV272" s="13" t="s">
        <v>89</v>
      </c>
      <c r="AW272" s="13" t="s">
        <v>41</v>
      </c>
      <c r="AX272" s="13" t="s">
        <v>80</v>
      </c>
      <c r="AY272" s="243" t="s">
        <v>206</v>
      </c>
    </row>
    <row r="273" spans="1:51" s="14" customFormat="1" ht="12">
      <c r="A273" s="14"/>
      <c r="B273" s="244"/>
      <c r="C273" s="245"/>
      <c r="D273" s="228" t="s">
        <v>218</v>
      </c>
      <c r="E273" s="246" t="s">
        <v>39</v>
      </c>
      <c r="F273" s="247" t="s">
        <v>220</v>
      </c>
      <c r="G273" s="245"/>
      <c r="H273" s="248">
        <v>3314</v>
      </c>
      <c r="I273" s="249"/>
      <c r="J273" s="245"/>
      <c r="K273" s="245"/>
      <c r="L273" s="250"/>
      <c r="M273" s="251"/>
      <c r="N273" s="252"/>
      <c r="O273" s="252"/>
      <c r="P273" s="252"/>
      <c r="Q273" s="252"/>
      <c r="R273" s="252"/>
      <c r="S273" s="252"/>
      <c r="T273" s="253"/>
      <c r="U273" s="14"/>
      <c r="V273" s="14"/>
      <c r="W273" s="14"/>
      <c r="X273" s="14"/>
      <c r="Y273" s="14"/>
      <c r="Z273" s="14"/>
      <c r="AA273" s="14"/>
      <c r="AB273" s="14"/>
      <c r="AC273" s="14"/>
      <c r="AD273" s="14"/>
      <c r="AE273" s="14"/>
      <c r="AT273" s="254" t="s">
        <v>218</v>
      </c>
      <c r="AU273" s="254" t="s">
        <v>89</v>
      </c>
      <c r="AV273" s="14" t="s">
        <v>214</v>
      </c>
      <c r="AW273" s="14" t="s">
        <v>41</v>
      </c>
      <c r="AX273" s="14" t="s">
        <v>87</v>
      </c>
      <c r="AY273" s="254" t="s">
        <v>206</v>
      </c>
    </row>
    <row r="274" spans="1:65" s="2" customFormat="1" ht="16.5" customHeight="1">
      <c r="A274" s="40"/>
      <c r="B274" s="41"/>
      <c r="C274" s="265" t="s">
        <v>522</v>
      </c>
      <c r="D274" s="265" t="s">
        <v>322</v>
      </c>
      <c r="E274" s="266" t="s">
        <v>344</v>
      </c>
      <c r="F274" s="267" t="s">
        <v>345</v>
      </c>
      <c r="G274" s="268" t="s">
        <v>223</v>
      </c>
      <c r="H274" s="269">
        <v>3314</v>
      </c>
      <c r="I274" s="270"/>
      <c r="J274" s="271">
        <f>ROUND(I274*H274,2)</f>
        <v>0</v>
      </c>
      <c r="K274" s="267" t="s">
        <v>213</v>
      </c>
      <c r="L274" s="272"/>
      <c r="M274" s="273" t="s">
        <v>39</v>
      </c>
      <c r="N274" s="274" t="s">
        <v>53</v>
      </c>
      <c r="O274" s="86"/>
      <c r="P274" s="224">
        <f>O274*H274</f>
        <v>0</v>
      </c>
      <c r="Q274" s="224">
        <v>0.00015</v>
      </c>
      <c r="R274" s="224">
        <f>Q274*H274</f>
        <v>0.49709999999999993</v>
      </c>
      <c r="S274" s="224">
        <v>0</v>
      </c>
      <c r="T274" s="225">
        <f>S274*H274</f>
        <v>0</v>
      </c>
      <c r="U274" s="40"/>
      <c r="V274" s="40"/>
      <c r="W274" s="40"/>
      <c r="X274" s="40"/>
      <c r="Y274" s="40"/>
      <c r="Z274" s="40"/>
      <c r="AA274" s="40"/>
      <c r="AB274" s="40"/>
      <c r="AC274" s="40"/>
      <c r="AD274" s="40"/>
      <c r="AE274" s="40"/>
      <c r="AR274" s="226" t="s">
        <v>257</v>
      </c>
      <c r="AT274" s="226" t="s">
        <v>322</v>
      </c>
      <c r="AU274" s="226" t="s">
        <v>89</v>
      </c>
      <c r="AY274" s="18" t="s">
        <v>206</v>
      </c>
      <c r="BE274" s="227">
        <f>IF(N274="základní",J274,0)</f>
        <v>0</v>
      </c>
      <c r="BF274" s="227">
        <f>IF(N274="snížená",J274,0)</f>
        <v>0</v>
      </c>
      <c r="BG274" s="227">
        <f>IF(N274="zákl. přenesená",J274,0)</f>
        <v>0</v>
      </c>
      <c r="BH274" s="227">
        <f>IF(N274="sníž. přenesená",J274,0)</f>
        <v>0</v>
      </c>
      <c r="BI274" s="227">
        <f>IF(N274="nulová",J274,0)</f>
        <v>0</v>
      </c>
      <c r="BJ274" s="18" t="s">
        <v>214</v>
      </c>
      <c r="BK274" s="227">
        <f>ROUND(I274*H274,2)</f>
        <v>0</v>
      </c>
      <c r="BL274" s="18" t="s">
        <v>214</v>
      </c>
      <c r="BM274" s="226" t="s">
        <v>523</v>
      </c>
    </row>
    <row r="275" spans="1:47" s="2" customFormat="1" ht="12">
      <c r="A275" s="40"/>
      <c r="B275" s="41"/>
      <c r="C275" s="42"/>
      <c r="D275" s="228" t="s">
        <v>216</v>
      </c>
      <c r="E275" s="42"/>
      <c r="F275" s="229" t="s">
        <v>345</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8" t="s">
        <v>216</v>
      </c>
      <c r="AU275" s="18" t="s">
        <v>89</v>
      </c>
    </row>
    <row r="276" spans="1:51" s="15" customFormat="1" ht="12">
      <c r="A276" s="15"/>
      <c r="B276" s="255"/>
      <c r="C276" s="256"/>
      <c r="D276" s="228" t="s">
        <v>218</v>
      </c>
      <c r="E276" s="257" t="s">
        <v>39</v>
      </c>
      <c r="F276" s="258" t="s">
        <v>456</v>
      </c>
      <c r="G276" s="256"/>
      <c r="H276" s="257" t="s">
        <v>39</v>
      </c>
      <c r="I276" s="259"/>
      <c r="J276" s="256"/>
      <c r="K276" s="256"/>
      <c r="L276" s="260"/>
      <c r="M276" s="261"/>
      <c r="N276" s="262"/>
      <c r="O276" s="262"/>
      <c r="P276" s="262"/>
      <c r="Q276" s="262"/>
      <c r="R276" s="262"/>
      <c r="S276" s="262"/>
      <c r="T276" s="263"/>
      <c r="U276" s="15"/>
      <c r="V276" s="15"/>
      <c r="W276" s="15"/>
      <c r="X276" s="15"/>
      <c r="Y276" s="15"/>
      <c r="Z276" s="15"/>
      <c r="AA276" s="15"/>
      <c r="AB276" s="15"/>
      <c r="AC276" s="15"/>
      <c r="AD276" s="15"/>
      <c r="AE276" s="15"/>
      <c r="AT276" s="264" t="s">
        <v>218</v>
      </c>
      <c r="AU276" s="264" t="s">
        <v>89</v>
      </c>
      <c r="AV276" s="15" t="s">
        <v>87</v>
      </c>
      <c r="AW276" s="15" t="s">
        <v>41</v>
      </c>
      <c r="AX276" s="15" t="s">
        <v>80</v>
      </c>
      <c r="AY276" s="264" t="s">
        <v>206</v>
      </c>
    </row>
    <row r="277" spans="1:51" s="13" customFormat="1" ht="12">
      <c r="A277" s="13"/>
      <c r="B277" s="233"/>
      <c r="C277" s="234"/>
      <c r="D277" s="228" t="s">
        <v>218</v>
      </c>
      <c r="E277" s="235" t="s">
        <v>39</v>
      </c>
      <c r="F277" s="236" t="s">
        <v>457</v>
      </c>
      <c r="G277" s="234"/>
      <c r="H277" s="237">
        <v>3314</v>
      </c>
      <c r="I277" s="238"/>
      <c r="J277" s="234"/>
      <c r="K277" s="234"/>
      <c r="L277" s="239"/>
      <c r="M277" s="240"/>
      <c r="N277" s="241"/>
      <c r="O277" s="241"/>
      <c r="P277" s="241"/>
      <c r="Q277" s="241"/>
      <c r="R277" s="241"/>
      <c r="S277" s="241"/>
      <c r="T277" s="242"/>
      <c r="U277" s="13"/>
      <c r="V277" s="13"/>
      <c r="W277" s="13"/>
      <c r="X277" s="13"/>
      <c r="Y277" s="13"/>
      <c r="Z277" s="13"/>
      <c r="AA277" s="13"/>
      <c r="AB277" s="13"/>
      <c r="AC277" s="13"/>
      <c r="AD277" s="13"/>
      <c r="AE277" s="13"/>
      <c r="AT277" s="243" t="s">
        <v>218</v>
      </c>
      <c r="AU277" s="243" t="s">
        <v>89</v>
      </c>
      <c r="AV277" s="13" t="s">
        <v>89</v>
      </c>
      <c r="AW277" s="13" t="s">
        <v>41</v>
      </c>
      <c r="AX277" s="13" t="s">
        <v>80</v>
      </c>
      <c r="AY277" s="243" t="s">
        <v>206</v>
      </c>
    </row>
    <row r="278" spans="1:51" s="14" customFormat="1" ht="12">
      <c r="A278" s="14"/>
      <c r="B278" s="244"/>
      <c r="C278" s="245"/>
      <c r="D278" s="228" t="s">
        <v>218</v>
      </c>
      <c r="E278" s="246" t="s">
        <v>39</v>
      </c>
      <c r="F278" s="247" t="s">
        <v>220</v>
      </c>
      <c r="G278" s="245"/>
      <c r="H278" s="248">
        <v>3314</v>
      </c>
      <c r="I278" s="249"/>
      <c r="J278" s="245"/>
      <c r="K278" s="245"/>
      <c r="L278" s="250"/>
      <c r="M278" s="251"/>
      <c r="N278" s="252"/>
      <c r="O278" s="252"/>
      <c r="P278" s="252"/>
      <c r="Q278" s="252"/>
      <c r="R278" s="252"/>
      <c r="S278" s="252"/>
      <c r="T278" s="253"/>
      <c r="U278" s="14"/>
      <c r="V278" s="14"/>
      <c r="W278" s="14"/>
      <c r="X278" s="14"/>
      <c r="Y278" s="14"/>
      <c r="Z278" s="14"/>
      <c r="AA278" s="14"/>
      <c r="AB278" s="14"/>
      <c r="AC278" s="14"/>
      <c r="AD278" s="14"/>
      <c r="AE278" s="14"/>
      <c r="AT278" s="254" t="s">
        <v>218</v>
      </c>
      <c r="AU278" s="254" t="s">
        <v>89</v>
      </c>
      <c r="AV278" s="14" t="s">
        <v>214</v>
      </c>
      <c r="AW278" s="14" t="s">
        <v>41</v>
      </c>
      <c r="AX278" s="14" t="s">
        <v>87</v>
      </c>
      <c r="AY278" s="254" t="s">
        <v>206</v>
      </c>
    </row>
    <row r="279" spans="1:65" s="2" customFormat="1" ht="21.75" customHeight="1">
      <c r="A279" s="40"/>
      <c r="B279" s="41"/>
      <c r="C279" s="265" t="s">
        <v>438</v>
      </c>
      <c r="D279" s="265" t="s">
        <v>322</v>
      </c>
      <c r="E279" s="266" t="s">
        <v>348</v>
      </c>
      <c r="F279" s="267" t="s">
        <v>349</v>
      </c>
      <c r="G279" s="268" t="s">
        <v>316</v>
      </c>
      <c r="H279" s="269">
        <v>510</v>
      </c>
      <c r="I279" s="270"/>
      <c r="J279" s="271">
        <f>ROUND(I279*H279,2)</f>
        <v>0</v>
      </c>
      <c r="K279" s="267" t="s">
        <v>213</v>
      </c>
      <c r="L279" s="272"/>
      <c r="M279" s="273" t="s">
        <v>39</v>
      </c>
      <c r="N279" s="274" t="s">
        <v>53</v>
      </c>
      <c r="O279" s="86"/>
      <c r="P279" s="224">
        <f>O279*H279</f>
        <v>0</v>
      </c>
      <c r="Q279" s="224">
        <v>1</v>
      </c>
      <c r="R279" s="224">
        <f>Q279*H279</f>
        <v>510</v>
      </c>
      <c r="S279" s="224">
        <v>0</v>
      </c>
      <c r="T279" s="225">
        <f>S279*H279</f>
        <v>0</v>
      </c>
      <c r="U279" s="40"/>
      <c r="V279" s="40"/>
      <c r="W279" s="40"/>
      <c r="X279" s="40"/>
      <c r="Y279" s="40"/>
      <c r="Z279" s="40"/>
      <c r="AA279" s="40"/>
      <c r="AB279" s="40"/>
      <c r="AC279" s="40"/>
      <c r="AD279" s="40"/>
      <c r="AE279" s="40"/>
      <c r="AR279" s="226" t="s">
        <v>257</v>
      </c>
      <c r="AT279" s="226" t="s">
        <v>322</v>
      </c>
      <c r="AU279" s="226" t="s">
        <v>89</v>
      </c>
      <c r="AY279" s="18" t="s">
        <v>206</v>
      </c>
      <c r="BE279" s="227">
        <f>IF(N279="základní",J279,0)</f>
        <v>0</v>
      </c>
      <c r="BF279" s="227">
        <f>IF(N279="snížená",J279,0)</f>
        <v>0</v>
      </c>
      <c r="BG279" s="227">
        <f>IF(N279="zákl. přenesená",J279,0)</f>
        <v>0</v>
      </c>
      <c r="BH279" s="227">
        <f>IF(N279="sníž. přenesená",J279,0)</f>
        <v>0</v>
      </c>
      <c r="BI279" s="227">
        <f>IF(N279="nulová",J279,0)</f>
        <v>0</v>
      </c>
      <c r="BJ279" s="18" t="s">
        <v>214</v>
      </c>
      <c r="BK279" s="227">
        <f>ROUND(I279*H279,2)</f>
        <v>0</v>
      </c>
      <c r="BL279" s="18" t="s">
        <v>214</v>
      </c>
      <c r="BM279" s="226" t="s">
        <v>524</v>
      </c>
    </row>
    <row r="280" spans="1:47" s="2" customFormat="1" ht="12">
      <c r="A280" s="40"/>
      <c r="B280" s="41"/>
      <c r="C280" s="42"/>
      <c r="D280" s="228" t="s">
        <v>216</v>
      </c>
      <c r="E280" s="42"/>
      <c r="F280" s="229" t="s">
        <v>349</v>
      </c>
      <c r="G280" s="42"/>
      <c r="H280" s="42"/>
      <c r="I280" s="230"/>
      <c r="J280" s="42"/>
      <c r="K280" s="42"/>
      <c r="L280" s="46"/>
      <c r="M280" s="231"/>
      <c r="N280" s="232"/>
      <c r="O280" s="86"/>
      <c r="P280" s="86"/>
      <c r="Q280" s="86"/>
      <c r="R280" s="86"/>
      <c r="S280" s="86"/>
      <c r="T280" s="87"/>
      <c r="U280" s="40"/>
      <c r="V280" s="40"/>
      <c r="W280" s="40"/>
      <c r="X280" s="40"/>
      <c r="Y280" s="40"/>
      <c r="Z280" s="40"/>
      <c r="AA280" s="40"/>
      <c r="AB280" s="40"/>
      <c r="AC280" s="40"/>
      <c r="AD280" s="40"/>
      <c r="AE280" s="40"/>
      <c r="AT280" s="18" t="s">
        <v>216</v>
      </c>
      <c r="AU280" s="18" t="s">
        <v>89</v>
      </c>
    </row>
    <row r="281" spans="1:51" s="13" customFormat="1" ht="12">
      <c r="A281" s="13"/>
      <c r="B281" s="233"/>
      <c r="C281" s="234"/>
      <c r="D281" s="228" t="s">
        <v>218</v>
      </c>
      <c r="E281" s="235" t="s">
        <v>39</v>
      </c>
      <c r="F281" s="236" t="s">
        <v>525</v>
      </c>
      <c r="G281" s="234"/>
      <c r="H281" s="237">
        <v>510</v>
      </c>
      <c r="I281" s="238"/>
      <c r="J281" s="234"/>
      <c r="K281" s="234"/>
      <c r="L281" s="239"/>
      <c r="M281" s="240"/>
      <c r="N281" s="241"/>
      <c r="O281" s="241"/>
      <c r="P281" s="241"/>
      <c r="Q281" s="241"/>
      <c r="R281" s="241"/>
      <c r="S281" s="241"/>
      <c r="T281" s="242"/>
      <c r="U281" s="13"/>
      <c r="V281" s="13"/>
      <c r="W281" s="13"/>
      <c r="X281" s="13"/>
      <c r="Y281" s="13"/>
      <c r="Z281" s="13"/>
      <c r="AA281" s="13"/>
      <c r="AB281" s="13"/>
      <c r="AC281" s="13"/>
      <c r="AD281" s="13"/>
      <c r="AE281" s="13"/>
      <c r="AT281" s="243" t="s">
        <v>218</v>
      </c>
      <c r="AU281" s="243" t="s">
        <v>89</v>
      </c>
      <c r="AV281" s="13" t="s">
        <v>89</v>
      </c>
      <c r="AW281" s="13" t="s">
        <v>41</v>
      </c>
      <c r="AX281" s="13" t="s">
        <v>80</v>
      </c>
      <c r="AY281" s="243" t="s">
        <v>206</v>
      </c>
    </row>
    <row r="282" spans="1:51" s="14" customFormat="1" ht="12">
      <c r="A282" s="14"/>
      <c r="B282" s="244"/>
      <c r="C282" s="245"/>
      <c r="D282" s="228" t="s">
        <v>218</v>
      </c>
      <c r="E282" s="246" t="s">
        <v>39</v>
      </c>
      <c r="F282" s="247" t="s">
        <v>220</v>
      </c>
      <c r="G282" s="245"/>
      <c r="H282" s="248">
        <v>510</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218</v>
      </c>
      <c r="AU282" s="254" t="s">
        <v>89</v>
      </c>
      <c r="AV282" s="14" t="s">
        <v>214</v>
      </c>
      <c r="AW282" s="14" t="s">
        <v>41</v>
      </c>
      <c r="AX282" s="14" t="s">
        <v>87</v>
      </c>
      <c r="AY282" s="254" t="s">
        <v>206</v>
      </c>
    </row>
    <row r="283" spans="1:65" s="2" customFormat="1" ht="21.75" customHeight="1">
      <c r="A283" s="40"/>
      <c r="B283" s="41"/>
      <c r="C283" s="265" t="s">
        <v>526</v>
      </c>
      <c r="D283" s="265" t="s">
        <v>322</v>
      </c>
      <c r="E283" s="266" t="s">
        <v>353</v>
      </c>
      <c r="F283" s="267" t="s">
        <v>354</v>
      </c>
      <c r="G283" s="268" t="s">
        <v>223</v>
      </c>
      <c r="H283" s="269">
        <v>26</v>
      </c>
      <c r="I283" s="270"/>
      <c r="J283" s="271">
        <f>ROUND(I283*H283,2)</f>
        <v>0</v>
      </c>
      <c r="K283" s="267" t="s">
        <v>213</v>
      </c>
      <c r="L283" s="272"/>
      <c r="M283" s="273" t="s">
        <v>39</v>
      </c>
      <c r="N283" s="274" t="s">
        <v>53</v>
      </c>
      <c r="O283" s="86"/>
      <c r="P283" s="224">
        <f>O283*H283</f>
        <v>0</v>
      </c>
      <c r="Q283" s="224">
        <v>0.17</v>
      </c>
      <c r="R283" s="224">
        <f>Q283*H283</f>
        <v>4.42</v>
      </c>
      <c r="S283" s="224">
        <v>0</v>
      </c>
      <c r="T283" s="225">
        <f>S283*H283</f>
        <v>0</v>
      </c>
      <c r="U283" s="40"/>
      <c r="V283" s="40"/>
      <c r="W283" s="40"/>
      <c r="X283" s="40"/>
      <c r="Y283" s="40"/>
      <c r="Z283" s="40"/>
      <c r="AA283" s="40"/>
      <c r="AB283" s="40"/>
      <c r="AC283" s="40"/>
      <c r="AD283" s="40"/>
      <c r="AE283" s="40"/>
      <c r="AR283" s="226" t="s">
        <v>257</v>
      </c>
      <c r="AT283" s="226" t="s">
        <v>322</v>
      </c>
      <c r="AU283" s="226" t="s">
        <v>89</v>
      </c>
      <c r="AY283" s="18" t="s">
        <v>206</v>
      </c>
      <c r="BE283" s="227">
        <f>IF(N283="základní",J283,0)</f>
        <v>0</v>
      </c>
      <c r="BF283" s="227">
        <f>IF(N283="snížená",J283,0)</f>
        <v>0</v>
      </c>
      <c r="BG283" s="227">
        <f>IF(N283="zákl. přenesená",J283,0)</f>
        <v>0</v>
      </c>
      <c r="BH283" s="227">
        <f>IF(N283="sníž. přenesená",J283,0)</f>
        <v>0</v>
      </c>
      <c r="BI283" s="227">
        <f>IF(N283="nulová",J283,0)</f>
        <v>0</v>
      </c>
      <c r="BJ283" s="18" t="s">
        <v>214</v>
      </c>
      <c r="BK283" s="227">
        <f>ROUND(I283*H283,2)</f>
        <v>0</v>
      </c>
      <c r="BL283" s="18" t="s">
        <v>214</v>
      </c>
      <c r="BM283" s="226" t="s">
        <v>527</v>
      </c>
    </row>
    <row r="284" spans="1:47" s="2" customFormat="1" ht="12">
      <c r="A284" s="40"/>
      <c r="B284" s="41"/>
      <c r="C284" s="42"/>
      <c r="D284" s="228" t="s">
        <v>216</v>
      </c>
      <c r="E284" s="42"/>
      <c r="F284" s="229" t="s">
        <v>354</v>
      </c>
      <c r="G284" s="42"/>
      <c r="H284" s="42"/>
      <c r="I284" s="230"/>
      <c r="J284" s="42"/>
      <c r="K284" s="42"/>
      <c r="L284" s="46"/>
      <c r="M284" s="231"/>
      <c r="N284" s="232"/>
      <c r="O284" s="86"/>
      <c r="P284" s="86"/>
      <c r="Q284" s="86"/>
      <c r="R284" s="86"/>
      <c r="S284" s="86"/>
      <c r="T284" s="87"/>
      <c r="U284" s="40"/>
      <c r="V284" s="40"/>
      <c r="W284" s="40"/>
      <c r="X284" s="40"/>
      <c r="Y284" s="40"/>
      <c r="Z284" s="40"/>
      <c r="AA284" s="40"/>
      <c r="AB284" s="40"/>
      <c r="AC284" s="40"/>
      <c r="AD284" s="40"/>
      <c r="AE284" s="40"/>
      <c r="AT284" s="18" t="s">
        <v>216</v>
      </c>
      <c r="AU284" s="18" t="s">
        <v>89</v>
      </c>
    </row>
    <row r="285" spans="1:47" s="2" customFormat="1" ht="12">
      <c r="A285" s="40"/>
      <c r="B285" s="41"/>
      <c r="C285" s="42"/>
      <c r="D285" s="228" t="s">
        <v>326</v>
      </c>
      <c r="E285" s="42"/>
      <c r="F285" s="275" t="s">
        <v>356</v>
      </c>
      <c r="G285" s="42"/>
      <c r="H285" s="42"/>
      <c r="I285" s="230"/>
      <c r="J285" s="42"/>
      <c r="K285" s="42"/>
      <c r="L285" s="46"/>
      <c r="M285" s="231"/>
      <c r="N285" s="232"/>
      <c r="O285" s="86"/>
      <c r="P285" s="86"/>
      <c r="Q285" s="86"/>
      <c r="R285" s="86"/>
      <c r="S285" s="86"/>
      <c r="T285" s="87"/>
      <c r="U285" s="40"/>
      <c r="V285" s="40"/>
      <c r="W285" s="40"/>
      <c r="X285" s="40"/>
      <c r="Y285" s="40"/>
      <c r="Z285" s="40"/>
      <c r="AA285" s="40"/>
      <c r="AB285" s="40"/>
      <c r="AC285" s="40"/>
      <c r="AD285" s="40"/>
      <c r="AE285" s="40"/>
      <c r="AT285" s="18" t="s">
        <v>326</v>
      </c>
      <c r="AU285" s="18" t="s">
        <v>89</v>
      </c>
    </row>
    <row r="286" spans="1:65" s="2" customFormat="1" ht="16.5" customHeight="1">
      <c r="A286" s="40"/>
      <c r="B286" s="41"/>
      <c r="C286" s="265" t="s">
        <v>528</v>
      </c>
      <c r="D286" s="265" t="s">
        <v>322</v>
      </c>
      <c r="E286" s="266" t="s">
        <v>529</v>
      </c>
      <c r="F286" s="267" t="s">
        <v>530</v>
      </c>
      <c r="G286" s="268" t="s">
        <v>223</v>
      </c>
      <c r="H286" s="269">
        <v>62</v>
      </c>
      <c r="I286" s="270"/>
      <c r="J286" s="271">
        <f>ROUND(I286*H286,2)</f>
        <v>0</v>
      </c>
      <c r="K286" s="267" t="s">
        <v>213</v>
      </c>
      <c r="L286" s="272"/>
      <c r="M286" s="273" t="s">
        <v>39</v>
      </c>
      <c r="N286" s="274" t="s">
        <v>53</v>
      </c>
      <c r="O286" s="86"/>
      <c r="P286" s="224">
        <f>O286*H286</f>
        <v>0</v>
      </c>
      <c r="Q286" s="224">
        <v>0.01003</v>
      </c>
      <c r="R286" s="224">
        <f>Q286*H286</f>
        <v>0.6218600000000001</v>
      </c>
      <c r="S286" s="224">
        <v>0</v>
      </c>
      <c r="T286" s="225">
        <f>S286*H286</f>
        <v>0</v>
      </c>
      <c r="U286" s="40"/>
      <c r="V286" s="40"/>
      <c r="W286" s="40"/>
      <c r="X286" s="40"/>
      <c r="Y286" s="40"/>
      <c r="Z286" s="40"/>
      <c r="AA286" s="40"/>
      <c r="AB286" s="40"/>
      <c r="AC286" s="40"/>
      <c r="AD286" s="40"/>
      <c r="AE286" s="40"/>
      <c r="AR286" s="226" t="s">
        <v>257</v>
      </c>
      <c r="AT286" s="226" t="s">
        <v>322</v>
      </c>
      <c r="AU286" s="226" t="s">
        <v>89</v>
      </c>
      <c r="AY286" s="18" t="s">
        <v>206</v>
      </c>
      <c r="BE286" s="227">
        <f>IF(N286="základní",J286,0)</f>
        <v>0</v>
      </c>
      <c r="BF286" s="227">
        <f>IF(N286="snížená",J286,0)</f>
        <v>0</v>
      </c>
      <c r="BG286" s="227">
        <f>IF(N286="zákl. přenesená",J286,0)</f>
        <v>0</v>
      </c>
      <c r="BH286" s="227">
        <f>IF(N286="sníž. přenesená",J286,0)</f>
        <v>0</v>
      </c>
      <c r="BI286" s="227">
        <f>IF(N286="nulová",J286,0)</f>
        <v>0</v>
      </c>
      <c r="BJ286" s="18" t="s">
        <v>214</v>
      </c>
      <c r="BK286" s="227">
        <f>ROUND(I286*H286,2)</f>
        <v>0</v>
      </c>
      <c r="BL286" s="18" t="s">
        <v>214</v>
      </c>
      <c r="BM286" s="226" t="s">
        <v>531</v>
      </c>
    </row>
    <row r="287" spans="1:47" s="2" customFormat="1" ht="12">
      <c r="A287" s="40"/>
      <c r="B287" s="41"/>
      <c r="C287" s="42"/>
      <c r="D287" s="228" t="s">
        <v>216</v>
      </c>
      <c r="E287" s="42"/>
      <c r="F287" s="229" t="s">
        <v>530</v>
      </c>
      <c r="G287" s="42"/>
      <c r="H287" s="42"/>
      <c r="I287" s="230"/>
      <c r="J287" s="42"/>
      <c r="K287" s="42"/>
      <c r="L287" s="46"/>
      <c r="M287" s="231"/>
      <c r="N287" s="232"/>
      <c r="O287" s="86"/>
      <c r="P287" s="86"/>
      <c r="Q287" s="86"/>
      <c r="R287" s="86"/>
      <c r="S287" s="86"/>
      <c r="T287" s="87"/>
      <c r="U287" s="40"/>
      <c r="V287" s="40"/>
      <c r="W287" s="40"/>
      <c r="X287" s="40"/>
      <c r="Y287" s="40"/>
      <c r="Z287" s="40"/>
      <c r="AA287" s="40"/>
      <c r="AB287" s="40"/>
      <c r="AC287" s="40"/>
      <c r="AD287" s="40"/>
      <c r="AE287" s="40"/>
      <c r="AT287" s="18" t="s">
        <v>216</v>
      </c>
      <c r="AU287" s="18" t="s">
        <v>89</v>
      </c>
    </row>
    <row r="288" spans="1:51" s="15" customFormat="1" ht="12">
      <c r="A288" s="15"/>
      <c r="B288" s="255"/>
      <c r="C288" s="256"/>
      <c r="D288" s="228" t="s">
        <v>218</v>
      </c>
      <c r="E288" s="257" t="s">
        <v>39</v>
      </c>
      <c r="F288" s="258" t="s">
        <v>532</v>
      </c>
      <c r="G288" s="256"/>
      <c r="H288" s="257" t="s">
        <v>39</v>
      </c>
      <c r="I288" s="259"/>
      <c r="J288" s="256"/>
      <c r="K288" s="256"/>
      <c r="L288" s="260"/>
      <c r="M288" s="261"/>
      <c r="N288" s="262"/>
      <c r="O288" s="262"/>
      <c r="P288" s="262"/>
      <c r="Q288" s="262"/>
      <c r="R288" s="262"/>
      <c r="S288" s="262"/>
      <c r="T288" s="263"/>
      <c r="U288" s="15"/>
      <c r="V288" s="15"/>
      <c r="W288" s="15"/>
      <c r="X288" s="15"/>
      <c r="Y288" s="15"/>
      <c r="Z288" s="15"/>
      <c r="AA288" s="15"/>
      <c r="AB288" s="15"/>
      <c r="AC288" s="15"/>
      <c r="AD288" s="15"/>
      <c r="AE288" s="15"/>
      <c r="AT288" s="264" t="s">
        <v>218</v>
      </c>
      <c r="AU288" s="264" t="s">
        <v>89</v>
      </c>
      <c r="AV288" s="15" t="s">
        <v>87</v>
      </c>
      <c r="AW288" s="15" t="s">
        <v>41</v>
      </c>
      <c r="AX288" s="15" t="s">
        <v>80</v>
      </c>
      <c r="AY288" s="264" t="s">
        <v>206</v>
      </c>
    </row>
    <row r="289" spans="1:51" s="15" customFormat="1" ht="12">
      <c r="A289" s="15"/>
      <c r="B289" s="255"/>
      <c r="C289" s="256"/>
      <c r="D289" s="228" t="s">
        <v>218</v>
      </c>
      <c r="E289" s="257" t="s">
        <v>39</v>
      </c>
      <c r="F289" s="258" t="s">
        <v>484</v>
      </c>
      <c r="G289" s="256"/>
      <c r="H289" s="257" t="s">
        <v>39</v>
      </c>
      <c r="I289" s="259"/>
      <c r="J289" s="256"/>
      <c r="K289" s="256"/>
      <c r="L289" s="260"/>
      <c r="M289" s="261"/>
      <c r="N289" s="262"/>
      <c r="O289" s="262"/>
      <c r="P289" s="262"/>
      <c r="Q289" s="262"/>
      <c r="R289" s="262"/>
      <c r="S289" s="262"/>
      <c r="T289" s="263"/>
      <c r="U289" s="15"/>
      <c r="V289" s="15"/>
      <c r="W289" s="15"/>
      <c r="X289" s="15"/>
      <c r="Y289" s="15"/>
      <c r="Z289" s="15"/>
      <c r="AA289" s="15"/>
      <c r="AB289" s="15"/>
      <c r="AC289" s="15"/>
      <c r="AD289" s="15"/>
      <c r="AE289" s="15"/>
      <c r="AT289" s="264" t="s">
        <v>218</v>
      </c>
      <c r="AU289" s="264" t="s">
        <v>89</v>
      </c>
      <c r="AV289" s="15" t="s">
        <v>87</v>
      </c>
      <c r="AW289" s="15" t="s">
        <v>41</v>
      </c>
      <c r="AX289" s="15" t="s">
        <v>80</v>
      </c>
      <c r="AY289" s="264" t="s">
        <v>206</v>
      </c>
    </row>
    <row r="290" spans="1:51" s="13" customFormat="1" ht="12">
      <c r="A290" s="13"/>
      <c r="B290" s="233"/>
      <c r="C290" s="234"/>
      <c r="D290" s="228" t="s">
        <v>218</v>
      </c>
      <c r="E290" s="235" t="s">
        <v>39</v>
      </c>
      <c r="F290" s="236" t="s">
        <v>485</v>
      </c>
      <c r="G290" s="234"/>
      <c r="H290" s="237">
        <v>25</v>
      </c>
      <c r="I290" s="238"/>
      <c r="J290" s="234"/>
      <c r="K290" s="234"/>
      <c r="L290" s="239"/>
      <c r="M290" s="240"/>
      <c r="N290" s="241"/>
      <c r="O290" s="241"/>
      <c r="P290" s="241"/>
      <c r="Q290" s="241"/>
      <c r="R290" s="241"/>
      <c r="S290" s="241"/>
      <c r="T290" s="242"/>
      <c r="U290" s="13"/>
      <c r="V290" s="13"/>
      <c r="W290" s="13"/>
      <c r="X290" s="13"/>
      <c r="Y290" s="13"/>
      <c r="Z290" s="13"/>
      <c r="AA290" s="13"/>
      <c r="AB290" s="13"/>
      <c r="AC290" s="13"/>
      <c r="AD290" s="13"/>
      <c r="AE290" s="13"/>
      <c r="AT290" s="243" t="s">
        <v>218</v>
      </c>
      <c r="AU290" s="243" t="s">
        <v>89</v>
      </c>
      <c r="AV290" s="13" t="s">
        <v>89</v>
      </c>
      <c r="AW290" s="13" t="s">
        <v>41</v>
      </c>
      <c r="AX290" s="13" t="s">
        <v>80</v>
      </c>
      <c r="AY290" s="243" t="s">
        <v>206</v>
      </c>
    </row>
    <row r="291" spans="1:51" s="15" customFormat="1" ht="12">
      <c r="A291" s="15"/>
      <c r="B291" s="255"/>
      <c r="C291" s="256"/>
      <c r="D291" s="228" t="s">
        <v>218</v>
      </c>
      <c r="E291" s="257" t="s">
        <v>39</v>
      </c>
      <c r="F291" s="258" t="s">
        <v>486</v>
      </c>
      <c r="G291" s="256"/>
      <c r="H291" s="257" t="s">
        <v>39</v>
      </c>
      <c r="I291" s="259"/>
      <c r="J291" s="256"/>
      <c r="K291" s="256"/>
      <c r="L291" s="260"/>
      <c r="M291" s="261"/>
      <c r="N291" s="262"/>
      <c r="O291" s="262"/>
      <c r="P291" s="262"/>
      <c r="Q291" s="262"/>
      <c r="R291" s="262"/>
      <c r="S291" s="262"/>
      <c r="T291" s="263"/>
      <c r="U291" s="15"/>
      <c r="V291" s="15"/>
      <c r="W291" s="15"/>
      <c r="X291" s="15"/>
      <c r="Y291" s="15"/>
      <c r="Z291" s="15"/>
      <c r="AA291" s="15"/>
      <c r="AB291" s="15"/>
      <c r="AC291" s="15"/>
      <c r="AD291" s="15"/>
      <c r="AE291" s="15"/>
      <c r="AT291" s="264" t="s">
        <v>218</v>
      </c>
      <c r="AU291" s="264" t="s">
        <v>89</v>
      </c>
      <c r="AV291" s="15" t="s">
        <v>87</v>
      </c>
      <c r="AW291" s="15" t="s">
        <v>41</v>
      </c>
      <c r="AX291" s="15" t="s">
        <v>80</v>
      </c>
      <c r="AY291" s="264" t="s">
        <v>206</v>
      </c>
    </row>
    <row r="292" spans="1:51" s="13" customFormat="1" ht="12">
      <c r="A292" s="13"/>
      <c r="B292" s="233"/>
      <c r="C292" s="234"/>
      <c r="D292" s="228" t="s">
        <v>218</v>
      </c>
      <c r="E292" s="235" t="s">
        <v>39</v>
      </c>
      <c r="F292" s="236" t="s">
        <v>487</v>
      </c>
      <c r="G292" s="234"/>
      <c r="H292" s="237">
        <v>37</v>
      </c>
      <c r="I292" s="238"/>
      <c r="J292" s="234"/>
      <c r="K292" s="234"/>
      <c r="L292" s="239"/>
      <c r="M292" s="240"/>
      <c r="N292" s="241"/>
      <c r="O292" s="241"/>
      <c r="P292" s="241"/>
      <c r="Q292" s="241"/>
      <c r="R292" s="241"/>
      <c r="S292" s="241"/>
      <c r="T292" s="242"/>
      <c r="U292" s="13"/>
      <c r="V292" s="13"/>
      <c r="W292" s="13"/>
      <c r="X292" s="13"/>
      <c r="Y292" s="13"/>
      <c r="Z292" s="13"/>
      <c r="AA292" s="13"/>
      <c r="AB292" s="13"/>
      <c r="AC292" s="13"/>
      <c r="AD292" s="13"/>
      <c r="AE292" s="13"/>
      <c r="AT292" s="243" t="s">
        <v>218</v>
      </c>
      <c r="AU292" s="243" t="s">
        <v>89</v>
      </c>
      <c r="AV292" s="13" t="s">
        <v>89</v>
      </c>
      <c r="AW292" s="13" t="s">
        <v>41</v>
      </c>
      <c r="AX292" s="13" t="s">
        <v>80</v>
      </c>
      <c r="AY292" s="243" t="s">
        <v>206</v>
      </c>
    </row>
    <row r="293" spans="1:51" s="14" customFormat="1" ht="12">
      <c r="A293" s="14"/>
      <c r="B293" s="244"/>
      <c r="C293" s="245"/>
      <c r="D293" s="228" t="s">
        <v>218</v>
      </c>
      <c r="E293" s="246" t="s">
        <v>39</v>
      </c>
      <c r="F293" s="247" t="s">
        <v>220</v>
      </c>
      <c r="G293" s="245"/>
      <c r="H293" s="248">
        <v>62</v>
      </c>
      <c r="I293" s="249"/>
      <c r="J293" s="245"/>
      <c r="K293" s="245"/>
      <c r="L293" s="250"/>
      <c r="M293" s="251"/>
      <c r="N293" s="252"/>
      <c r="O293" s="252"/>
      <c r="P293" s="252"/>
      <c r="Q293" s="252"/>
      <c r="R293" s="252"/>
      <c r="S293" s="252"/>
      <c r="T293" s="253"/>
      <c r="U293" s="14"/>
      <c r="V293" s="14"/>
      <c r="W293" s="14"/>
      <c r="X293" s="14"/>
      <c r="Y293" s="14"/>
      <c r="Z293" s="14"/>
      <c r="AA293" s="14"/>
      <c r="AB293" s="14"/>
      <c r="AC293" s="14"/>
      <c r="AD293" s="14"/>
      <c r="AE293" s="14"/>
      <c r="AT293" s="254" t="s">
        <v>218</v>
      </c>
      <c r="AU293" s="254" t="s">
        <v>89</v>
      </c>
      <c r="AV293" s="14" t="s">
        <v>214</v>
      </c>
      <c r="AW293" s="14" t="s">
        <v>41</v>
      </c>
      <c r="AX293" s="14" t="s">
        <v>87</v>
      </c>
      <c r="AY293" s="254" t="s">
        <v>206</v>
      </c>
    </row>
    <row r="294" spans="1:63" s="12" customFormat="1" ht="25.9" customHeight="1">
      <c r="A294" s="12"/>
      <c r="B294" s="199"/>
      <c r="C294" s="200"/>
      <c r="D294" s="201" t="s">
        <v>79</v>
      </c>
      <c r="E294" s="202" t="s">
        <v>357</v>
      </c>
      <c r="F294" s="202" t="s">
        <v>358</v>
      </c>
      <c r="G294" s="200"/>
      <c r="H294" s="200"/>
      <c r="I294" s="203"/>
      <c r="J294" s="204">
        <f>BK294</f>
        <v>0</v>
      </c>
      <c r="K294" s="200"/>
      <c r="L294" s="205"/>
      <c r="M294" s="206"/>
      <c r="N294" s="207"/>
      <c r="O294" s="207"/>
      <c r="P294" s="208">
        <f>SUM(P295:P328)</f>
        <v>0</v>
      </c>
      <c r="Q294" s="207"/>
      <c r="R294" s="208">
        <f>SUM(R295:R328)</f>
        <v>0</v>
      </c>
      <c r="S294" s="207"/>
      <c r="T294" s="209">
        <f>SUM(T295:T328)</f>
        <v>0</v>
      </c>
      <c r="U294" s="12"/>
      <c r="V294" s="12"/>
      <c r="W294" s="12"/>
      <c r="X294" s="12"/>
      <c r="Y294" s="12"/>
      <c r="Z294" s="12"/>
      <c r="AA294" s="12"/>
      <c r="AB294" s="12"/>
      <c r="AC294" s="12"/>
      <c r="AD294" s="12"/>
      <c r="AE294" s="12"/>
      <c r="AR294" s="210" t="s">
        <v>214</v>
      </c>
      <c r="AT294" s="211" t="s">
        <v>79</v>
      </c>
      <c r="AU294" s="211" t="s">
        <v>80</v>
      </c>
      <c r="AY294" s="210" t="s">
        <v>206</v>
      </c>
      <c r="BK294" s="212">
        <f>SUM(BK295:BK328)</f>
        <v>0</v>
      </c>
    </row>
    <row r="295" spans="1:65" s="2" customFormat="1" ht="62.7" customHeight="1">
      <c r="A295" s="40"/>
      <c r="B295" s="41"/>
      <c r="C295" s="215" t="s">
        <v>487</v>
      </c>
      <c r="D295" s="215" t="s">
        <v>209</v>
      </c>
      <c r="E295" s="216" t="s">
        <v>360</v>
      </c>
      <c r="F295" s="217" t="s">
        <v>361</v>
      </c>
      <c r="G295" s="218" t="s">
        <v>223</v>
      </c>
      <c r="H295" s="219">
        <v>1</v>
      </c>
      <c r="I295" s="220"/>
      <c r="J295" s="221">
        <f>ROUND(I295*H295,2)</f>
        <v>0</v>
      </c>
      <c r="K295" s="217" t="s">
        <v>213</v>
      </c>
      <c r="L295" s="46"/>
      <c r="M295" s="222" t="s">
        <v>39</v>
      </c>
      <c r="N295" s="223" t="s">
        <v>53</v>
      </c>
      <c r="O295" s="86"/>
      <c r="P295" s="224">
        <f>O295*H295</f>
        <v>0</v>
      </c>
      <c r="Q295" s="224">
        <v>0</v>
      </c>
      <c r="R295" s="224">
        <f>Q295*H295</f>
        <v>0</v>
      </c>
      <c r="S295" s="224">
        <v>0</v>
      </c>
      <c r="T295" s="225">
        <f>S295*H295</f>
        <v>0</v>
      </c>
      <c r="U295" s="40"/>
      <c r="V295" s="40"/>
      <c r="W295" s="40"/>
      <c r="X295" s="40"/>
      <c r="Y295" s="40"/>
      <c r="Z295" s="40"/>
      <c r="AA295" s="40"/>
      <c r="AB295" s="40"/>
      <c r="AC295" s="40"/>
      <c r="AD295" s="40"/>
      <c r="AE295" s="40"/>
      <c r="AR295" s="226" t="s">
        <v>362</v>
      </c>
      <c r="AT295" s="226" t="s">
        <v>209</v>
      </c>
      <c r="AU295" s="226" t="s">
        <v>87</v>
      </c>
      <c r="AY295" s="18" t="s">
        <v>206</v>
      </c>
      <c r="BE295" s="227">
        <f>IF(N295="základní",J295,0)</f>
        <v>0</v>
      </c>
      <c r="BF295" s="227">
        <f>IF(N295="snížená",J295,0)</f>
        <v>0</v>
      </c>
      <c r="BG295" s="227">
        <f>IF(N295="zákl. přenesená",J295,0)</f>
        <v>0</v>
      </c>
      <c r="BH295" s="227">
        <f>IF(N295="sníž. přenesená",J295,0)</f>
        <v>0</v>
      </c>
      <c r="BI295" s="227">
        <f>IF(N295="nulová",J295,0)</f>
        <v>0</v>
      </c>
      <c r="BJ295" s="18" t="s">
        <v>214</v>
      </c>
      <c r="BK295" s="227">
        <f>ROUND(I295*H295,2)</f>
        <v>0</v>
      </c>
      <c r="BL295" s="18" t="s">
        <v>362</v>
      </c>
      <c r="BM295" s="226" t="s">
        <v>533</v>
      </c>
    </row>
    <row r="296" spans="1:47" s="2" customFormat="1" ht="12">
      <c r="A296" s="40"/>
      <c r="B296" s="41"/>
      <c r="C296" s="42"/>
      <c r="D296" s="228" t="s">
        <v>216</v>
      </c>
      <c r="E296" s="42"/>
      <c r="F296" s="229" t="s">
        <v>364</v>
      </c>
      <c r="G296" s="42"/>
      <c r="H296" s="42"/>
      <c r="I296" s="230"/>
      <c r="J296" s="42"/>
      <c r="K296" s="42"/>
      <c r="L296" s="46"/>
      <c r="M296" s="231"/>
      <c r="N296" s="232"/>
      <c r="O296" s="86"/>
      <c r="P296" s="86"/>
      <c r="Q296" s="86"/>
      <c r="R296" s="86"/>
      <c r="S296" s="86"/>
      <c r="T296" s="87"/>
      <c r="U296" s="40"/>
      <c r="V296" s="40"/>
      <c r="W296" s="40"/>
      <c r="X296" s="40"/>
      <c r="Y296" s="40"/>
      <c r="Z296" s="40"/>
      <c r="AA296" s="40"/>
      <c r="AB296" s="40"/>
      <c r="AC296" s="40"/>
      <c r="AD296" s="40"/>
      <c r="AE296" s="40"/>
      <c r="AT296" s="18" t="s">
        <v>216</v>
      </c>
      <c r="AU296" s="18" t="s">
        <v>87</v>
      </c>
    </row>
    <row r="297" spans="1:51" s="15" customFormat="1" ht="12">
      <c r="A297" s="15"/>
      <c r="B297" s="255"/>
      <c r="C297" s="256"/>
      <c r="D297" s="228" t="s">
        <v>218</v>
      </c>
      <c r="E297" s="257" t="s">
        <v>39</v>
      </c>
      <c r="F297" s="258" t="s">
        <v>365</v>
      </c>
      <c r="G297" s="256"/>
      <c r="H297" s="257" t="s">
        <v>39</v>
      </c>
      <c r="I297" s="259"/>
      <c r="J297" s="256"/>
      <c r="K297" s="256"/>
      <c r="L297" s="260"/>
      <c r="M297" s="261"/>
      <c r="N297" s="262"/>
      <c r="O297" s="262"/>
      <c r="P297" s="262"/>
      <c r="Q297" s="262"/>
      <c r="R297" s="262"/>
      <c r="S297" s="262"/>
      <c r="T297" s="263"/>
      <c r="U297" s="15"/>
      <c r="V297" s="15"/>
      <c r="W297" s="15"/>
      <c r="X297" s="15"/>
      <c r="Y297" s="15"/>
      <c r="Z297" s="15"/>
      <c r="AA297" s="15"/>
      <c r="AB297" s="15"/>
      <c r="AC297" s="15"/>
      <c r="AD297" s="15"/>
      <c r="AE297" s="15"/>
      <c r="AT297" s="264" t="s">
        <v>218</v>
      </c>
      <c r="AU297" s="264" t="s">
        <v>87</v>
      </c>
      <c r="AV297" s="15" t="s">
        <v>87</v>
      </c>
      <c r="AW297" s="15" t="s">
        <v>41</v>
      </c>
      <c r="AX297" s="15" t="s">
        <v>80</v>
      </c>
      <c r="AY297" s="264" t="s">
        <v>206</v>
      </c>
    </row>
    <row r="298" spans="1:51" s="13" customFormat="1" ht="12">
      <c r="A298" s="13"/>
      <c r="B298" s="233"/>
      <c r="C298" s="234"/>
      <c r="D298" s="228" t="s">
        <v>218</v>
      </c>
      <c r="E298" s="235" t="s">
        <v>39</v>
      </c>
      <c r="F298" s="236" t="s">
        <v>87</v>
      </c>
      <c r="G298" s="234"/>
      <c r="H298" s="237">
        <v>1</v>
      </c>
      <c r="I298" s="238"/>
      <c r="J298" s="234"/>
      <c r="K298" s="234"/>
      <c r="L298" s="239"/>
      <c r="M298" s="240"/>
      <c r="N298" s="241"/>
      <c r="O298" s="241"/>
      <c r="P298" s="241"/>
      <c r="Q298" s="241"/>
      <c r="R298" s="241"/>
      <c r="S298" s="241"/>
      <c r="T298" s="242"/>
      <c r="U298" s="13"/>
      <c r="V298" s="13"/>
      <c r="W298" s="13"/>
      <c r="X298" s="13"/>
      <c r="Y298" s="13"/>
      <c r="Z298" s="13"/>
      <c r="AA298" s="13"/>
      <c r="AB298" s="13"/>
      <c r="AC298" s="13"/>
      <c r="AD298" s="13"/>
      <c r="AE298" s="13"/>
      <c r="AT298" s="243" t="s">
        <v>218</v>
      </c>
      <c r="AU298" s="243" t="s">
        <v>87</v>
      </c>
      <c r="AV298" s="13" t="s">
        <v>89</v>
      </c>
      <c r="AW298" s="13" t="s">
        <v>41</v>
      </c>
      <c r="AX298" s="13" t="s">
        <v>80</v>
      </c>
      <c r="AY298" s="243" t="s">
        <v>206</v>
      </c>
    </row>
    <row r="299" spans="1:51" s="14" customFormat="1" ht="12">
      <c r="A299" s="14"/>
      <c r="B299" s="244"/>
      <c r="C299" s="245"/>
      <c r="D299" s="228" t="s">
        <v>218</v>
      </c>
      <c r="E299" s="246" t="s">
        <v>39</v>
      </c>
      <c r="F299" s="247" t="s">
        <v>220</v>
      </c>
      <c r="G299" s="245"/>
      <c r="H299" s="248">
        <v>1</v>
      </c>
      <c r="I299" s="249"/>
      <c r="J299" s="245"/>
      <c r="K299" s="245"/>
      <c r="L299" s="250"/>
      <c r="M299" s="251"/>
      <c r="N299" s="252"/>
      <c r="O299" s="252"/>
      <c r="P299" s="252"/>
      <c r="Q299" s="252"/>
      <c r="R299" s="252"/>
      <c r="S299" s="252"/>
      <c r="T299" s="253"/>
      <c r="U299" s="14"/>
      <c r="V299" s="14"/>
      <c r="W299" s="14"/>
      <c r="X299" s="14"/>
      <c r="Y299" s="14"/>
      <c r="Z299" s="14"/>
      <c r="AA299" s="14"/>
      <c r="AB299" s="14"/>
      <c r="AC299" s="14"/>
      <c r="AD299" s="14"/>
      <c r="AE299" s="14"/>
      <c r="AT299" s="254" t="s">
        <v>218</v>
      </c>
      <c r="AU299" s="254" t="s">
        <v>87</v>
      </c>
      <c r="AV299" s="14" t="s">
        <v>214</v>
      </c>
      <c r="AW299" s="14" t="s">
        <v>41</v>
      </c>
      <c r="AX299" s="14" t="s">
        <v>87</v>
      </c>
      <c r="AY299" s="254" t="s">
        <v>206</v>
      </c>
    </row>
    <row r="300" spans="1:65" s="2" customFormat="1" ht="62.7" customHeight="1">
      <c r="A300" s="40"/>
      <c r="B300" s="41"/>
      <c r="C300" s="215" t="s">
        <v>534</v>
      </c>
      <c r="D300" s="215" t="s">
        <v>209</v>
      </c>
      <c r="E300" s="216" t="s">
        <v>367</v>
      </c>
      <c r="F300" s="217" t="s">
        <v>368</v>
      </c>
      <c r="G300" s="218" t="s">
        <v>223</v>
      </c>
      <c r="H300" s="219">
        <v>1</v>
      </c>
      <c r="I300" s="220"/>
      <c r="J300" s="221">
        <f>ROUND(I300*H300,2)</f>
        <v>0</v>
      </c>
      <c r="K300" s="217" t="s">
        <v>213</v>
      </c>
      <c r="L300" s="46"/>
      <c r="M300" s="222" t="s">
        <v>39</v>
      </c>
      <c r="N300" s="223" t="s">
        <v>53</v>
      </c>
      <c r="O300" s="86"/>
      <c r="P300" s="224">
        <f>O300*H300</f>
        <v>0</v>
      </c>
      <c r="Q300" s="224">
        <v>0</v>
      </c>
      <c r="R300" s="224">
        <f>Q300*H300</f>
        <v>0</v>
      </c>
      <c r="S300" s="224">
        <v>0</v>
      </c>
      <c r="T300" s="225">
        <f>S300*H300</f>
        <v>0</v>
      </c>
      <c r="U300" s="40"/>
      <c r="V300" s="40"/>
      <c r="W300" s="40"/>
      <c r="X300" s="40"/>
      <c r="Y300" s="40"/>
      <c r="Z300" s="40"/>
      <c r="AA300" s="40"/>
      <c r="AB300" s="40"/>
      <c r="AC300" s="40"/>
      <c r="AD300" s="40"/>
      <c r="AE300" s="40"/>
      <c r="AR300" s="226" t="s">
        <v>362</v>
      </c>
      <c r="AT300" s="226" t="s">
        <v>209</v>
      </c>
      <c r="AU300" s="226" t="s">
        <v>87</v>
      </c>
      <c r="AY300" s="18" t="s">
        <v>206</v>
      </c>
      <c r="BE300" s="227">
        <f>IF(N300="základní",J300,0)</f>
        <v>0</v>
      </c>
      <c r="BF300" s="227">
        <f>IF(N300="snížená",J300,0)</f>
        <v>0</v>
      </c>
      <c r="BG300" s="227">
        <f>IF(N300="zákl. přenesená",J300,0)</f>
        <v>0</v>
      </c>
      <c r="BH300" s="227">
        <f>IF(N300="sníž. přenesená",J300,0)</f>
        <v>0</v>
      </c>
      <c r="BI300" s="227">
        <f>IF(N300="nulová",J300,0)</f>
        <v>0</v>
      </c>
      <c r="BJ300" s="18" t="s">
        <v>214</v>
      </c>
      <c r="BK300" s="227">
        <f>ROUND(I300*H300,2)</f>
        <v>0</v>
      </c>
      <c r="BL300" s="18" t="s">
        <v>362</v>
      </c>
      <c r="BM300" s="226" t="s">
        <v>535</v>
      </c>
    </row>
    <row r="301" spans="1:47" s="2" customFormat="1" ht="12">
      <c r="A301" s="40"/>
      <c r="B301" s="41"/>
      <c r="C301" s="42"/>
      <c r="D301" s="228" t="s">
        <v>216</v>
      </c>
      <c r="E301" s="42"/>
      <c r="F301" s="229" t="s">
        <v>370</v>
      </c>
      <c r="G301" s="42"/>
      <c r="H301" s="42"/>
      <c r="I301" s="230"/>
      <c r="J301" s="42"/>
      <c r="K301" s="42"/>
      <c r="L301" s="46"/>
      <c r="M301" s="231"/>
      <c r="N301" s="232"/>
      <c r="O301" s="86"/>
      <c r="P301" s="86"/>
      <c r="Q301" s="86"/>
      <c r="R301" s="86"/>
      <c r="S301" s="86"/>
      <c r="T301" s="87"/>
      <c r="U301" s="40"/>
      <c r="V301" s="40"/>
      <c r="W301" s="40"/>
      <c r="X301" s="40"/>
      <c r="Y301" s="40"/>
      <c r="Z301" s="40"/>
      <c r="AA301" s="40"/>
      <c r="AB301" s="40"/>
      <c r="AC301" s="40"/>
      <c r="AD301" s="40"/>
      <c r="AE301" s="40"/>
      <c r="AT301" s="18" t="s">
        <v>216</v>
      </c>
      <c r="AU301" s="18" t="s">
        <v>87</v>
      </c>
    </row>
    <row r="302" spans="1:47" s="2" customFormat="1" ht="12">
      <c r="A302" s="40"/>
      <c r="B302" s="41"/>
      <c r="C302" s="42"/>
      <c r="D302" s="228" t="s">
        <v>326</v>
      </c>
      <c r="E302" s="42"/>
      <c r="F302" s="275" t="s">
        <v>371</v>
      </c>
      <c r="G302" s="42"/>
      <c r="H302" s="42"/>
      <c r="I302" s="230"/>
      <c r="J302" s="42"/>
      <c r="K302" s="42"/>
      <c r="L302" s="46"/>
      <c r="M302" s="231"/>
      <c r="N302" s="232"/>
      <c r="O302" s="86"/>
      <c r="P302" s="86"/>
      <c r="Q302" s="86"/>
      <c r="R302" s="86"/>
      <c r="S302" s="86"/>
      <c r="T302" s="87"/>
      <c r="U302" s="40"/>
      <c r="V302" s="40"/>
      <c r="W302" s="40"/>
      <c r="X302" s="40"/>
      <c r="Y302" s="40"/>
      <c r="Z302" s="40"/>
      <c r="AA302" s="40"/>
      <c r="AB302" s="40"/>
      <c r="AC302" s="40"/>
      <c r="AD302" s="40"/>
      <c r="AE302" s="40"/>
      <c r="AT302" s="18" t="s">
        <v>326</v>
      </c>
      <c r="AU302" s="18" t="s">
        <v>87</v>
      </c>
    </row>
    <row r="303" spans="1:51" s="13" customFormat="1" ht="12">
      <c r="A303" s="13"/>
      <c r="B303" s="233"/>
      <c r="C303" s="234"/>
      <c r="D303" s="228" t="s">
        <v>218</v>
      </c>
      <c r="E303" s="235" t="s">
        <v>39</v>
      </c>
      <c r="F303" s="236" t="s">
        <v>87</v>
      </c>
      <c r="G303" s="234"/>
      <c r="H303" s="237">
        <v>1</v>
      </c>
      <c r="I303" s="238"/>
      <c r="J303" s="234"/>
      <c r="K303" s="234"/>
      <c r="L303" s="239"/>
      <c r="M303" s="240"/>
      <c r="N303" s="241"/>
      <c r="O303" s="241"/>
      <c r="P303" s="241"/>
      <c r="Q303" s="241"/>
      <c r="R303" s="241"/>
      <c r="S303" s="241"/>
      <c r="T303" s="242"/>
      <c r="U303" s="13"/>
      <c r="V303" s="13"/>
      <c r="W303" s="13"/>
      <c r="X303" s="13"/>
      <c r="Y303" s="13"/>
      <c r="Z303" s="13"/>
      <c r="AA303" s="13"/>
      <c r="AB303" s="13"/>
      <c r="AC303" s="13"/>
      <c r="AD303" s="13"/>
      <c r="AE303" s="13"/>
      <c r="AT303" s="243" t="s">
        <v>218</v>
      </c>
      <c r="AU303" s="243" t="s">
        <v>87</v>
      </c>
      <c r="AV303" s="13" t="s">
        <v>89</v>
      </c>
      <c r="AW303" s="13" t="s">
        <v>41</v>
      </c>
      <c r="AX303" s="13" t="s">
        <v>87</v>
      </c>
      <c r="AY303" s="243" t="s">
        <v>206</v>
      </c>
    </row>
    <row r="304" spans="1:65" s="2" customFormat="1" ht="62.7" customHeight="1">
      <c r="A304" s="40"/>
      <c r="B304" s="41"/>
      <c r="C304" s="215" t="s">
        <v>433</v>
      </c>
      <c r="D304" s="215" t="s">
        <v>209</v>
      </c>
      <c r="E304" s="216" t="s">
        <v>373</v>
      </c>
      <c r="F304" s="217" t="s">
        <v>374</v>
      </c>
      <c r="G304" s="218" t="s">
        <v>316</v>
      </c>
      <c r="H304" s="219">
        <v>63.896</v>
      </c>
      <c r="I304" s="220"/>
      <c r="J304" s="221">
        <f>ROUND(I304*H304,2)</f>
        <v>0</v>
      </c>
      <c r="K304" s="217" t="s">
        <v>213</v>
      </c>
      <c r="L304" s="46"/>
      <c r="M304" s="222" t="s">
        <v>39</v>
      </c>
      <c r="N304" s="223" t="s">
        <v>53</v>
      </c>
      <c r="O304" s="86"/>
      <c r="P304" s="224">
        <f>O304*H304</f>
        <v>0</v>
      </c>
      <c r="Q304" s="224">
        <v>0</v>
      </c>
      <c r="R304" s="224">
        <f>Q304*H304</f>
        <v>0</v>
      </c>
      <c r="S304" s="224">
        <v>0</v>
      </c>
      <c r="T304" s="225">
        <f>S304*H304</f>
        <v>0</v>
      </c>
      <c r="U304" s="40"/>
      <c r="V304" s="40"/>
      <c r="W304" s="40"/>
      <c r="X304" s="40"/>
      <c r="Y304" s="40"/>
      <c r="Z304" s="40"/>
      <c r="AA304" s="40"/>
      <c r="AB304" s="40"/>
      <c r="AC304" s="40"/>
      <c r="AD304" s="40"/>
      <c r="AE304" s="40"/>
      <c r="AR304" s="226" t="s">
        <v>362</v>
      </c>
      <c r="AT304" s="226" t="s">
        <v>209</v>
      </c>
      <c r="AU304" s="226" t="s">
        <v>87</v>
      </c>
      <c r="AY304" s="18" t="s">
        <v>206</v>
      </c>
      <c r="BE304" s="227">
        <f>IF(N304="základní",J304,0)</f>
        <v>0</v>
      </c>
      <c r="BF304" s="227">
        <f>IF(N304="snížená",J304,0)</f>
        <v>0</v>
      </c>
      <c r="BG304" s="227">
        <f>IF(N304="zákl. přenesená",J304,0)</f>
        <v>0</v>
      </c>
      <c r="BH304" s="227">
        <f>IF(N304="sníž. přenesená",J304,0)</f>
        <v>0</v>
      </c>
      <c r="BI304" s="227">
        <f>IF(N304="nulová",J304,0)</f>
        <v>0</v>
      </c>
      <c r="BJ304" s="18" t="s">
        <v>214</v>
      </c>
      <c r="BK304" s="227">
        <f>ROUND(I304*H304,2)</f>
        <v>0</v>
      </c>
      <c r="BL304" s="18" t="s">
        <v>362</v>
      </c>
      <c r="BM304" s="226" t="s">
        <v>536</v>
      </c>
    </row>
    <row r="305" spans="1:47" s="2" customFormat="1" ht="12">
      <c r="A305" s="40"/>
      <c r="B305" s="41"/>
      <c r="C305" s="42"/>
      <c r="D305" s="228" t="s">
        <v>216</v>
      </c>
      <c r="E305" s="42"/>
      <c r="F305" s="229" t="s">
        <v>376</v>
      </c>
      <c r="G305" s="42"/>
      <c r="H305" s="42"/>
      <c r="I305" s="230"/>
      <c r="J305" s="42"/>
      <c r="K305" s="42"/>
      <c r="L305" s="46"/>
      <c r="M305" s="231"/>
      <c r="N305" s="232"/>
      <c r="O305" s="86"/>
      <c r="P305" s="86"/>
      <c r="Q305" s="86"/>
      <c r="R305" s="86"/>
      <c r="S305" s="86"/>
      <c r="T305" s="87"/>
      <c r="U305" s="40"/>
      <c r="V305" s="40"/>
      <c r="W305" s="40"/>
      <c r="X305" s="40"/>
      <c r="Y305" s="40"/>
      <c r="Z305" s="40"/>
      <c r="AA305" s="40"/>
      <c r="AB305" s="40"/>
      <c r="AC305" s="40"/>
      <c r="AD305" s="40"/>
      <c r="AE305" s="40"/>
      <c r="AT305" s="18" t="s">
        <v>216</v>
      </c>
      <c r="AU305" s="18" t="s">
        <v>87</v>
      </c>
    </row>
    <row r="306" spans="1:51" s="15" customFormat="1" ht="12">
      <c r="A306" s="15"/>
      <c r="B306" s="255"/>
      <c r="C306" s="256"/>
      <c r="D306" s="228" t="s">
        <v>218</v>
      </c>
      <c r="E306" s="257" t="s">
        <v>39</v>
      </c>
      <c r="F306" s="258" t="s">
        <v>537</v>
      </c>
      <c r="G306" s="256"/>
      <c r="H306" s="257" t="s">
        <v>39</v>
      </c>
      <c r="I306" s="259"/>
      <c r="J306" s="256"/>
      <c r="K306" s="256"/>
      <c r="L306" s="260"/>
      <c r="M306" s="261"/>
      <c r="N306" s="262"/>
      <c r="O306" s="262"/>
      <c r="P306" s="262"/>
      <c r="Q306" s="262"/>
      <c r="R306" s="262"/>
      <c r="S306" s="262"/>
      <c r="T306" s="263"/>
      <c r="U306" s="15"/>
      <c r="V306" s="15"/>
      <c r="W306" s="15"/>
      <c r="X306" s="15"/>
      <c r="Y306" s="15"/>
      <c r="Z306" s="15"/>
      <c r="AA306" s="15"/>
      <c r="AB306" s="15"/>
      <c r="AC306" s="15"/>
      <c r="AD306" s="15"/>
      <c r="AE306" s="15"/>
      <c r="AT306" s="264" t="s">
        <v>218</v>
      </c>
      <c r="AU306" s="264" t="s">
        <v>87</v>
      </c>
      <c r="AV306" s="15" t="s">
        <v>87</v>
      </c>
      <c r="AW306" s="15" t="s">
        <v>41</v>
      </c>
      <c r="AX306" s="15" t="s">
        <v>80</v>
      </c>
      <c r="AY306" s="264" t="s">
        <v>206</v>
      </c>
    </row>
    <row r="307" spans="1:51" s="13" customFormat="1" ht="12">
      <c r="A307" s="13"/>
      <c r="B307" s="233"/>
      <c r="C307" s="234"/>
      <c r="D307" s="228" t="s">
        <v>218</v>
      </c>
      <c r="E307" s="235" t="s">
        <v>39</v>
      </c>
      <c r="F307" s="236" t="s">
        <v>538</v>
      </c>
      <c r="G307" s="234"/>
      <c r="H307" s="237">
        <v>63.896</v>
      </c>
      <c r="I307" s="238"/>
      <c r="J307" s="234"/>
      <c r="K307" s="234"/>
      <c r="L307" s="239"/>
      <c r="M307" s="240"/>
      <c r="N307" s="241"/>
      <c r="O307" s="241"/>
      <c r="P307" s="241"/>
      <c r="Q307" s="241"/>
      <c r="R307" s="241"/>
      <c r="S307" s="241"/>
      <c r="T307" s="242"/>
      <c r="U307" s="13"/>
      <c r="V307" s="13"/>
      <c r="W307" s="13"/>
      <c r="X307" s="13"/>
      <c r="Y307" s="13"/>
      <c r="Z307" s="13"/>
      <c r="AA307" s="13"/>
      <c r="AB307" s="13"/>
      <c r="AC307" s="13"/>
      <c r="AD307" s="13"/>
      <c r="AE307" s="13"/>
      <c r="AT307" s="243" t="s">
        <v>218</v>
      </c>
      <c r="AU307" s="243" t="s">
        <v>87</v>
      </c>
      <c r="AV307" s="13" t="s">
        <v>89</v>
      </c>
      <c r="AW307" s="13" t="s">
        <v>41</v>
      </c>
      <c r="AX307" s="13" t="s">
        <v>80</v>
      </c>
      <c r="AY307" s="243" t="s">
        <v>206</v>
      </c>
    </row>
    <row r="308" spans="1:51" s="14" customFormat="1" ht="12">
      <c r="A308" s="14"/>
      <c r="B308" s="244"/>
      <c r="C308" s="245"/>
      <c r="D308" s="228" t="s">
        <v>218</v>
      </c>
      <c r="E308" s="246" t="s">
        <v>39</v>
      </c>
      <c r="F308" s="247" t="s">
        <v>220</v>
      </c>
      <c r="G308" s="245"/>
      <c r="H308" s="248">
        <v>63.896</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218</v>
      </c>
      <c r="AU308" s="254" t="s">
        <v>87</v>
      </c>
      <c r="AV308" s="14" t="s">
        <v>214</v>
      </c>
      <c r="AW308" s="14" t="s">
        <v>41</v>
      </c>
      <c r="AX308" s="14" t="s">
        <v>87</v>
      </c>
      <c r="AY308" s="254" t="s">
        <v>206</v>
      </c>
    </row>
    <row r="309" spans="1:65" s="2" customFormat="1" ht="62.7" customHeight="1">
      <c r="A309" s="40"/>
      <c r="B309" s="41"/>
      <c r="C309" s="215" t="s">
        <v>539</v>
      </c>
      <c r="D309" s="215" t="s">
        <v>209</v>
      </c>
      <c r="E309" s="216" t="s">
        <v>380</v>
      </c>
      <c r="F309" s="217" t="s">
        <v>381</v>
      </c>
      <c r="G309" s="218" t="s">
        <v>316</v>
      </c>
      <c r="H309" s="219">
        <v>510</v>
      </c>
      <c r="I309" s="220"/>
      <c r="J309" s="221">
        <f>ROUND(I309*H309,2)</f>
        <v>0</v>
      </c>
      <c r="K309" s="217" t="s">
        <v>213</v>
      </c>
      <c r="L309" s="46"/>
      <c r="M309" s="222" t="s">
        <v>39</v>
      </c>
      <c r="N309" s="223" t="s">
        <v>53</v>
      </c>
      <c r="O309" s="86"/>
      <c r="P309" s="224">
        <f>O309*H309</f>
        <v>0</v>
      </c>
      <c r="Q309" s="224">
        <v>0</v>
      </c>
      <c r="R309" s="224">
        <f>Q309*H309</f>
        <v>0</v>
      </c>
      <c r="S309" s="224">
        <v>0</v>
      </c>
      <c r="T309" s="225">
        <f>S309*H309</f>
        <v>0</v>
      </c>
      <c r="U309" s="40"/>
      <c r="V309" s="40"/>
      <c r="W309" s="40"/>
      <c r="X309" s="40"/>
      <c r="Y309" s="40"/>
      <c r="Z309" s="40"/>
      <c r="AA309" s="40"/>
      <c r="AB309" s="40"/>
      <c r="AC309" s="40"/>
      <c r="AD309" s="40"/>
      <c r="AE309" s="40"/>
      <c r="AR309" s="226" t="s">
        <v>362</v>
      </c>
      <c r="AT309" s="226" t="s">
        <v>209</v>
      </c>
      <c r="AU309" s="226" t="s">
        <v>87</v>
      </c>
      <c r="AY309" s="18" t="s">
        <v>206</v>
      </c>
      <c r="BE309" s="227">
        <f>IF(N309="základní",J309,0)</f>
        <v>0</v>
      </c>
      <c r="BF309" s="227">
        <f>IF(N309="snížená",J309,0)</f>
        <v>0</v>
      </c>
      <c r="BG309" s="227">
        <f>IF(N309="zákl. přenesená",J309,0)</f>
        <v>0</v>
      </c>
      <c r="BH309" s="227">
        <f>IF(N309="sníž. přenesená",J309,0)</f>
        <v>0</v>
      </c>
      <c r="BI309" s="227">
        <f>IF(N309="nulová",J309,0)</f>
        <v>0</v>
      </c>
      <c r="BJ309" s="18" t="s">
        <v>214</v>
      </c>
      <c r="BK309" s="227">
        <f>ROUND(I309*H309,2)</f>
        <v>0</v>
      </c>
      <c r="BL309" s="18" t="s">
        <v>362</v>
      </c>
      <c r="BM309" s="226" t="s">
        <v>540</v>
      </c>
    </row>
    <row r="310" spans="1:47" s="2" customFormat="1" ht="12">
      <c r="A310" s="40"/>
      <c r="B310" s="41"/>
      <c r="C310" s="42"/>
      <c r="D310" s="228" t="s">
        <v>216</v>
      </c>
      <c r="E310" s="42"/>
      <c r="F310" s="229" t="s">
        <v>383</v>
      </c>
      <c r="G310" s="42"/>
      <c r="H310" s="42"/>
      <c r="I310" s="230"/>
      <c r="J310" s="42"/>
      <c r="K310" s="42"/>
      <c r="L310" s="46"/>
      <c r="M310" s="231"/>
      <c r="N310" s="232"/>
      <c r="O310" s="86"/>
      <c r="P310" s="86"/>
      <c r="Q310" s="86"/>
      <c r="R310" s="86"/>
      <c r="S310" s="86"/>
      <c r="T310" s="87"/>
      <c r="U310" s="40"/>
      <c r="V310" s="40"/>
      <c r="W310" s="40"/>
      <c r="X310" s="40"/>
      <c r="Y310" s="40"/>
      <c r="Z310" s="40"/>
      <c r="AA310" s="40"/>
      <c r="AB310" s="40"/>
      <c r="AC310" s="40"/>
      <c r="AD310" s="40"/>
      <c r="AE310" s="40"/>
      <c r="AT310" s="18" t="s">
        <v>216</v>
      </c>
      <c r="AU310" s="18" t="s">
        <v>87</v>
      </c>
    </row>
    <row r="311" spans="1:51" s="15" customFormat="1" ht="12">
      <c r="A311" s="15"/>
      <c r="B311" s="255"/>
      <c r="C311" s="256"/>
      <c r="D311" s="228" t="s">
        <v>218</v>
      </c>
      <c r="E311" s="257" t="s">
        <v>39</v>
      </c>
      <c r="F311" s="258" t="s">
        <v>384</v>
      </c>
      <c r="G311" s="256"/>
      <c r="H311" s="257" t="s">
        <v>39</v>
      </c>
      <c r="I311" s="259"/>
      <c r="J311" s="256"/>
      <c r="K311" s="256"/>
      <c r="L311" s="260"/>
      <c r="M311" s="261"/>
      <c r="N311" s="262"/>
      <c r="O311" s="262"/>
      <c r="P311" s="262"/>
      <c r="Q311" s="262"/>
      <c r="R311" s="262"/>
      <c r="S311" s="262"/>
      <c r="T311" s="263"/>
      <c r="U311" s="15"/>
      <c r="V311" s="15"/>
      <c r="W311" s="15"/>
      <c r="X311" s="15"/>
      <c r="Y311" s="15"/>
      <c r="Z311" s="15"/>
      <c r="AA311" s="15"/>
      <c r="AB311" s="15"/>
      <c r="AC311" s="15"/>
      <c r="AD311" s="15"/>
      <c r="AE311" s="15"/>
      <c r="AT311" s="264" t="s">
        <v>218</v>
      </c>
      <c r="AU311" s="264" t="s">
        <v>87</v>
      </c>
      <c r="AV311" s="15" t="s">
        <v>87</v>
      </c>
      <c r="AW311" s="15" t="s">
        <v>41</v>
      </c>
      <c r="AX311" s="15" t="s">
        <v>80</v>
      </c>
      <c r="AY311" s="264" t="s">
        <v>206</v>
      </c>
    </row>
    <row r="312" spans="1:51" s="13" customFormat="1" ht="12">
      <c r="A312" s="13"/>
      <c r="B312" s="233"/>
      <c r="C312" s="234"/>
      <c r="D312" s="228" t="s">
        <v>218</v>
      </c>
      <c r="E312" s="235" t="s">
        <v>39</v>
      </c>
      <c r="F312" s="236" t="s">
        <v>525</v>
      </c>
      <c r="G312" s="234"/>
      <c r="H312" s="237">
        <v>510</v>
      </c>
      <c r="I312" s="238"/>
      <c r="J312" s="234"/>
      <c r="K312" s="234"/>
      <c r="L312" s="239"/>
      <c r="M312" s="240"/>
      <c r="N312" s="241"/>
      <c r="O312" s="241"/>
      <c r="P312" s="241"/>
      <c r="Q312" s="241"/>
      <c r="R312" s="241"/>
      <c r="S312" s="241"/>
      <c r="T312" s="242"/>
      <c r="U312" s="13"/>
      <c r="V312" s="13"/>
      <c r="W312" s="13"/>
      <c r="X312" s="13"/>
      <c r="Y312" s="13"/>
      <c r="Z312" s="13"/>
      <c r="AA312" s="13"/>
      <c r="AB312" s="13"/>
      <c r="AC312" s="13"/>
      <c r="AD312" s="13"/>
      <c r="AE312" s="13"/>
      <c r="AT312" s="243" t="s">
        <v>218</v>
      </c>
      <c r="AU312" s="243" t="s">
        <v>87</v>
      </c>
      <c r="AV312" s="13" t="s">
        <v>89</v>
      </c>
      <c r="AW312" s="13" t="s">
        <v>41</v>
      </c>
      <c r="AX312" s="13" t="s">
        <v>80</v>
      </c>
      <c r="AY312" s="243" t="s">
        <v>206</v>
      </c>
    </row>
    <row r="313" spans="1:51" s="14" customFormat="1" ht="12">
      <c r="A313" s="14"/>
      <c r="B313" s="244"/>
      <c r="C313" s="245"/>
      <c r="D313" s="228" t="s">
        <v>218</v>
      </c>
      <c r="E313" s="246" t="s">
        <v>39</v>
      </c>
      <c r="F313" s="247" t="s">
        <v>220</v>
      </c>
      <c r="G313" s="245"/>
      <c r="H313" s="248">
        <v>510</v>
      </c>
      <c r="I313" s="249"/>
      <c r="J313" s="245"/>
      <c r="K313" s="245"/>
      <c r="L313" s="250"/>
      <c r="M313" s="251"/>
      <c r="N313" s="252"/>
      <c r="O313" s="252"/>
      <c r="P313" s="252"/>
      <c r="Q313" s="252"/>
      <c r="R313" s="252"/>
      <c r="S313" s="252"/>
      <c r="T313" s="253"/>
      <c r="U313" s="14"/>
      <c r="V313" s="14"/>
      <c r="W313" s="14"/>
      <c r="X313" s="14"/>
      <c r="Y313" s="14"/>
      <c r="Z313" s="14"/>
      <c r="AA313" s="14"/>
      <c r="AB313" s="14"/>
      <c r="AC313" s="14"/>
      <c r="AD313" s="14"/>
      <c r="AE313" s="14"/>
      <c r="AT313" s="254" t="s">
        <v>218</v>
      </c>
      <c r="AU313" s="254" t="s">
        <v>87</v>
      </c>
      <c r="AV313" s="14" t="s">
        <v>214</v>
      </c>
      <c r="AW313" s="14" t="s">
        <v>41</v>
      </c>
      <c r="AX313" s="14" t="s">
        <v>87</v>
      </c>
      <c r="AY313" s="254" t="s">
        <v>206</v>
      </c>
    </row>
    <row r="314" spans="1:65" s="2" customFormat="1" ht="62.7" customHeight="1">
      <c r="A314" s="40"/>
      <c r="B314" s="41"/>
      <c r="C314" s="215" t="s">
        <v>541</v>
      </c>
      <c r="D314" s="215" t="s">
        <v>209</v>
      </c>
      <c r="E314" s="216" t="s">
        <v>385</v>
      </c>
      <c r="F314" s="217" t="s">
        <v>386</v>
      </c>
      <c r="G314" s="218" t="s">
        <v>316</v>
      </c>
      <c r="H314" s="219">
        <v>4.511</v>
      </c>
      <c r="I314" s="220"/>
      <c r="J314" s="221">
        <f>ROUND(I314*H314,2)</f>
        <v>0</v>
      </c>
      <c r="K314" s="217" t="s">
        <v>213</v>
      </c>
      <c r="L314" s="46"/>
      <c r="M314" s="222" t="s">
        <v>39</v>
      </c>
      <c r="N314" s="223" t="s">
        <v>53</v>
      </c>
      <c r="O314" s="86"/>
      <c r="P314" s="224">
        <f>O314*H314</f>
        <v>0</v>
      </c>
      <c r="Q314" s="224">
        <v>0</v>
      </c>
      <c r="R314" s="224">
        <f>Q314*H314</f>
        <v>0</v>
      </c>
      <c r="S314" s="224">
        <v>0</v>
      </c>
      <c r="T314" s="225">
        <f>S314*H314</f>
        <v>0</v>
      </c>
      <c r="U314" s="40"/>
      <c r="V314" s="40"/>
      <c r="W314" s="40"/>
      <c r="X314" s="40"/>
      <c r="Y314" s="40"/>
      <c r="Z314" s="40"/>
      <c r="AA314" s="40"/>
      <c r="AB314" s="40"/>
      <c r="AC314" s="40"/>
      <c r="AD314" s="40"/>
      <c r="AE314" s="40"/>
      <c r="AR314" s="226" t="s">
        <v>362</v>
      </c>
      <c r="AT314" s="226" t="s">
        <v>209</v>
      </c>
      <c r="AU314" s="226" t="s">
        <v>87</v>
      </c>
      <c r="AY314" s="18" t="s">
        <v>206</v>
      </c>
      <c r="BE314" s="227">
        <f>IF(N314="základní",J314,0)</f>
        <v>0</v>
      </c>
      <c r="BF314" s="227">
        <f>IF(N314="snížená",J314,0)</f>
        <v>0</v>
      </c>
      <c r="BG314" s="227">
        <f>IF(N314="zákl. přenesená",J314,0)</f>
        <v>0</v>
      </c>
      <c r="BH314" s="227">
        <f>IF(N314="sníž. přenesená",J314,0)</f>
        <v>0</v>
      </c>
      <c r="BI314" s="227">
        <f>IF(N314="nulová",J314,0)</f>
        <v>0</v>
      </c>
      <c r="BJ314" s="18" t="s">
        <v>214</v>
      </c>
      <c r="BK314" s="227">
        <f>ROUND(I314*H314,2)</f>
        <v>0</v>
      </c>
      <c r="BL314" s="18" t="s">
        <v>362</v>
      </c>
      <c r="BM314" s="226" t="s">
        <v>542</v>
      </c>
    </row>
    <row r="315" spans="1:47" s="2" customFormat="1" ht="12">
      <c r="A315" s="40"/>
      <c r="B315" s="41"/>
      <c r="C315" s="42"/>
      <c r="D315" s="228" t="s">
        <v>216</v>
      </c>
      <c r="E315" s="42"/>
      <c r="F315" s="229" t="s">
        <v>388</v>
      </c>
      <c r="G315" s="42"/>
      <c r="H315" s="42"/>
      <c r="I315" s="230"/>
      <c r="J315" s="42"/>
      <c r="K315" s="42"/>
      <c r="L315" s="46"/>
      <c r="M315" s="231"/>
      <c r="N315" s="232"/>
      <c r="O315" s="86"/>
      <c r="P315" s="86"/>
      <c r="Q315" s="86"/>
      <c r="R315" s="86"/>
      <c r="S315" s="86"/>
      <c r="T315" s="87"/>
      <c r="U315" s="40"/>
      <c r="V315" s="40"/>
      <c r="W315" s="40"/>
      <c r="X315" s="40"/>
      <c r="Y315" s="40"/>
      <c r="Z315" s="40"/>
      <c r="AA315" s="40"/>
      <c r="AB315" s="40"/>
      <c r="AC315" s="40"/>
      <c r="AD315" s="40"/>
      <c r="AE315" s="40"/>
      <c r="AT315" s="18" t="s">
        <v>216</v>
      </c>
      <c r="AU315" s="18" t="s">
        <v>87</v>
      </c>
    </row>
    <row r="316" spans="1:51" s="15" customFormat="1" ht="12">
      <c r="A316" s="15"/>
      <c r="B316" s="255"/>
      <c r="C316" s="256"/>
      <c r="D316" s="228" t="s">
        <v>218</v>
      </c>
      <c r="E316" s="257" t="s">
        <v>39</v>
      </c>
      <c r="F316" s="258" t="s">
        <v>389</v>
      </c>
      <c r="G316" s="256"/>
      <c r="H316" s="257" t="s">
        <v>39</v>
      </c>
      <c r="I316" s="259"/>
      <c r="J316" s="256"/>
      <c r="K316" s="256"/>
      <c r="L316" s="260"/>
      <c r="M316" s="261"/>
      <c r="N316" s="262"/>
      <c r="O316" s="262"/>
      <c r="P316" s="262"/>
      <c r="Q316" s="262"/>
      <c r="R316" s="262"/>
      <c r="S316" s="262"/>
      <c r="T316" s="263"/>
      <c r="U316" s="15"/>
      <c r="V316" s="15"/>
      <c r="W316" s="15"/>
      <c r="X316" s="15"/>
      <c r="Y316" s="15"/>
      <c r="Z316" s="15"/>
      <c r="AA316" s="15"/>
      <c r="AB316" s="15"/>
      <c r="AC316" s="15"/>
      <c r="AD316" s="15"/>
      <c r="AE316" s="15"/>
      <c r="AT316" s="264" t="s">
        <v>218</v>
      </c>
      <c r="AU316" s="264" t="s">
        <v>87</v>
      </c>
      <c r="AV316" s="15" t="s">
        <v>87</v>
      </c>
      <c r="AW316" s="15" t="s">
        <v>41</v>
      </c>
      <c r="AX316" s="15" t="s">
        <v>80</v>
      </c>
      <c r="AY316" s="264" t="s">
        <v>206</v>
      </c>
    </row>
    <row r="317" spans="1:51" s="13" customFormat="1" ht="12">
      <c r="A317" s="13"/>
      <c r="B317" s="233"/>
      <c r="C317" s="234"/>
      <c r="D317" s="228" t="s">
        <v>218</v>
      </c>
      <c r="E317" s="235" t="s">
        <v>39</v>
      </c>
      <c r="F317" s="236" t="s">
        <v>543</v>
      </c>
      <c r="G317" s="234"/>
      <c r="H317" s="237">
        <v>4.511</v>
      </c>
      <c r="I317" s="238"/>
      <c r="J317" s="234"/>
      <c r="K317" s="234"/>
      <c r="L317" s="239"/>
      <c r="M317" s="240"/>
      <c r="N317" s="241"/>
      <c r="O317" s="241"/>
      <c r="P317" s="241"/>
      <c r="Q317" s="241"/>
      <c r="R317" s="241"/>
      <c r="S317" s="241"/>
      <c r="T317" s="242"/>
      <c r="U317" s="13"/>
      <c r="V317" s="13"/>
      <c r="W317" s="13"/>
      <c r="X317" s="13"/>
      <c r="Y317" s="13"/>
      <c r="Z317" s="13"/>
      <c r="AA317" s="13"/>
      <c r="AB317" s="13"/>
      <c r="AC317" s="13"/>
      <c r="AD317" s="13"/>
      <c r="AE317" s="13"/>
      <c r="AT317" s="243" t="s">
        <v>218</v>
      </c>
      <c r="AU317" s="243" t="s">
        <v>87</v>
      </c>
      <c r="AV317" s="13" t="s">
        <v>89</v>
      </c>
      <c r="AW317" s="13" t="s">
        <v>41</v>
      </c>
      <c r="AX317" s="13" t="s">
        <v>80</v>
      </c>
      <c r="AY317" s="243" t="s">
        <v>206</v>
      </c>
    </row>
    <row r="318" spans="1:51" s="14" customFormat="1" ht="12">
      <c r="A318" s="14"/>
      <c r="B318" s="244"/>
      <c r="C318" s="245"/>
      <c r="D318" s="228" t="s">
        <v>218</v>
      </c>
      <c r="E318" s="246" t="s">
        <v>39</v>
      </c>
      <c r="F318" s="247" t="s">
        <v>220</v>
      </c>
      <c r="G318" s="245"/>
      <c r="H318" s="248">
        <v>4.511</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218</v>
      </c>
      <c r="AU318" s="254" t="s">
        <v>87</v>
      </c>
      <c r="AV318" s="14" t="s">
        <v>214</v>
      </c>
      <c r="AW318" s="14" t="s">
        <v>41</v>
      </c>
      <c r="AX318" s="14" t="s">
        <v>87</v>
      </c>
      <c r="AY318" s="254" t="s">
        <v>206</v>
      </c>
    </row>
    <row r="319" spans="1:65" s="2" customFormat="1" ht="24.15" customHeight="1">
      <c r="A319" s="40"/>
      <c r="B319" s="41"/>
      <c r="C319" s="215" t="s">
        <v>544</v>
      </c>
      <c r="D319" s="215" t="s">
        <v>209</v>
      </c>
      <c r="E319" s="216" t="s">
        <v>545</v>
      </c>
      <c r="F319" s="217" t="s">
        <v>546</v>
      </c>
      <c r="G319" s="218" t="s">
        <v>316</v>
      </c>
      <c r="H319" s="219">
        <v>63.896</v>
      </c>
      <c r="I319" s="220"/>
      <c r="J319" s="221">
        <f>ROUND(I319*H319,2)</f>
        <v>0</v>
      </c>
      <c r="K319" s="217" t="s">
        <v>213</v>
      </c>
      <c r="L319" s="46"/>
      <c r="M319" s="222" t="s">
        <v>39</v>
      </c>
      <c r="N319" s="223" t="s">
        <v>53</v>
      </c>
      <c r="O319" s="86"/>
      <c r="P319" s="224">
        <f>O319*H319</f>
        <v>0</v>
      </c>
      <c r="Q319" s="224">
        <v>0</v>
      </c>
      <c r="R319" s="224">
        <f>Q319*H319</f>
        <v>0</v>
      </c>
      <c r="S319" s="224">
        <v>0</v>
      </c>
      <c r="T319" s="225">
        <f>S319*H319</f>
        <v>0</v>
      </c>
      <c r="U319" s="40"/>
      <c r="V319" s="40"/>
      <c r="W319" s="40"/>
      <c r="X319" s="40"/>
      <c r="Y319" s="40"/>
      <c r="Z319" s="40"/>
      <c r="AA319" s="40"/>
      <c r="AB319" s="40"/>
      <c r="AC319" s="40"/>
      <c r="AD319" s="40"/>
      <c r="AE319" s="40"/>
      <c r="AR319" s="226" t="s">
        <v>362</v>
      </c>
      <c r="AT319" s="226" t="s">
        <v>209</v>
      </c>
      <c r="AU319" s="226" t="s">
        <v>87</v>
      </c>
      <c r="AY319" s="18" t="s">
        <v>206</v>
      </c>
      <c r="BE319" s="227">
        <f>IF(N319="základní",J319,0)</f>
        <v>0</v>
      </c>
      <c r="BF319" s="227">
        <f>IF(N319="snížená",J319,0)</f>
        <v>0</v>
      </c>
      <c r="BG319" s="227">
        <f>IF(N319="zákl. přenesená",J319,0)</f>
        <v>0</v>
      </c>
      <c r="BH319" s="227">
        <f>IF(N319="sníž. přenesená",J319,0)</f>
        <v>0</v>
      </c>
      <c r="BI319" s="227">
        <f>IF(N319="nulová",J319,0)</f>
        <v>0</v>
      </c>
      <c r="BJ319" s="18" t="s">
        <v>214</v>
      </c>
      <c r="BK319" s="227">
        <f>ROUND(I319*H319,2)</f>
        <v>0</v>
      </c>
      <c r="BL319" s="18" t="s">
        <v>362</v>
      </c>
      <c r="BM319" s="226" t="s">
        <v>547</v>
      </c>
    </row>
    <row r="320" spans="1:47" s="2" customFormat="1" ht="12">
      <c r="A320" s="40"/>
      <c r="B320" s="41"/>
      <c r="C320" s="42"/>
      <c r="D320" s="228" t="s">
        <v>216</v>
      </c>
      <c r="E320" s="42"/>
      <c r="F320" s="229" t="s">
        <v>548</v>
      </c>
      <c r="G320" s="42"/>
      <c r="H320" s="42"/>
      <c r="I320" s="230"/>
      <c r="J320" s="42"/>
      <c r="K320" s="42"/>
      <c r="L320" s="46"/>
      <c r="M320" s="231"/>
      <c r="N320" s="232"/>
      <c r="O320" s="86"/>
      <c r="P320" s="86"/>
      <c r="Q320" s="86"/>
      <c r="R320" s="86"/>
      <c r="S320" s="86"/>
      <c r="T320" s="87"/>
      <c r="U320" s="40"/>
      <c r="V320" s="40"/>
      <c r="W320" s="40"/>
      <c r="X320" s="40"/>
      <c r="Y320" s="40"/>
      <c r="Z320" s="40"/>
      <c r="AA320" s="40"/>
      <c r="AB320" s="40"/>
      <c r="AC320" s="40"/>
      <c r="AD320" s="40"/>
      <c r="AE320" s="40"/>
      <c r="AT320" s="18" t="s">
        <v>216</v>
      </c>
      <c r="AU320" s="18" t="s">
        <v>87</v>
      </c>
    </row>
    <row r="321" spans="1:51" s="15" customFormat="1" ht="12">
      <c r="A321" s="15"/>
      <c r="B321" s="255"/>
      <c r="C321" s="256"/>
      <c r="D321" s="228" t="s">
        <v>218</v>
      </c>
      <c r="E321" s="257" t="s">
        <v>39</v>
      </c>
      <c r="F321" s="258" t="s">
        <v>537</v>
      </c>
      <c r="G321" s="256"/>
      <c r="H321" s="257" t="s">
        <v>39</v>
      </c>
      <c r="I321" s="259"/>
      <c r="J321" s="256"/>
      <c r="K321" s="256"/>
      <c r="L321" s="260"/>
      <c r="M321" s="261"/>
      <c r="N321" s="262"/>
      <c r="O321" s="262"/>
      <c r="P321" s="262"/>
      <c r="Q321" s="262"/>
      <c r="R321" s="262"/>
      <c r="S321" s="262"/>
      <c r="T321" s="263"/>
      <c r="U321" s="15"/>
      <c r="V321" s="15"/>
      <c r="W321" s="15"/>
      <c r="X321" s="15"/>
      <c r="Y321" s="15"/>
      <c r="Z321" s="15"/>
      <c r="AA321" s="15"/>
      <c r="AB321" s="15"/>
      <c r="AC321" s="15"/>
      <c r="AD321" s="15"/>
      <c r="AE321" s="15"/>
      <c r="AT321" s="264" t="s">
        <v>218</v>
      </c>
      <c r="AU321" s="264" t="s">
        <v>87</v>
      </c>
      <c r="AV321" s="15" t="s">
        <v>87</v>
      </c>
      <c r="AW321" s="15" t="s">
        <v>41</v>
      </c>
      <c r="AX321" s="15" t="s">
        <v>80</v>
      </c>
      <c r="AY321" s="264" t="s">
        <v>206</v>
      </c>
    </row>
    <row r="322" spans="1:51" s="13" customFormat="1" ht="12">
      <c r="A322" s="13"/>
      <c r="B322" s="233"/>
      <c r="C322" s="234"/>
      <c r="D322" s="228" t="s">
        <v>218</v>
      </c>
      <c r="E322" s="235" t="s">
        <v>39</v>
      </c>
      <c r="F322" s="236" t="s">
        <v>538</v>
      </c>
      <c r="G322" s="234"/>
      <c r="H322" s="237">
        <v>63.896</v>
      </c>
      <c r="I322" s="238"/>
      <c r="J322" s="234"/>
      <c r="K322" s="234"/>
      <c r="L322" s="239"/>
      <c r="M322" s="240"/>
      <c r="N322" s="241"/>
      <c r="O322" s="241"/>
      <c r="P322" s="241"/>
      <c r="Q322" s="241"/>
      <c r="R322" s="241"/>
      <c r="S322" s="241"/>
      <c r="T322" s="242"/>
      <c r="U322" s="13"/>
      <c r="V322" s="13"/>
      <c r="W322" s="13"/>
      <c r="X322" s="13"/>
      <c r="Y322" s="13"/>
      <c r="Z322" s="13"/>
      <c r="AA322" s="13"/>
      <c r="AB322" s="13"/>
      <c r="AC322" s="13"/>
      <c r="AD322" s="13"/>
      <c r="AE322" s="13"/>
      <c r="AT322" s="243" t="s">
        <v>218</v>
      </c>
      <c r="AU322" s="243" t="s">
        <v>87</v>
      </c>
      <c r="AV322" s="13" t="s">
        <v>89</v>
      </c>
      <c r="AW322" s="13" t="s">
        <v>41</v>
      </c>
      <c r="AX322" s="13" t="s">
        <v>80</v>
      </c>
      <c r="AY322" s="243" t="s">
        <v>206</v>
      </c>
    </row>
    <row r="323" spans="1:51" s="14" customFormat="1" ht="12">
      <c r="A323" s="14"/>
      <c r="B323" s="244"/>
      <c r="C323" s="245"/>
      <c r="D323" s="228" t="s">
        <v>218</v>
      </c>
      <c r="E323" s="246" t="s">
        <v>39</v>
      </c>
      <c r="F323" s="247" t="s">
        <v>220</v>
      </c>
      <c r="G323" s="245"/>
      <c r="H323" s="248">
        <v>63.896</v>
      </c>
      <c r="I323" s="249"/>
      <c r="J323" s="245"/>
      <c r="K323" s="245"/>
      <c r="L323" s="250"/>
      <c r="M323" s="251"/>
      <c r="N323" s="252"/>
      <c r="O323" s="252"/>
      <c r="P323" s="252"/>
      <c r="Q323" s="252"/>
      <c r="R323" s="252"/>
      <c r="S323" s="252"/>
      <c r="T323" s="253"/>
      <c r="U323" s="14"/>
      <c r="V323" s="14"/>
      <c r="W323" s="14"/>
      <c r="X323" s="14"/>
      <c r="Y323" s="14"/>
      <c r="Z323" s="14"/>
      <c r="AA323" s="14"/>
      <c r="AB323" s="14"/>
      <c r="AC323" s="14"/>
      <c r="AD323" s="14"/>
      <c r="AE323" s="14"/>
      <c r="AT323" s="254" t="s">
        <v>218</v>
      </c>
      <c r="AU323" s="254" t="s">
        <v>87</v>
      </c>
      <c r="AV323" s="14" t="s">
        <v>214</v>
      </c>
      <c r="AW323" s="14" t="s">
        <v>41</v>
      </c>
      <c r="AX323" s="14" t="s">
        <v>87</v>
      </c>
      <c r="AY323" s="254" t="s">
        <v>206</v>
      </c>
    </row>
    <row r="324" spans="1:65" s="2" customFormat="1" ht="16.5" customHeight="1">
      <c r="A324" s="40"/>
      <c r="B324" s="41"/>
      <c r="C324" s="215" t="s">
        <v>549</v>
      </c>
      <c r="D324" s="215" t="s">
        <v>209</v>
      </c>
      <c r="E324" s="216" t="s">
        <v>392</v>
      </c>
      <c r="F324" s="217" t="s">
        <v>393</v>
      </c>
      <c r="G324" s="218" t="s">
        <v>316</v>
      </c>
      <c r="H324" s="219">
        <v>0.75</v>
      </c>
      <c r="I324" s="220"/>
      <c r="J324" s="221">
        <f>ROUND(I324*H324,2)</f>
        <v>0</v>
      </c>
      <c r="K324" s="217" t="s">
        <v>213</v>
      </c>
      <c r="L324" s="46"/>
      <c r="M324" s="222" t="s">
        <v>39</v>
      </c>
      <c r="N324" s="223" t="s">
        <v>53</v>
      </c>
      <c r="O324" s="86"/>
      <c r="P324" s="224">
        <f>O324*H324</f>
        <v>0</v>
      </c>
      <c r="Q324" s="224">
        <v>0</v>
      </c>
      <c r="R324" s="224">
        <f>Q324*H324</f>
        <v>0</v>
      </c>
      <c r="S324" s="224">
        <v>0</v>
      </c>
      <c r="T324" s="225">
        <f>S324*H324</f>
        <v>0</v>
      </c>
      <c r="U324" s="40"/>
      <c r="V324" s="40"/>
      <c r="W324" s="40"/>
      <c r="X324" s="40"/>
      <c r="Y324" s="40"/>
      <c r="Z324" s="40"/>
      <c r="AA324" s="40"/>
      <c r="AB324" s="40"/>
      <c r="AC324" s="40"/>
      <c r="AD324" s="40"/>
      <c r="AE324" s="40"/>
      <c r="AR324" s="226" t="s">
        <v>362</v>
      </c>
      <c r="AT324" s="226" t="s">
        <v>209</v>
      </c>
      <c r="AU324" s="226" t="s">
        <v>87</v>
      </c>
      <c r="AY324" s="18" t="s">
        <v>206</v>
      </c>
      <c r="BE324" s="227">
        <f>IF(N324="základní",J324,0)</f>
        <v>0</v>
      </c>
      <c r="BF324" s="227">
        <f>IF(N324="snížená",J324,0)</f>
        <v>0</v>
      </c>
      <c r="BG324" s="227">
        <f>IF(N324="zákl. přenesená",J324,0)</f>
        <v>0</v>
      </c>
      <c r="BH324" s="227">
        <f>IF(N324="sníž. přenesená",J324,0)</f>
        <v>0</v>
      </c>
      <c r="BI324" s="227">
        <f>IF(N324="nulová",J324,0)</f>
        <v>0</v>
      </c>
      <c r="BJ324" s="18" t="s">
        <v>214</v>
      </c>
      <c r="BK324" s="227">
        <f>ROUND(I324*H324,2)</f>
        <v>0</v>
      </c>
      <c r="BL324" s="18" t="s">
        <v>362</v>
      </c>
      <c r="BM324" s="226" t="s">
        <v>550</v>
      </c>
    </row>
    <row r="325" spans="1:47" s="2" customFormat="1" ht="12">
      <c r="A325" s="40"/>
      <c r="B325" s="41"/>
      <c r="C325" s="42"/>
      <c r="D325" s="228" t="s">
        <v>216</v>
      </c>
      <c r="E325" s="42"/>
      <c r="F325" s="229" t="s">
        <v>395</v>
      </c>
      <c r="G325" s="42"/>
      <c r="H325" s="42"/>
      <c r="I325" s="230"/>
      <c r="J325" s="42"/>
      <c r="K325" s="42"/>
      <c r="L325" s="46"/>
      <c r="M325" s="231"/>
      <c r="N325" s="232"/>
      <c r="O325" s="86"/>
      <c r="P325" s="86"/>
      <c r="Q325" s="86"/>
      <c r="R325" s="86"/>
      <c r="S325" s="86"/>
      <c r="T325" s="87"/>
      <c r="U325" s="40"/>
      <c r="V325" s="40"/>
      <c r="W325" s="40"/>
      <c r="X325" s="40"/>
      <c r="Y325" s="40"/>
      <c r="Z325" s="40"/>
      <c r="AA325" s="40"/>
      <c r="AB325" s="40"/>
      <c r="AC325" s="40"/>
      <c r="AD325" s="40"/>
      <c r="AE325" s="40"/>
      <c r="AT325" s="18" t="s">
        <v>216</v>
      </c>
      <c r="AU325" s="18" t="s">
        <v>87</v>
      </c>
    </row>
    <row r="326" spans="1:51" s="15" customFormat="1" ht="12">
      <c r="A326" s="15"/>
      <c r="B326" s="255"/>
      <c r="C326" s="256"/>
      <c r="D326" s="228" t="s">
        <v>218</v>
      </c>
      <c r="E326" s="257" t="s">
        <v>39</v>
      </c>
      <c r="F326" s="258" t="s">
        <v>396</v>
      </c>
      <c r="G326" s="256"/>
      <c r="H326" s="257" t="s">
        <v>39</v>
      </c>
      <c r="I326" s="259"/>
      <c r="J326" s="256"/>
      <c r="K326" s="256"/>
      <c r="L326" s="260"/>
      <c r="M326" s="261"/>
      <c r="N326" s="262"/>
      <c r="O326" s="262"/>
      <c r="P326" s="262"/>
      <c r="Q326" s="262"/>
      <c r="R326" s="262"/>
      <c r="S326" s="262"/>
      <c r="T326" s="263"/>
      <c r="U326" s="15"/>
      <c r="V326" s="15"/>
      <c r="W326" s="15"/>
      <c r="X326" s="15"/>
      <c r="Y326" s="15"/>
      <c r="Z326" s="15"/>
      <c r="AA326" s="15"/>
      <c r="AB326" s="15"/>
      <c r="AC326" s="15"/>
      <c r="AD326" s="15"/>
      <c r="AE326" s="15"/>
      <c r="AT326" s="264" t="s">
        <v>218</v>
      </c>
      <c r="AU326" s="264" t="s">
        <v>87</v>
      </c>
      <c r="AV326" s="15" t="s">
        <v>87</v>
      </c>
      <c r="AW326" s="15" t="s">
        <v>41</v>
      </c>
      <c r="AX326" s="15" t="s">
        <v>80</v>
      </c>
      <c r="AY326" s="264" t="s">
        <v>206</v>
      </c>
    </row>
    <row r="327" spans="1:51" s="13" customFormat="1" ht="12">
      <c r="A327" s="13"/>
      <c r="B327" s="233"/>
      <c r="C327" s="234"/>
      <c r="D327" s="228" t="s">
        <v>218</v>
      </c>
      <c r="E327" s="235" t="s">
        <v>39</v>
      </c>
      <c r="F327" s="236" t="s">
        <v>551</v>
      </c>
      <c r="G327" s="234"/>
      <c r="H327" s="237">
        <v>0.75</v>
      </c>
      <c r="I327" s="238"/>
      <c r="J327" s="234"/>
      <c r="K327" s="234"/>
      <c r="L327" s="239"/>
      <c r="M327" s="240"/>
      <c r="N327" s="241"/>
      <c r="O327" s="241"/>
      <c r="P327" s="241"/>
      <c r="Q327" s="241"/>
      <c r="R327" s="241"/>
      <c r="S327" s="241"/>
      <c r="T327" s="242"/>
      <c r="U327" s="13"/>
      <c r="V327" s="13"/>
      <c r="W327" s="13"/>
      <c r="X327" s="13"/>
      <c r="Y327" s="13"/>
      <c r="Z327" s="13"/>
      <c r="AA327" s="13"/>
      <c r="AB327" s="13"/>
      <c r="AC327" s="13"/>
      <c r="AD327" s="13"/>
      <c r="AE327" s="13"/>
      <c r="AT327" s="243" t="s">
        <v>218</v>
      </c>
      <c r="AU327" s="243" t="s">
        <v>87</v>
      </c>
      <c r="AV327" s="13" t="s">
        <v>89</v>
      </c>
      <c r="AW327" s="13" t="s">
        <v>41</v>
      </c>
      <c r="AX327" s="13" t="s">
        <v>80</v>
      </c>
      <c r="AY327" s="243" t="s">
        <v>206</v>
      </c>
    </row>
    <row r="328" spans="1:51" s="14" customFormat="1" ht="12">
      <c r="A328" s="14"/>
      <c r="B328" s="244"/>
      <c r="C328" s="245"/>
      <c r="D328" s="228" t="s">
        <v>218</v>
      </c>
      <c r="E328" s="246" t="s">
        <v>39</v>
      </c>
      <c r="F328" s="247" t="s">
        <v>220</v>
      </c>
      <c r="G328" s="245"/>
      <c r="H328" s="248">
        <v>0.75</v>
      </c>
      <c r="I328" s="249"/>
      <c r="J328" s="245"/>
      <c r="K328" s="245"/>
      <c r="L328" s="250"/>
      <c r="M328" s="276"/>
      <c r="N328" s="277"/>
      <c r="O328" s="277"/>
      <c r="P328" s="277"/>
      <c r="Q328" s="277"/>
      <c r="R328" s="277"/>
      <c r="S328" s="277"/>
      <c r="T328" s="278"/>
      <c r="U328" s="14"/>
      <c r="V328" s="14"/>
      <c r="W328" s="14"/>
      <c r="X328" s="14"/>
      <c r="Y328" s="14"/>
      <c r="Z328" s="14"/>
      <c r="AA328" s="14"/>
      <c r="AB328" s="14"/>
      <c r="AC328" s="14"/>
      <c r="AD328" s="14"/>
      <c r="AE328" s="14"/>
      <c r="AT328" s="254" t="s">
        <v>218</v>
      </c>
      <c r="AU328" s="254" t="s">
        <v>87</v>
      </c>
      <c r="AV328" s="14" t="s">
        <v>214</v>
      </c>
      <c r="AW328" s="14" t="s">
        <v>41</v>
      </c>
      <c r="AX328" s="14" t="s">
        <v>87</v>
      </c>
      <c r="AY328" s="254" t="s">
        <v>206</v>
      </c>
    </row>
    <row r="329" spans="1:31" s="2" customFormat="1" ht="6.95" customHeight="1">
      <c r="A329" s="40"/>
      <c r="B329" s="61"/>
      <c r="C329" s="62"/>
      <c r="D329" s="62"/>
      <c r="E329" s="62"/>
      <c r="F329" s="62"/>
      <c r="G329" s="62"/>
      <c r="H329" s="62"/>
      <c r="I329" s="62"/>
      <c r="J329" s="62"/>
      <c r="K329" s="62"/>
      <c r="L329" s="46"/>
      <c r="M329" s="40"/>
      <c r="O329" s="40"/>
      <c r="P329" s="40"/>
      <c r="Q329" s="40"/>
      <c r="R329" s="40"/>
      <c r="S329" s="40"/>
      <c r="T329" s="40"/>
      <c r="U329" s="40"/>
      <c r="V329" s="40"/>
      <c r="W329" s="40"/>
      <c r="X329" s="40"/>
      <c r="Y329" s="40"/>
      <c r="Z329" s="40"/>
      <c r="AA329" s="40"/>
      <c r="AB329" s="40"/>
      <c r="AC329" s="40"/>
      <c r="AD329" s="40"/>
      <c r="AE329" s="40"/>
    </row>
  </sheetData>
  <sheetProtection password="CDD6" sheet="1" objects="1" scenarios="1" formatColumns="0" formatRows="0" autoFilter="0"/>
  <autoFilter ref="C87:K328"/>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552</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553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ROUND((SUM(BE88:BE197)),2)</f>
        <v>0</v>
      </c>
      <c r="G35" s="40"/>
      <c r="H35" s="40"/>
      <c r="I35" s="160">
        <v>0.21</v>
      </c>
      <c r="J35" s="159">
        <f>ROUND(((SUM(BE88:BE197))*I35),2)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ROUND((SUM(BF88:BF197)),2)</f>
        <v>0</v>
      </c>
      <c r="G36" s="40"/>
      <c r="H36" s="40"/>
      <c r="I36" s="160">
        <v>0.15</v>
      </c>
      <c r="J36" s="159">
        <f>ROUND(((SUM(BF88:BF197))*I36),2)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ROUND((SUM(BG88:BG197)),2)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ROUND((SUM(BH88:BH197)),2)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ROUND((SUM(BI88:BI197)),2)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Č13 - Nástupiště Teplice zám. zah.</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 Petr</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J182</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Č13 - Nástupiště Teplice zám. zah.</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 Petr</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P89+P182</f>
        <v>0</v>
      </c>
      <c r="Q88" s="98"/>
      <c r="R88" s="196">
        <f>R89+R182</f>
        <v>143.25782</v>
      </c>
      <c r="S88" s="98"/>
      <c r="T88" s="197">
        <f>T89+T182</f>
        <v>0</v>
      </c>
      <c r="U88" s="40"/>
      <c r="V88" s="40"/>
      <c r="W88" s="40"/>
      <c r="X88" s="40"/>
      <c r="Y88" s="40"/>
      <c r="Z88" s="40"/>
      <c r="AA88" s="40"/>
      <c r="AB88" s="40"/>
      <c r="AC88" s="40"/>
      <c r="AD88" s="40"/>
      <c r="AE88" s="40"/>
      <c r="AT88" s="18" t="s">
        <v>79</v>
      </c>
      <c r="AU88" s="18" t="s">
        <v>187</v>
      </c>
      <c r="BK88" s="198">
        <f>BK89+BK182</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143.25782</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SUM(P91:P181)</f>
        <v>0</v>
      </c>
      <c r="Q90" s="207"/>
      <c r="R90" s="208">
        <f>SUM(R91:R181)</f>
        <v>143.25782</v>
      </c>
      <c r="S90" s="207"/>
      <c r="T90" s="209">
        <f>SUM(T91:T181)</f>
        <v>0</v>
      </c>
      <c r="U90" s="12"/>
      <c r="V90" s="12"/>
      <c r="W90" s="12"/>
      <c r="X90" s="12"/>
      <c r="Y90" s="12"/>
      <c r="Z90" s="12"/>
      <c r="AA90" s="12"/>
      <c r="AB90" s="12"/>
      <c r="AC90" s="12"/>
      <c r="AD90" s="12"/>
      <c r="AE90" s="12"/>
      <c r="AR90" s="210" t="s">
        <v>87</v>
      </c>
      <c r="AT90" s="211" t="s">
        <v>79</v>
      </c>
      <c r="AU90" s="211" t="s">
        <v>87</v>
      </c>
      <c r="AY90" s="210" t="s">
        <v>206</v>
      </c>
      <c r="BK90" s="212">
        <f>SUM(BK91:BK181)</f>
        <v>0</v>
      </c>
    </row>
    <row r="91" spans="1:65" s="2" customFormat="1" ht="16.5" customHeight="1">
      <c r="A91" s="40"/>
      <c r="B91" s="41"/>
      <c r="C91" s="215" t="s">
        <v>87</v>
      </c>
      <c r="D91" s="215" t="s">
        <v>209</v>
      </c>
      <c r="E91" s="216" t="s">
        <v>554</v>
      </c>
      <c r="F91" s="217" t="s">
        <v>555</v>
      </c>
      <c r="G91" s="218" t="s">
        <v>500</v>
      </c>
      <c r="H91" s="219">
        <v>187.5</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556</v>
      </c>
    </row>
    <row r="92" spans="1:47" s="2" customFormat="1" ht="12">
      <c r="A92" s="40"/>
      <c r="B92" s="41"/>
      <c r="C92" s="42"/>
      <c r="D92" s="228" t="s">
        <v>216</v>
      </c>
      <c r="E92" s="42"/>
      <c r="F92" s="229" t="s">
        <v>557</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5" customFormat="1" ht="12">
      <c r="A93" s="15"/>
      <c r="B93" s="255"/>
      <c r="C93" s="256"/>
      <c r="D93" s="228" t="s">
        <v>218</v>
      </c>
      <c r="E93" s="257" t="s">
        <v>39</v>
      </c>
      <c r="F93" s="258" t="s">
        <v>558</v>
      </c>
      <c r="G93" s="256"/>
      <c r="H93" s="257" t="s">
        <v>39</v>
      </c>
      <c r="I93" s="259"/>
      <c r="J93" s="256"/>
      <c r="K93" s="256"/>
      <c r="L93" s="260"/>
      <c r="M93" s="261"/>
      <c r="N93" s="262"/>
      <c r="O93" s="262"/>
      <c r="P93" s="262"/>
      <c r="Q93" s="262"/>
      <c r="R93" s="262"/>
      <c r="S93" s="262"/>
      <c r="T93" s="263"/>
      <c r="U93" s="15"/>
      <c r="V93" s="15"/>
      <c r="W93" s="15"/>
      <c r="X93" s="15"/>
      <c r="Y93" s="15"/>
      <c r="Z93" s="15"/>
      <c r="AA93" s="15"/>
      <c r="AB93" s="15"/>
      <c r="AC93" s="15"/>
      <c r="AD93" s="15"/>
      <c r="AE93" s="15"/>
      <c r="AT93" s="264" t="s">
        <v>218</v>
      </c>
      <c r="AU93" s="264" t="s">
        <v>89</v>
      </c>
      <c r="AV93" s="15" t="s">
        <v>87</v>
      </c>
      <c r="AW93" s="15" t="s">
        <v>41</v>
      </c>
      <c r="AX93" s="15" t="s">
        <v>80</v>
      </c>
      <c r="AY93" s="264" t="s">
        <v>206</v>
      </c>
    </row>
    <row r="94" spans="1:51" s="13" customFormat="1" ht="12">
      <c r="A94" s="13"/>
      <c r="B94" s="233"/>
      <c r="C94" s="234"/>
      <c r="D94" s="228" t="s">
        <v>218</v>
      </c>
      <c r="E94" s="235" t="s">
        <v>39</v>
      </c>
      <c r="F94" s="236" t="s">
        <v>559</v>
      </c>
      <c r="G94" s="234"/>
      <c r="H94" s="237">
        <v>187.5</v>
      </c>
      <c r="I94" s="238"/>
      <c r="J94" s="234"/>
      <c r="K94" s="234"/>
      <c r="L94" s="239"/>
      <c r="M94" s="240"/>
      <c r="N94" s="241"/>
      <c r="O94" s="241"/>
      <c r="P94" s="241"/>
      <c r="Q94" s="241"/>
      <c r="R94" s="241"/>
      <c r="S94" s="241"/>
      <c r="T94" s="242"/>
      <c r="U94" s="13"/>
      <c r="V94" s="13"/>
      <c r="W94" s="13"/>
      <c r="X94" s="13"/>
      <c r="Y94" s="13"/>
      <c r="Z94" s="13"/>
      <c r="AA94" s="13"/>
      <c r="AB94" s="13"/>
      <c r="AC94" s="13"/>
      <c r="AD94" s="13"/>
      <c r="AE94" s="13"/>
      <c r="AT94" s="243" t="s">
        <v>218</v>
      </c>
      <c r="AU94" s="243" t="s">
        <v>89</v>
      </c>
      <c r="AV94" s="13" t="s">
        <v>89</v>
      </c>
      <c r="AW94" s="13" t="s">
        <v>41</v>
      </c>
      <c r="AX94" s="13" t="s">
        <v>80</v>
      </c>
      <c r="AY94" s="243" t="s">
        <v>206</v>
      </c>
    </row>
    <row r="95" spans="1:51" s="14" customFormat="1" ht="12">
      <c r="A95" s="14"/>
      <c r="B95" s="244"/>
      <c r="C95" s="245"/>
      <c r="D95" s="228" t="s">
        <v>218</v>
      </c>
      <c r="E95" s="246" t="s">
        <v>39</v>
      </c>
      <c r="F95" s="247" t="s">
        <v>220</v>
      </c>
      <c r="G95" s="245"/>
      <c r="H95" s="248">
        <v>187.5</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218</v>
      </c>
      <c r="AU95" s="254" t="s">
        <v>89</v>
      </c>
      <c r="AV95" s="14" t="s">
        <v>214</v>
      </c>
      <c r="AW95" s="14" t="s">
        <v>41</v>
      </c>
      <c r="AX95" s="14" t="s">
        <v>87</v>
      </c>
      <c r="AY95" s="254" t="s">
        <v>206</v>
      </c>
    </row>
    <row r="96" spans="1:65" s="2" customFormat="1" ht="24.15" customHeight="1">
      <c r="A96" s="40"/>
      <c r="B96" s="41"/>
      <c r="C96" s="215" t="s">
        <v>89</v>
      </c>
      <c r="D96" s="215" t="s">
        <v>209</v>
      </c>
      <c r="E96" s="216" t="s">
        <v>560</v>
      </c>
      <c r="F96" s="217" t="s">
        <v>561</v>
      </c>
      <c r="G96" s="218" t="s">
        <v>268</v>
      </c>
      <c r="H96" s="219">
        <v>0.075</v>
      </c>
      <c r="I96" s="220"/>
      <c r="J96" s="221">
        <f>ROUND(I96*H96,2)</f>
        <v>0</v>
      </c>
      <c r="K96" s="217" t="s">
        <v>213</v>
      </c>
      <c r="L96" s="46"/>
      <c r="M96" s="222" t="s">
        <v>39</v>
      </c>
      <c r="N96" s="223" t="s">
        <v>53</v>
      </c>
      <c r="O96" s="86"/>
      <c r="P96" s="224">
        <f>O96*H96</f>
        <v>0</v>
      </c>
      <c r="Q96" s="224">
        <v>0</v>
      </c>
      <c r="R96" s="224">
        <f>Q96*H96</f>
        <v>0</v>
      </c>
      <c r="S96" s="224">
        <v>0</v>
      </c>
      <c r="T96" s="225">
        <f>S96*H96</f>
        <v>0</v>
      </c>
      <c r="U96" s="40"/>
      <c r="V96" s="40"/>
      <c r="W96" s="40"/>
      <c r="X96" s="40"/>
      <c r="Y96" s="40"/>
      <c r="Z96" s="40"/>
      <c r="AA96" s="40"/>
      <c r="AB96" s="40"/>
      <c r="AC96" s="40"/>
      <c r="AD96" s="40"/>
      <c r="AE96" s="40"/>
      <c r="AR96" s="226" t="s">
        <v>214</v>
      </c>
      <c r="AT96" s="226" t="s">
        <v>209</v>
      </c>
      <c r="AU96" s="226" t="s">
        <v>89</v>
      </c>
      <c r="AY96" s="18" t="s">
        <v>206</v>
      </c>
      <c r="BE96" s="227">
        <f>IF(N96="základní",J96,0)</f>
        <v>0</v>
      </c>
      <c r="BF96" s="227">
        <f>IF(N96="snížená",J96,0)</f>
        <v>0</v>
      </c>
      <c r="BG96" s="227">
        <f>IF(N96="zákl. přenesená",J96,0)</f>
        <v>0</v>
      </c>
      <c r="BH96" s="227">
        <f>IF(N96="sníž. přenesená",J96,0)</f>
        <v>0</v>
      </c>
      <c r="BI96" s="227">
        <f>IF(N96="nulová",J96,0)</f>
        <v>0</v>
      </c>
      <c r="BJ96" s="18" t="s">
        <v>214</v>
      </c>
      <c r="BK96" s="227">
        <f>ROUND(I96*H96,2)</f>
        <v>0</v>
      </c>
      <c r="BL96" s="18" t="s">
        <v>214</v>
      </c>
      <c r="BM96" s="226" t="s">
        <v>562</v>
      </c>
    </row>
    <row r="97" spans="1:47" s="2" customFormat="1" ht="12">
      <c r="A97" s="40"/>
      <c r="B97" s="41"/>
      <c r="C97" s="42"/>
      <c r="D97" s="228" t="s">
        <v>216</v>
      </c>
      <c r="E97" s="42"/>
      <c r="F97" s="229" t="s">
        <v>563</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8" t="s">
        <v>216</v>
      </c>
      <c r="AU97" s="18" t="s">
        <v>89</v>
      </c>
    </row>
    <row r="98" spans="1:51" s="15" customFormat="1" ht="12">
      <c r="A98" s="15"/>
      <c r="B98" s="255"/>
      <c r="C98" s="256"/>
      <c r="D98" s="228" t="s">
        <v>218</v>
      </c>
      <c r="E98" s="257" t="s">
        <v>39</v>
      </c>
      <c r="F98" s="258" t="s">
        <v>558</v>
      </c>
      <c r="G98" s="256"/>
      <c r="H98" s="257" t="s">
        <v>39</v>
      </c>
      <c r="I98" s="259"/>
      <c r="J98" s="256"/>
      <c r="K98" s="256"/>
      <c r="L98" s="260"/>
      <c r="M98" s="261"/>
      <c r="N98" s="262"/>
      <c r="O98" s="262"/>
      <c r="P98" s="262"/>
      <c r="Q98" s="262"/>
      <c r="R98" s="262"/>
      <c r="S98" s="262"/>
      <c r="T98" s="263"/>
      <c r="U98" s="15"/>
      <c r="V98" s="15"/>
      <c r="W98" s="15"/>
      <c r="X98" s="15"/>
      <c r="Y98" s="15"/>
      <c r="Z98" s="15"/>
      <c r="AA98" s="15"/>
      <c r="AB98" s="15"/>
      <c r="AC98" s="15"/>
      <c r="AD98" s="15"/>
      <c r="AE98" s="15"/>
      <c r="AT98" s="264" t="s">
        <v>218</v>
      </c>
      <c r="AU98" s="264" t="s">
        <v>89</v>
      </c>
      <c r="AV98" s="15" t="s">
        <v>87</v>
      </c>
      <c r="AW98" s="15" t="s">
        <v>41</v>
      </c>
      <c r="AX98" s="15" t="s">
        <v>80</v>
      </c>
      <c r="AY98" s="264" t="s">
        <v>206</v>
      </c>
    </row>
    <row r="99" spans="1:51" s="13" customFormat="1" ht="12">
      <c r="A99" s="13"/>
      <c r="B99" s="233"/>
      <c r="C99" s="234"/>
      <c r="D99" s="228" t="s">
        <v>218</v>
      </c>
      <c r="E99" s="235" t="s">
        <v>39</v>
      </c>
      <c r="F99" s="236" t="s">
        <v>564</v>
      </c>
      <c r="G99" s="234"/>
      <c r="H99" s="237">
        <v>0.075</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218</v>
      </c>
      <c r="AU99" s="243" t="s">
        <v>89</v>
      </c>
      <c r="AV99" s="13" t="s">
        <v>89</v>
      </c>
      <c r="AW99" s="13" t="s">
        <v>41</v>
      </c>
      <c r="AX99" s="13" t="s">
        <v>80</v>
      </c>
      <c r="AY99" s="243" t="s">
        <v>206</v>
      </c>
    </row>
    <row r="100" spans="1:51" s="14" customFormat="1" ht="12">
      <c r="A100" s="14"/>
      <c r="B100" s="244"/>
      <c r="C100" s="245"/>
      <c r="D100" s="228" t="s">
        <v>218</v>
      </c>
      <c r="E100" s="246" t="s">
        <v>39</v>
      </c>
      <c r="F100" s="247" t="s">
        <v>220</v>
      </c>
      <c r="G100" s="245"/>
      <c r="H100" s="248">
        <v>0.075</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218</v>
      </c>
      <c r="AU100" s="254" t="s">
        <v>89</v>
      </c>
      <c r="AV100" s="14" t="s">
        <v>214</v>
      </c>
      <c r="AW100" s="14" t="s">
        <v>41</v>
      </c>
      <c r="AX100" s="14" t="s">
        <v>87</v>
      </c>
      <c r="AY100" s="254" t="s">
        <v>206</v>
      </c>
    </row>
    <row r="101" spans="1:65" s="2" customFormat="1" ht="24.15" customHeight="1">
      <c r="A101" s="40"/>
      <c r="B101" s="41"/>
      <c r="C101" s="215" t="s">
        <v>228</v>
      </c>
      <c r="D101" s="215" t="s">
        <v>209</v>
      </c>
      <c r="E101" s="216" t="s">
        <v>565</v>
      </c>
      <c r="F101" s="217" t="s">
        <v>566</v>
      </c>
      <c r="G101" s="218" t="s">
        <v>223</v>
      </c>
      <c r="H101" s="219">
        <v>2</v>
      </c>
      <c r="I101" s="220"/>
      <c r="J101" s="221">
        <f>ROUND(I101*H101,2)</f>
        <v>0</v>
      </c>
      <c r="K101" s="217" t="s">
        <v>567</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568</v>
      </c>
    </row>
    <row r="102" spans="1:47" s="2" customFormat="1" ht="12">
      <c r="A102" s="40"/>
      <c r="B102" s="41"/>
      <c r="C102" s="42"/>
      <c r="D102" s="228" t="s">
        <v>216</v>
      </c>
      <c r="E102" s="42"/>
      <c r="F102" s="229" t="s">
        <v>569</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65" s="2" customFormat="1" ht="24.15" customHeight="1">
      <c r="A103" s="40"/>
      <c r="B103" s="41"/>
      <c r="C103" s="215" t="s">
        <v>214</v>
      </c>
      <c r="D103" s="215" t="s">
        <v>209</v>
      </c>
      <c r="E103" s="216" t="s">
        <v>570</v>
      </c>
      <c r="F103" s="217" t="s">
        <v>571</v>
      </c>
      <c r="G103" s="218" t="s">
        <v>500</v>
      </c>
      <c r="H103" s="219">
        <v>57</v>
      </c>
      <c r="I103" s="220"/>
      <c r="J103" s="221">
        <f>ROUND(I103*H103,2)</f>
        <v>0</v>
      </c>
      <c r="K103" s="217" t="s">
        <v>567</v>
      </c>
      <c r="L103" s="46"/>
      <c r="M103" s="222" t="s">
        <v>39</v>
      </c>
      <c r="N103" s="223" t="s">
        <v>53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214</v>
      </c>
      <c r="AT103" s="226" t="s">
        <v>209</v>
      </c>
      <c r="AU103" s="226" t="s">
        <v>89</v>
      </c>
      <c r="AY103" s="18" t="s">
        <v>206</v>
      </c>
      <c r="BE103" s="227">
        <f>IF(N103="základní",J103,0)</f>
        <v>0</v>
      </c>
      <c r="BF103" s="227">
        <f>IF(N103="snížená",J103,0)</f>
        <v>0</v>
      </c>
      <c r="BG103" s="227">
        <f>IF(N103="zákl. přenesená",J103,0)</f>
        <v>0</v>
      </c>
      <c r="BH103" s="227">
        <f>IF(N103="sníž. přenesená",J103,0)</f>
        <v>0</v>
      </c>
      <c r="BI103" s="227">
        <f>IF(N103="nulová",J103,0)</f>
        <v>0</v>
      </c>
      <c r="BJ103" s="18" t="s">
        <v>214</v>
      </c>
      <c r="BK103" s="227">
        <f>ROUND(I103*H103,2)</f>
        <v>0</v>
      </c>
      <c r="BL103" s="18" t="s">
        <v>214</v>
      </c>
      <c r="BM103" s="226" t="s">
        <v>572</v>
      </c>
    </row>
    <row r="104" spans="1:47" s="2" customFormat="1" ht="12">
      <c r="A104" s="40"/>
      <c r="B104" s="41"/>
      <c r="C104" s="42"/>
      <c r="D104" s="228" t="s">
        <v>216</v>
      </c>
      <c r="E104" s="42"/>
      <c r="F104" s="229" t="s">
        <v>573</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216</v>
      </c>
      <c r="AU104" s="18" t="s">
        <v>89</v>
      </c>
    </row>
    <row r="105" spans="1:51" s="13" customFormat="1" ht="12">
      <c r="A105" s="13"/>
      <c r="B105" s="233"/>
      <c r="C105" s="234"/>
      <c r="D105" s="228" t="s">
        <v>218</v>
      </c>
      <c r="E105" s="235" t="s">
        <v>39</v>
      </c>
      <c r="F105" s="236" t="s">
        <v>574</v>
      </c>
      <c r="G105" s="234"/>
      <c r="H105" s="237">
        <v>35</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218</v>
      </c>
      <c r="AU105" s="243" t="s">
        <v>89</v>
      </c>
      <c r="AV105" s="13" t="s">
        <v>89</v>
      </c>
      <c r="AW105" s="13" t="s">
        <v>41</v>
      </c>
      <c r="AX105" s="13" t="s">
        <v>80</v>
      </c>
      <c r="AY105" s="243" t="s">
        <v>206</v>
      </c>
    </row>
    <row r="106" spans="1:51" s="13" customFormat="1" ht="12">
      <c r="A106" s="13"/>
      <c r="B106" s="233"/>
      <c r="C106" s="234"/>
      <c r="D106" s="228" t="s">
        <v>218</v>
      </c>
      <c r="E106" s="235" t="s">
        <v>39</v>
      </c>
      <c r="F106" s="236" t="s">
        <v>575</v>
      </c>
      <c r="G106" s="234"/>
      <c r="H106" s="237">
        <v>22</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218</v>
      </c>
      <c r="AU106" s="243" t="s">
        <v>89</v>
      </c>
      <c r="AV106" s="13" t="s">
        <v>89</v>
      </c>
      <c r="AW106" s="13" t="s">
        <v>41</v>
      </c>
      <c r="AX106" s="13" t="s">
        <v>80</v>
      </c>
      <c r="AY106" s="243" t="s">
        <v>206</v>
      </c>
    </row>
    <row r="107" spans="1:51" s="14" customFormat="1" ht="12">
      <c r="A107" s="14"/>
      <c r="B107" s="244"/>
      <c r="C107" s="245"/>
      <c r="D107" s="228" t="s">
        <v>218</v>
      </c>
      <c r="E107" s="246" t="s">
        <v>39</v>
      </c>
      <c r="F107" s="247" t="s">
        <v>220</v>
      </c>
      <c r="G107" s="245"/>
      <c r="H107" s="248">
        <v>57</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218</v>
      </c>
      <c r="AU107" s="254" t="s">
        <v>89</v>
      </c>
      <c r="AV107" s="14" t="s">
        <v>214</v>
      </c>
      <c r="AW107" s="14" t="s">
        <v>41</v>
      </c>
      <c r="AX107" s="14" t="s">
        <v>87</v>
      </c>
      <c r="AY107" s="254" t="s">
        <v>206</v>
      </c>
    </row>
    <row r="108" spans="1:65" s="2" customFormat="1" ht="21.75" customHeight="1">
      <c r="A108" s="40"/>
      <c r="B108" s="41"/>
      <c r="C108" s="215" t="s">
        <v>207</v>
      </c>
      <c r="D108" s="215" t="s">
        <v>209</v>
      </c>
      <c r="E108" s="216" t="s">
        <v>576</v>
      </c>
      <c r="F108" s="217" t="s">
        <v>577</v>
      </c>
      <c r="G108" s="218" t="s">
        <v>175</v>
      </c>
      <c r="H108" s="219">
        <v>73.4</v>
      </c>
      <c r="I108" s="220"/>
      <c r="J108" s="221">
        <f>ROUND(I108*H108,2)</f>
        <v>0</v>
      </c>
      <c r="K108" s="217" t="s">
        <v>567</v>
      </c>
      <c r="L108" s="46"/>
      <c r="M108" s="222" t="s">
        <v>39</v>
      </c>
      <c r="N108" s="223" t="s">
        <v>53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214</v>
      </c>
      <c r="AT108" s="226" t="s">
        <v>209</v>
      </c>
      <c r="AU108" s="226" t="s">
        <v>89</v>
      </c>
      <c r="AY108" s="18" t="s">
        <v>206</v>
      </c>
      <c r="BE108" s="227">
        <f>IF(N108="základní",J108,0)</f>
        <v>0</v>
      </c>
      <c r="BF108" s="227">
        <f>IF(N108="snížená",J108,0)</f>
        <v>0</v>
      </c>
      <c r="BG108" s="227">
        <f>IF(N108="zákl. přenesená",J108,0)</f>
        <v>0</v>
      </c>
      <c r="BH108" s="227">
        <f>IF(N108="sníž. přenesená",J108,0)</f>
        <v>0</v>
      </c>
      <c r="BI108" s="227">
        <f>IF(N108="nulová",J108,0)</f>
        <v>0</v>
      </c>
      <c r="BJ108" s="18" t="s">
        <v>214</v>
      </c>
      <c r="BK108" s="227">
        <f>ROUND(I108*H108,2)</f>
        <v>0</v>
      </c>
      <c r="BL108" s="18" t="s">
        <v>214</v>
      </c>
      <c r="BM108" s="226" t="s">
        <v>578</v>
      </c>
    </row>
    <row r="109" spans="1:47" s="2" customFormat="1" ht="12">
      <c r="A109" s="40"/>
      <c r="B109" s="41"/>
      <c r="C109" s="42"/>
      <c r="D109" s="228" t="s">
        <v>216</v>
      </c>
      <c r="E109" s="42"/>
      <c r="F109" s="229" t="s">
        <v>579</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216</v>
      </c>
      <c r="AU109" s="18" t="s">
        <v>89</v>
      </c>
    </row>
    <row r="110" spans="1:51" s="13" customFormat="1" ht="12">
      <c r="A110" s="13"/>
      <c r="B110" s="233"/>
      <c r="C110" s="234"/>
      <c r="D110" s="228" t="s">
        <v>218</v>
      </c>
      <c r="E110" s="235" t="s">
        <v>39</v>
      </c>
      <c r="F110" s="236" t="s">
        <v>580</v>
      </c>
      <c r="G110" s="234"/>
      <c r="H110" s="237">
        <v>22</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89</v>
      </c>
      <c r="AV110" s="13" t="s">
        <v>89</v>
      </c>
      <c r="AW110" s="13" t="s">
        <v>41</v>
      </c>
      <c r="AX110" s="13" t="s">
        <v>80</v>
      </c>
      <c r="AY110" s="243" t="s">
        <v>206</v>
      </c>
    </row>
    <row r="111" spans="1:51" s="13" customFormat="1" ht="12">
      <c r="A111" s="13"/>
      <c r="B111" s="233"/>
      <c r="C111" s="234"/>
      <c r="D111" s="228" t="s">
        <v>218</v>
      </c>
      <c r="E111" s="235" t="s">
        <v>39</v>
      </c>
      <c r="F111" s="236" t="s">
        <v>581</v>
      </c>
      <c r="G111" s="234"/>
      <c r="H111" s="237">
        <v>51.4</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89</v>
      </c>
      <c r="AV111" s="13" t="s">
        <v>89</v>
      </c>
      <c r="AW111" s="13" t="s">
        <v>41</v>
      </c>
      <c r="AX111" s="13" t="s">
        <v>80</v>
      </c>
      <c r="AY111" s="243" t="s">
        <v>206</v>
      </c>
    </row>
    <row r="112" spans="1:51" s="14" customFormat="1" ht="12">
      <c r="A112" s="14"/>
      <c r="B112" s="244"/>
      <c r="C112" s="245"/>
      <c r="D112" s="228" t="s">
        <v>218</v>
      </c>
      <c r="E112" s="246" t="s">
        <v>39</v>
      </c>
      <c r="F112" s="247" t="s">
        <v>220</v>
      </c>
      <c r="G112" s="245"/>
      <c r="H112" s="248">
        <v>73.4</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218</v>
      </c>
      <c r="AU112" s="254" t="s">
        <v>89</v>
      </c>
      <c r="AV112" s="14" t="s">
        <v>214</v>
      </c>
      <c r="AW112" s="14" t="s">
        <v>41</v>
      </c>
      <c r="AX112" s="14" t="s">
        <v>87</v>
      </c>
      <c r="AY112" s="254" t="s">
        <v>206</v>
      </c>
    </row>
    <row r="113" spans="1:65" s="2" customFormat="1" ht="24.15" customHeight="1">
      <c r="A113" s="40"/>
      <c r="B113" s="41"/>
      <c r="C113" s="215" t="s">
        <v>244</v>
      </c>
      <c r="D113" s="215" t="s">
        <v>209</v>
      </c>
      <c r="E113" s="216" t="s">
        <v>582</v>
      </c>
      <c r="F113" s="217" t="s">
        <v>583</v>
      </c>
      <c r="G113" s="218" t="s">
        <v>175</v>
      </c>
      <c r="H113" s="219">
        <v>50</v>
      </c>
      <c r="I113" s="220"/>
      <c r="J113" s="221">
        <f>ROUND(I113*H113,2)</f>
        <v>0</v>
      </c>
      <c r="K113" s="217" t="s">
        <v>567</v>
      </c>
      <c r="L113" s="46"/>
      <c r="M113" s="222" t="s">
        <v>39</v>
      </c>
      <c r="N113" s="223" t="s">
        <v>53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214</v>
      </c>
      <c r="AT113" s="226" t="s">
        <v>209</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584</v>
      </c>
    </row>
    <row r="114" spans="1:47" s="2" customFormat="1" ht="12">
      <c r="A114" s="40"/>
      <c r="B114" s="41"/>
      <c r="C114" s="42"/>
      <c r="D114" s="228" t="s">
        <v>216</v>
      </c>
      <c r="E114" s="42"/>
      <c r="F114" s="229" t="s">
        <v>585</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65" s="2" customFormat="1" ht="21.75" customHeight="1">
      <c r="A115" s="40"/>
      <c r="B115" s="41"/>
      <c r="C115" s="215" t="s">
        <v>250</v>
      </c>
      <c r="D115" s="215" t="s">
        <v>209</v>
      </c>
      <c r="E115" s="216" t="s">
        <v>586</v>
      </c>
      <c r="F115" s="217" t="s">
        <v>587</v>
      </c>
      <c r="G115" s="218" t="s">
        <v>175</v>
      </c>
      <c r="H115" s="219">
        <v>80</v>
      </c>
      <c r="I115" s="220"/>
      <c r="J115" s="221">
        <f>ROUND(I115*H115,2)</f>
        <v>0</v>
      </c>
      <c r="K115" s="217" t="s">
        <v>213</v>
      </c>
      <c r="L115" s="46"/>
      <c r="M115" s="222" t="s">
        <v>39</v>
      </c>
      <c r="N115" s="223" t="s">
        <v>53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214</v>
      </c>
      <c r="AT115" s="226" t="s">
        <v>209</v>
      </c>
      <c r="AU115" s="226" t="s">
        <v>89</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588</v>
      </c>
    </row>
    <row r="116" spans="1:47" s="2" customFormat="1" ht="12">
      <c r="A116" s="40"/>
      <c r="B116" s="41"/>
      <c r="C116" s="42"/>
      <c r="D116" s="228" t="s">
        <v>216</v>
      </c>
      <c r="E116" s="42"/>
      <c r="F116" s="229" t="s">
        <v>589</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89</v>
      </c>
    </row>
    <row r="117" spans="1:65" s="2" customFormat="1" ht="21.75" customHeight="1">
      <c r="A117" s="40"/>
      <c r="B117" s="41"/>
      <c r="C117" s="215" t="s">
        <v>257</v>
      </c>
      <c r="D117" s="215" t="s">
        <v>209</v>
      </c>
      <c r="E117" s="216" t="s">
        <v>590</v>
      </c>
      <c r="F117" s="217" t="s">
        <v>591</v>
      </c>
      <c r="G117" s="218" t="s">
        <v>175</v>
      </c>
      <c r="H117" s="219">
        <v>50</v>
      </c>
      <c r="I117" s="220"/>
      <c r="J117" s="221">
        <f>ROUND(I117*H117,2)</f>
        <v>0</v>
      </c>
      <c r="K117" s="217" t="s">
        <v>213</v>
      </c>
      <c r="L117" s="46"/>
      <c r="M117" s="222" t="s">
        <v>39</v>
      </c>
      <c r="N117" s="223" t="s">
        <v>53</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214</v>
      </c>
      <c r="AT117" s="226" t="s">
        <v>209</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592</v>
      </c>
    </row>
    <row r="118" spans="1:47" s="2" customFormat="1" ht="12">
      <c r="A118" s="40"/>
      <c r="B118" s="41"/>
      <c r="C118" s="42"/>
      <c r="D118" s="228" t="s">
        <v>216</v>
      </c>
      <c r="E118" s="42"/>
      <c r="F118" s="229" t="s">
        <v>593</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5" customFormat="1" ht="12">
      <c r="A119" s="15"/>
      <c r="B119" s="255"/>
      <c r="C119" s="256"/>
      <c r="D119" s="228" t="s">
        <v>218</v>
      </c>
      <c r="E119" s="257" t="s">
        <v>39</v>
      </c>
      <c r="F119" s="258" t="s">
        <v>594</v>
      </c>
      <c r="G119" s="256"/>
      <c r="H119" s="257" t="s">
        <v>39</v>
      </c>
      <c r="I119" s="259"/>
      <c r="J119" s="256"/>
      <c r="K119" s="256"/>
      <c r="L119" s="260"/>
      <c r="M119" s="261"/>
      <c r="N119" s="262"/>
      <c r="O119" s="262"/>
      <c r="P119" s="262"/>
      <c r="Q119" s="262"/>
      <c r="R119" s="262"/>
      <c r="S119" s="262"/>
      <c r="T119" s="263"/>
      <c r="U119" s="15"/>
      <c r="V119" s="15"/>
      <c r="W119" s="15"/>
      <c r="X119" s="15"/>
      <c r="Y119" s="15"/>
      <c r="Z119" s="15"/>
      <c r="AA119" s="15"/>
      <c r="AB119" s="15"/>
      <c r="AC119" s="15"/>
      <c r="AD119" s="15"/>
      <c r="AE119" s="15"/>
      <c r="AT119" s="264" t="s">
        <v>218</v>
      </c>
      <c r="AU119" s="264" t="s">
        <v>89</v>
      </c>
      <c r="AV119" s="15" t="s">
        <v>87</v>
      </c>
      <c r="AW119" s="15" t="s">
        <v>41</v>
      </c>
      <c r="AX119" s="15" t="s">
        <v>80</v>
      </c>
      <c r="AY119" s="264" t="s">
        <v>206</v>
      </c>
    </row>
    <row r="120" spans="1:51" s="15" customFormat="1" ht="12">
      <c r="A120" s="15"/>
      <c r="B120" s="255"/>
      <c r="C120" s="256"/>
      <c r="D120" s="228" t="s">
        <v>218</v>
      </c>
      <c r="E120" s="257" t="s">
        <v>39</v>
      </c>
      <c r="F120" s="258" t="s">
        <v>595</v>
      </c>
      <c r="G120" s="256"/>
      <c r="H120" s="257" t="s">
        <v>39</v>
      </c>
      <c r="I120" s="259"/>
      <c r="J120" s="256"/>
      <c r="K120" s="256"/>
      <c r="L120" s="260"/>
      <c r="M120" s="261"/>
      <c r="N120" s="262"/>
      <c r="O120" s="262"/>
      <c r="P120" s="262"/>
      <c r="Q120" s="262"/>
      <c r="R120" s="262"/>
      <c r="S120" s="262"/>
      <c r="T120" s="263"/>
      <c r="U120" s="15"/>
      <c r="V120" s="15"/>
      <c r="W120" s="15"/>
      <c r="X120" s="15"/>
      <c r="Y120" s="15"/>
      <c r="Z120" s="15"/>
      <c r="AA120" s="15"/>
      <c r="AB120" s="15"/>
      <c r="AC120" s="15"/>
      <c r="AD120" s="15"/>
      <c r="AE120" s="15"/>
      <c r="AT120" s="264" t="s">
        <v>218</v>
      </c>
      <c r="AU120" s="264" t="s">
        <v>89</v>
      </c>
      <c r="AV120" s="15" t="s">
        <v>87</v>
      </c>
      <c r="AW120" s="15" t="s">
        <v>41</v>
      </c>
      <c r="AX120" s="15" t="s">
        <v>80</v>
      </c>
      <c r="AY120" s="264" t="s">
        <v>206</v>
      </c>
    </row>
    <row r="121" spans="1:51" s="15" customFormat="1" ht="12">
      <c r="A121" s="15"/>
      <c r="B121" s="255"/>
      <c r="C121" s="256"/>
      <c r="D121" s="228" t="s">
        <v>218</v>
      </c>
      <c r="E121" s="257" t="s">
        <v>39</v>
      </c>
      <c r="F121" s="258" t="s">
        <v>596</v>
      </c>
      <c r="G121" s="256"/>
      <c r="H121" s="257" t="s">
        <v>39</v>
      </c>
      <c r="I121" s="259"/>
      <c r="J121" s="256"/>
      <c r="K121" s="256"/>
      <c r="L121" s="260"/>
      <c r="M121" s="261"/>
      <c r="N121" s="262"/>
      <c r="O121" s="262"/>
      <c r="P121" s="262"/>
      <c r="Q121" s="262"/>
      <c r="R121" s="262"/>
      <c r="S121" s="262"/>
      <c r="T121" s="263"/>
      <c r="U121" s="15"/>
      <c r="V121" s="15"/>
      <c r="W121" s="15"/>
      <c r="X121" s="15"/>
      <c r="Y121" s="15"/>
      <c r="Z121" s="15"/>
      <c r="AA121" s="15"/>
      <c r="AB121" s="15"/>
      <c r="AC121" s="15"/>
      <c r="AD121" s="15"/>
      <c r="AE121" s="15"/>
      <c r="AT121" s="264" t="s">
        <v>218</v>
      </c>
      <c r="AU121" s="264" t="s">
        <v>89</v>
      </c>
      <c r="AV121" s="15" t="s">
        <v>87</v>
      </c>
      <c r="AW121" s="15" t="s">
        <v>41</v>
      </c>
      <c r="AX121" s="15" t="s">
        <v>80</v>
      </c>
      <c r="AY121" s="264" t="s">
        <v>206</v>
      </c>
    </row>
    <row r="122" spans="1:51" s="13" customFormat="1" ht="12">
      <c r="A122" s="13"/>
      <c r="B122" s="233"/>
      <c r="C122" s="234"/>
      <c r="D122" s="228" t="s">
        <v>218</v>
      </c>
      <c r="E122" s="235" t="s">
        <v>39</v>
      </c>
      <c r="F122" s="236" t="s">
        <v>597</v>
      </c>
      <c r="G122" s="234"/>
      <c r="H122" s="237">
        <v>50</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218</v>
      </c>
      <c r="AU122" s="243" t="s">
        <v>89</v>
      </c>
      <c r="AV122" s="13" t="s">
        <v>89</v>
      </c>
      <c r="AW122" s="13" t="s">
        <v>41</v>
      </c>
      <c r="AX122" s="13" t="s">
        <v>80</v>
      </c>
      <c r="AY122" s="243" t="s">
        <v>206</v>
      </c>
    </row>
    <row r="123" spans="1:51" s="14" customFormat="1" ht="12">
      <c r="A123" s="14"/>
      <c r="B123" s="244"/>
      <c r="C123" s="245"/>
      <c r="D123" s="228" t="s">
        <v>218</v>
      </c>
      <c r="E123" s="246" t="s">
        <v>39</v>
      </c>
      <c r="F123" s="247" t="s">
        <v>220</v>
      </c>
      <c r="G123" s="245"/>
      <c r="H123" s="248">
        <v>50</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218</v>
      </c>
      <c r="AU123" s="254" t="s">
        <v>89</v>
      </c>
      <c r="AV123" s="14" t="s">
        <v>214</v>
      </c>
      <c r="AW123" s="14" t="s">
        <v>41</v>
      </c>
      <c r="AX123" s="14" t="s">
        <v>87</v>
      </c>
      <c r="AY123" s="254" t="s">
        <v>206</v>
      </c>
    </row>
    <row r="124" spans="1:65" s="2" customFormat="1" ht="16.5" customHeight="1">
      <c r="A124" s="40"/>
      <c r="B124" s="41"/>
      <c r="C124" s="265" t="s">
        <v>265</v>
      </c>
      <c r="D124" s="265" t="s">
        <v>322</v>
      </c>
      <c r="E124" s="266" t="s">
        <v>598</v>
      </c>
      <c r="F124" s="267" t="s">
        <v>599</v>
      </c>
      <c r="G124" s="268" t="s">
        <v>223</v>
      </c>
      <c r="H124" s="269">
        <v>2</v>
      </c>
      <c r="I124" s="270"/>
      <c r="J124" s="271">
        <f>ROUND(I124*H124,2)</f>
        <v>0</v>
      </c>
      <c r="K124" s="267" t="s">
        <v>567</v>
      </c>
      <c r="L124" s="272"/>
      <c r="M124" s="273" t="s">
        <v>39</v>
      </c>
      <c r="N124" s="274" t="s">
        <v>53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257</v>
      </c>
      <c r="AT124" s="226" t="s">
        <v>322</v>
      </c>
      <c r="AU124" s="226" t="s">
        <v>89</v>
      </c>
      <c r="AY124" s="18" t="s">
        <v>206</v>
      </c>
      <c r="BE124" s="227">
        <f>IF(N124="základní",J124,0)</f>
        <v>0</v>
      </c>
      <c r="BF124" s="227">
        <f>IF(N124="snížená",J124,0)</f>
        <v>0</v>
      </c>
      <c r="BG124" s="227">
        <f>IF(N124="zákl. přenesená",J124,0)</f>
        <v>0</v>
      </c>
      <c r="BH124" s="227">
        <f>IF(N124="sníž. přenesená",J124,0)</f>
        <v>0</v>
      </c>
      <c r="BI124" s="227">
        <f>IF(N124="nulová",J124,0)</f>
        <v>0</v>
      </c>
      <c r="BJ124" s="18" t="s">
        <v>214</v>
      </c>
      <c r="BK124" s="227">
        <f>ROUND(I124*H124,2)</f>
        <v>0</v>
      </c>
      <c r="BL124" s="18" t="s">
        <v>214</v>
      </c>
      <c r="BM124" s="226" t="s">
        <v>600</v>
      </c>
    </row>
    <row r="125" spans="1:47" s="2" customFormat="1" ht="12">
      <c r="A125" s="40"/>
      <c r="B125" s="41"/>
      <c r="C125" s="42"/>
      <c r="D125" s="228" t="s">
        <v>216</v>
      </c>
      <c r="E125" s="42"/>
      <c r="F125" s="229" t="s">
        <v>599</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8" t="s">
        <v>216</v>
      </c>
      <c r="AU125" s="18" t="s">
        <v>89</v>
      </c>
    </row>
    <row r="126" spans="1:65" s="2" customFormat="1" ht="16.5" customHeight="1">
      <c r="A126" s="40"/>
      <c r="B126" s="41"/>
      <c r="C126" s="265" t="s">
        <v>227</v>
      </c>
      <c r="D126" s="265" t="s">
        <v>322</v>
      </c>
      <c r="E126" s="266" t="s">
        <v>601</v>
      </c>
      <c r="F126" s="267" t="s">
        <v>602</v>
      </c>
      <c r="G126" s="268" t="s">
        <v>223</v>
      </c>
      <c r="H126" s="269">
        <v>2</v>
      </c>
      <c r="I126" s="270"/>
      <c r="J126" s="271">
        <f>ROUND(I126*H126,2)</f>
        <v>0</v>
      </c>
      <c r="K126" s="267" t="s">
        <v>567</v>
      </c>
      <c r="L126" s="272"/>
      <c r="M126" s="273" t="s">
        <v>39</v>
      </c>
      <c r="N126" s="274"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257</v>
      </c>
      <c r="AT126" s="226" t="s">
        <v>322</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214</v>
      </c>
      <c r="BM126" s="226" t="s">
        <v>603</v>
      </c>
    </row>
    <row r="127" spans="1:47" s="2" customFormat="1" ht="12">
      <c r="A127" s="40"/>
      <c r="B127" s="41"/>
      <c r="C127" s="42"/>
      <c r="D127" s="228" t="s">
        <v>216</v>
      </c>
      <c r="E127" s="42"/>
      <c r="F127" s="229" t="s">
        <v>602</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65" s="2" customFormat="1" ht="21.75" customHeight="1">
      <c r="A128" s="40"/>
      <c r="B128" s="41"/>
      <c r="C128" s="265" t="s">
        <v>278</v>
      </c>
      <c r="D128" s="265" t="s">
        <v>322</v>
      </c>
      <c r="E128" s="266" t="s">
        <v>604</v>
      </c>
      <c r="F128" s="267" t="s">
        <v>605</v>
      </c>
      <c r="G128" s="268" t="s">
        <v>223</v>
      </c>
      <c r="H128" s="269">
        <v>4</v>
      </c>
      <c r="I128" s="270"/>
      <c r="J128" s="271">
        <f>ROUND(I128*H128,2)</f>
        <v>0</v>
      </c>
      <c r="K128" s="267" t="s">
        <v>567</v>
      </c>
      <c r="L128" s="272"/>
      <c r="M128" s="273" t="s">
        <v>39</v>
      </c>
      <c r="N128" s="274" t="s">
        <v>53</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257</v>
      </c>
      <c r="AT128" s="226" t="s">
        <v>322</v>
      </c>
      <c r="AU128" s="226" t="s">
        <v>89</v>
      </c>
      <c r="AY128" s="18" t="s">
        <v>206</v>
      </c>
      <c r="BE128" s="227">
        <f>IF(N128="základní",J128,0)</f>
        <v>0</v>
      </c>
      <c r="BF128" s="227">
        <f>IF(N128="snížená",J128,0)</f>
        <v>0</v>
      </c>
      <c r="BG128" s="227">
        <f>IF(N128="zákl. přenesená",J128,0)</f>
        <v>0</v>
      </c>
      <c r="BH128" s="227">
        <f>IF(N128="sníž. přenesená",J128,0)</f>
        <v>0</v>
      </c>
      <c r="BI128" s="227">
        <f>IF(N128="nulová",J128,0)</f>
        <v>0</v>
      </c>
      <c r="BJ128" s="18" t="s">
        <v>214</v>
      </c>
      <c r="BK128" s="227">
        <f>ROUND(I128*H128,2)</f>
        <v>0</v>
      </c>
      <c r="BL128" s="18" t="s">
        <v>214</v>
      </c>
      <c r="BM128" s="226" t="s">
        <v>606</v>
      </c>
    </row>
    <row r="129" spans="1:47" s="2" customFormat="1" ht="12">
      <c r="A129" s="40"/>
      <c r="B129" s="41"/>
      <c r="C129" s="42"/>
      <c r="D129" s="228" t="s">
        <v>216</v>
      </c>
      <c r="E129" s="42"/>
      <c r="F129" s="229" t="s">
        <v>605</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216</v>
      </c>
      <c r="AU129" s="18" t="s">
        <v>89</v>
      </c>
    </row>
    <row r="130" spans="1:65" s="2" customFormat="1" ht="16.5" customHeight="1">
      <c r="A130" s="40"/>
      <c r="B130" s="41"/>
      <c r="C130" s="265" t="s">
        <v>285</v>
      </c>
      <c r="D130" s="265" t="s">
        <v>322</v>
      </c>
      <c r="E130" s="266" t="s">
        <v>607</v>
      </c>
      <c r="F130" s="267" t="s">
        <v>608</v>
      </c>
      <c r="G130" s="268" t="s">
        <v>223</v>
      </c>
      <c r="H130" s="269">
        <v>74</v>
      </c>
      <c r="I130" s="270"/>
      <c r="J130" s="271">
        <f>ROUND(I130*H130,2)</f>
        <v>0</v>
      </c>
      <c r="K130" s="267" t="s">
        <v>567</v>
      </c>
      <c r="L130" s="272"/>
      <c r="M130" s="273" t="s">
        <v>39</v>
      </c>
      <c r="N130" s="274" t="s">
        <v>53</v>
      </c>
      <c r="O130" s="86"/>
      <c r="P130" s="224">
        <f>O130*H130</f>
        <v>0</v>
      </c>
      <c r="Q130" s="224">
        <v>0.059</v>
      </c>
      <c r="R130" s="224">
        <f>Q130*H130</f>
        <v>4.366</v>
      </c>
      <c r="S130" s="224">
        <v>0</v>
      </c>
      <c r="T130" s="225">
        <f>S130*H130</f>
        <v>0</v>
      </c>
      <c r="U130" s="40"/>
      <c r="V130" s="40"/>
      <c r="W130" s="40"/>
      <c r="X130" s="40"/>
      <c r="Y130" s="40"/>
      <c r="Z130" s="40"/>
      <c r="AA130" s="40"/>
      <c r="AB130" s="40"/>
      <c r="AC130" s="40"/>
      <c r="AD130" s="40"/>
      <c r="AE130" s="40"/>
      <c r="AR130" s="226" t="s">
        <v>257</v>
      </c>
      <c r="AT130" s="226" t="s">
        <v>322</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609</v>
      </c>
    </row>
    <row r="131" spans="1:47" s="2" customFormat="1" ht="12">
      <c r="A131" s="40"/>
      <c r="B131" s="41"/>
      <c r="C131" s="42"/>
      <c r="D131" s="228" t="s">
        <v>216</v>
      </c>
      <c r="E131" s="42"/>
      <c r="F131" s="229" t="s">
        <v>608</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51" s="15" customFormat="1" ht="12">
      <c r="A132" s="15"/>
      <c r="B132" s="255"/>
      <c r="C132" s="256"/>
      <c r="D132" s="228" t="s">
        <v>218</v>
      </c>
      <c r="E132" s="257" t="s">
        <v>39</v>
      </c>
      <c r="F132" s="258" t="s">
        <v>610</v>
      </c>
      <c r="G132" s="256"/>
      <c r="H132" s="257" t="s">
        <v>39</v>
      </c>
      <c r="I132" s="259"/>
      <c r="J132" s="256"/>
      <c r="K132" s="256"/>
      <c r="L132" s="260"/>
      <c r="M132" s="261"/>
      <c r="N132" s="262"/>
      <c r="O132" s="262"/>
      <c r="P132" s="262"/>
      <c r="Q132" s="262"/>
      <c r="R132" s="262"/>
      <c r="S132" s="262"/>
      <c r="T132" s="263"/>
      <c r="U132" s="15"/>
      <c r="V132" s="15"/>
      <c r="W132" s="15"/>
      <c r="X132" s="15"/>
      <c r="Y132" s="15"/>
      <c r="Z132" s="15"/>
      <c r="AA132" s="15"/>
      <c r="AB132" s="15"/>
      <c r="AC132" s="15"/>
      <c r="AD132" s="15"/>
      <c r="AE132" s="15"/>
      <c r="AT132" s="264" t="s">
        <v>218</v>
      </c>
      <c r="AU132" s="264" t="s">
        <v>89</v>
      </c>
      <c r="AV132" s="15" t="s">
        <v>87</v>
      </c>
      <c r="AW132" s="15" t="s">
        <v>41</v>
      </c>
      <c r="AX132" s="15" t="s">
        <v>80</v>
      </c>
      <c r="AY132" s="264" t="s">
        <v>206</v>
      </c>
    </row>
    <row r="133" spans="1:51" s="13" customFormat="1" ht="12">
      <c r="A133" s="13"/>
      <c r="B133" s="233"/>
      <c r="C133" s="234"/>
      <c r="D133" s="228" t="s">
        <v>218</v>
      </c>
      <c r="E133" s="235" t="s">
        <v>39</v>
      </c>
      <c r="F133" s="236" t="s">
        <v>611</v>
      </c>
      <c r="G133" s="234"/>
      <c r="H133" s="237">
        <v>52</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5" customFormat="1" ht="12">
      <c r="A134" s="15"/>
      <c r="B134" s="255"/>
      <c r="C134" s="256"/>
      <c r="D134" s="228" t="s">
        <v>218</v>
      </c>
      <c r="E134" s="257" t="s">
        <v>39</v>
      </c>
      <c r="F134" s="258" t="s">
        <v>612</v>
      </c>
      <c r="G134" s="256"/>
      <c r="H134" s="257" t="s">
        <v>39</v>
      </c>
      <c r="I134" s="259"/>
      <c r="J134" s="256"/>
      <c r="K134" s="256"/>
      <c r="L134" s="260"/>
      <c r="M134" s="261"/>
      <c r="N134" s="262"/>
      <c r="O134" s="262"/>
      <c r="P134" s="262"/>
      <c r="Q134" s="262"/>
      <c r="R134" s="262"/>
      <c r="S134" s="262"/>
      <c r="T134" s="263"/>
      <c r="U134" s="15"/>
      <c r="V134" s="15"/>
      <c r="W134" s="15"/>
      <c r="X134" s="15"/>
      <c r="Y134" s="15"/>
      <c r="Z134" s="15"/>
      <c r="AA134" s="15"/>
      <c r="AB134" s="15"/>
      <c r="AC134" s="15"/>
      <c r="AD134" s="15"/>
      <c r="AE134" s="15"/>
      <c r="AT134" s="264" t="s">
        <v>218</v>
      </c>
      <c r="AU134" s="264" t="s">
        <v>89</v>
      </c>
      <c r="AV134" s="15" t="s">
        <v>87</v>
      </c>
      <c r="AW134" s="15" t="s">
        <v>41</v>
      </c>
      <c r="AX134" s="15" t="s">
        <v>80</v>
      </c>
      <c r="AY134" s="264" t="s">
        <v>206</v>
      </c>
    </row>
    <row r="135" spans="1:51" s="13" customFormat="1" ht="12">
      <c r="A135" s="13"/>
      <c r="B135" s="233"/>
      <c r="C135" s="234"/>
      <c r="D135" s="228" t="s">
        <v>218</v>
      </c>
      <c r="E135" s="235" t="s">
        <v>39</v>
      </c>
      <c r="F135" s="236" t="s">
        <v>339</v>
      </c>
      <c r="G135" s="234"/>
      <c r="H135" s="237">
        <v>22</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218</v>
      </c>
      <c r="AU135" s="243" t="s">
        <v>89</v>
      </c>
      <c r="AV135" s="13" t="s">
        <v>89</v>
      </c>
      <c r="AW135" s="13" t="s">
        <v>41</v>
      </c>
      <c r="AX135" s="13" t="s">
        <v>80</v>
      </c>
      <c r="AY135" s="243" t="s">
        <v>206</v>
      </c>
    </row>
    <row r="136" spans="1:51" s="14" customFormat="1" ht="12">
      <c r="A136" s="14"/>
      <c r="B136" s="244"/>
      <c r="C136" s="245"/>
      <c r="D136" s="228" t="s">
        <v>218</v>
      </c>
      <c r="E136" s="246" t="s">
        <v>39</v>
      </c>
      <c r="F136" s="247" t="s">
        <v>220</v>
      </c>
      <c r="G136" s="245"/>
      <c r="H136" s="248">
        <v>74</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218</v>
      </c>
      <c r="AU136" s="254" t="s">
        <v>89</v>
      </c>
      <c r="AV136" s="14" t="s">
        <v>214</v>
      </c>
      <c r="AW136" s="14" t="s">
        <v>41</v>
      </c>
      <c r="AX136" s="14" t="s">
        <v>87</v>
      </c>
      <c r="AY136" s="254" t="s">
        <v>206</v>
      </c>
    </row>
    <row r="137" spans="1:65" s="2" customFormat="1" ht="16.5" customHeight="1">
      <c r="A137" s="40"/>
      <c r="B137" s="41"/>
      <c r="C137" s="265" t="s">
        <v>291</v>
      </c>
      <c r="D137" s="265" t="s">
        <v>322</v>
      </c>
      <c r="E137" s="266" t="s">
        <v>613</v>
      </c>
      <c r="F137" s="267" t="s">
        <v>614</v>
      </c>
      <c r="G137" s="268" t="s">
        <v>500</v>
      </c>
      <c r="H137" s="269">
        <v>57</v>
      </c>
      <c r="I137" s="270"/>
      <c r="J137" s="271">
        <f>ROUND(I137*H137,2)</f>
        <v>0</v>
      </c>
      <c r="K137" s="267" t="s">
        <v>567</v>
      </c>
      <c r="L137" s="272"/>
      <c r="M137" s="273" t="s">
        <v>39</v>
      </c>
      <c r="N137" s="274" t="s">
        <v>53</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257</v>
      </c>
      <c r="AT137" s="226" t="s">
        <v>322</v>
      </c>
      <c r="AU137" s="226" t="s">
        <v>89</v>
      </c>
      <c r="AY137" s="18" t="s">
        <v>206</v>
      </c>
      <c r="BE137" s="227">
        <f>IF(N137="základní",J137,0)</f>
        <v>0</v>
      </c>
      <c r="BF137" s="227">
        <f>IF(N137="snížená",J137,0)</f>
        <v>0</v>
      </c>
      <c r="BG137" s="227">
        <f>IF(N137="zákl. přenesená",J137,0)</f>
        <v>0</v>
      </c>
      <c r="BH137" s="227">
        <f>IF(N137="sníž. přenesená",J137,0)</f>
        <v>0</v>
      </c>
      <c r="BI137" s="227">
        <f>IF(N137="nulová",J137,0)</f>
        <v>0</v>
      </c>
      <c r="BJ137" s="18" t="s">
        <v>214</v>
      </c>
      <c r="BK137" s="227">
        <f>ROUND(I137*H137,2)</f>
        <v>0</v>
      </c>
      <c r="BL137" s="18" t="s">
        <v>214</v>
      </c>
      <c r="BM137" s="226" t="s">
        <v>615</v>
      </c>
    </row>
    <row r="138" spans="1:47" s="2" customFormat="1" ht="12">
      <c r="A138" s="40"/>
      <c r="B138" s="41"/>
      <c r="C138" s="42"/>
      <c r="D138" s="228" t="s">
        <v>216</v>
      </c>
      <c r="E138" s="42"/>
      <c r="F138" s="229" t="s">
        <v>614</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8" t="s">
        <v>216</v>
      </c>
      <c r="AU138" s="18" t="s">
        <v>89</v>
      </c>
    </row>
    <row r="139" spans="1:51" s="13" customFormat="1" ht="12">
      <c r="A139" s="13"/>
      <c r="B139" s="233"/>
      <c r="C139" s="234"/>
      <c r="D139" s="228" t="s">
        <v>218</v>
      </c>
      <c r="E139" s="235" t="s">
        <v>39</v>
      </c>
      <c r="F139" s="236" t="s">
        <v>575</v>
      </c>
      <c r="G139" s="234"/>
      <c r="H139" s="237">
        <v>22</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89</v>
      </c>
      <c r="AV139" s="13" t="s">
        <v>89</v>
      </c>
      <c r="AW139" s="13" t="s">
        <v>41</v>
      </c>
      <c r="AX139" s="13" t="s">
        <v>80</v>
      </c>
      <c r="AY139" s="243" t="s">
        <v>206</v>
      </c>
    </row>
    <row r="140" spans="1:51" s="13" customFormat="1" ht="12">
      <c r="A140" s="13"/>
      <c r="B140" s="233"/>
      <c r="C140" s="234"/>
      <c r="D140" s="228" t="s">
        <v>218</v>
      </c>
      <c r="E140" s="235" t="s">
        <v>39</v>
      </c>
      <c r="F140" s="236" t="s">
        <v>574</v>
      </c>
      <c r="G140" s="234"/>
      <c r="H140" s="237">
        <v>35</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4" customFormat="1" ht="12">
      <c r="A141" s="14"/>
      <c r="B141" s="244"/>
      <c r="C141" s="245"/>
      <c r="D141" s="228" t="s">
        <v>218</v>
      </c>
      <c r="E141" s="246" t="s">
        <v>39</v>
      </c>
      <c r="F141" s="247" t="s">
        <v>220</v>
      </c>
      <c r="G141" s="245"/>
      <c r="H141" s="248">
        <v>57</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218</v>
      </c>
      <c r="AU141" s="254" t="s">
        <v>89</v>
      </c>
      <c r="AV141" s="14" t="s">
        <v>214</v>
      </c>
      <c r="AW141" s="14" t="s">
        <v>41</v>
      </c>
      <c r="AX141" s="14" t="s">
        <v>87</v>
      </c>
      <c r="AY141" s="254" t="s">
        <v>206</v>
      </c>
    </row>
    <row r="142" spans="1:65" s="2" customFormat="1" ht="21.75" customHeight="1">
      <c r="A142" s="40"/>
      <c r="B142" s="41"/>
      <c r="C142" s="265" t="s">
        <v>296</v>
      </c>
      <c r="D142" s="265" t="s">
        <v>322</v>
      </c>
      <c r="E142" s="266" t="s">
        <v>616</v>
      </c>
      <c r="F142" s="267" t="s">
        <v>617</v>
      </c>
      <c r="G142" s="268" t="s">
        <v>212</v>
      </c>
      <c r="H142" s="269">
        <v>12.23</v>
      </c>
      <c r="I142" s="270"/>
      <c r="J142" s="271">
        <f>ROUND(I142*H142,2)</f>
        <v>0</v>
      </c>
      <c r="K142" s="267" t="s">
        <v>567</v>
      </c>
      <c r="L142" s="272"/>
      <c r="M142" s="273" t="s">
        <v>39</v>
      </c>
      <c r="N142" s="274" t="s">
        <v>53</v>
      </c>
      <c r="O142" s="86"/>
      <c r="P142" s="224">
        <f>O142*H142</f>
        <v>0</v>
      </c>
      <c r="Q142" s="224">
        <v>2.234</v>
      </c>
      <c r="R142" s="224">
        <f>Q142*H142</f>
        <v>27.321820000000002</v>
      </c>
      <c r="S142" s="224">
        <v>0</v>
      </c>
      <c r="T142" s="225">
        <f>S142*H142</f>
        <v>0</v>
      </c>
      <c r="U142" s="40"/>
      <c r="V142" s="40"/>
      <c r="W142" s="40"/>
      <c r="X142" s="40"/>
      <c r="Y142" s="40"/>
      <c r="Z142" s="40"/>
      <c r="AA142" s="40"/>
      <c r="AB142" s="40"/>
      <c r="AC142" s="40"/>
      <c r="AD142" s="40"/>
      <c r="AE142" s="40"/>
      <c r="AR142" s="226" t="s">
        <v>257</v>
      </c>
      <c r="AT142" s="226" t="s">
        <v>322</v>
      </c>
      <c r="AU142" s="226" t="s">
        <v>89</v>
      </c>
      <c r="AY142" s="18" t="s">
        <v>206</v>
      </c>
      <c r="BE142" s="227">
        <f>IF(N142="základní",J142,0)</f>
        <v>0</v>
      </c>
      <c r="BF142" s="227">
        <f>IF(N142="snížená",J142,0)</f>
        <v>0</v>
      </c>
      <c r="BG142" s="227">
        <f>IF(N142="zákl. přenesená",J142,0)</f>
        <v>0</v>
      </c>
      <c r="BH142" s="227">
        <f>IF(N142="sníž. přenesená",J142,0)</f>
        <v>0</v>
      </c>
      <c r="BI142" s="227">
        <f>IF(N142="nulová",J142,0)</f>
        <v>0</v>
      </c>
      <c r="BJ142" s="18" t="s">
        <v>214</v>
      </c>
      <c r="BK142" s="227">
        <f>ROUND(I142*H142,2)</f>
        <v>0</v>
      </c>
      <c r="BL142" s="18" t="s">
        <v>214</v>
      </c>
      <c r="BM142" s="226" t="s">
        <v>618</v>
      </c>
    </row>
    <row r="143" spans="1:47" s="2" customFormat="1" ht="12">
      <c r="A143" s="40"/>
      <c r="B143" s="41"/>
      <c r="C143" s="42"/>
      <c r="D143" s="228" t="s">
        <v>216</v>
      </c>
      <c r="E143" s="42"/>
      <c r="F143" s="229" t="s">
        <v>617</v>
      </c>
      <c r="G143" s="42"/>
      <c r="H143" s="42"/>
      <c r="I143" s="230"/>
      <c r="J143" s="42"/>
      <c r="K143" s="42"/>
      <c r="L143" s="46"/>
      <c r="M143" s="231"/>
      <c r="N143" s="232"/>
      <c r="O143" s="86"/>
      <c r="P143" s="86"/>
      <c r="Q143" s="86"/>
      <c r="R143" s="86"/>
      <c r="S143" s="86"/>
      <c r="T143" s="87"/>
      <c r="U143" s="40"/>
      <c r="V143" s="40"/>
      <c r="W143" s="40"/>
      <c r="X143" s="40"/>
      <c r="Y143" s="40"/>
      <c r="Z143" s="40"/>
      <c r="AA143" s="40"/>
      <c r="AB143" s="40"/>
      <c r="AC143" s="40"/>
      <c r="AD143" s="40"/>
      <c r="AE143" s="40"/>
      <c r="AT143" s="18" t="s">
        <v>216</v>
      </c>
      <c r="AU143" s="18" t="s">
        <v>89</v>
      </c>
    </row>
    <row r="144" spans="1:51" s="15" customFormat="1" ht="12">
      <c r="A144" s="15"/>
      <c r="B144" s="255"/>
      <c r="C144" s="256"/>
      <c r="D144" s="228" t="s">
        <v>218</v>
      </c>
      <c r="E144" s="257" t="s">
        <v>39</v>
      </c>
      <c r="F144" s="258" t="s">
        <v>619</v>
      </c>
      <c r="G144" s="256"/>
      <c r="H144" s="257" t="s">
        <v>39</v>
      </c>
      <c r="I144" s="259"/>
      <c r="J144" s="256"/>
      <c r="K144" s="256"/>
      <c r="L144" s="260"/>
      <c r="M144" s="261"/>
      <c r="N144" s="262"/>
      <c r="O144" s="262"/>
      <c r="P144" s="262"/>
      <c r="Q144" s="262"/>
      <c r="R144" s="262"/>
      <c r="S144" s="262"/>
      <c r="T144" s="263"/>
      <c r="U144" s="15"/>
      <c r="V144" s="15"/>
      <c r="W144" s="15"/>
      <c r="X144" s="15"/>
      <c r="Y144" s="15"/>
      <c r="Z144" s="15"/>
      <c r="AA144" s="15"/>
      <c r="AB144" s="15"/>
      <c r="AC144" s="15"/>
      <c r="AD144" s="15"/>
      <c r="AE144" s="15"/>
      <c r="AT144" s="264" t="s">
        <v>218</v>
      </c>
      <c r="AU144" s="264" t="s">
        <v>89</v>
      </c>
      <c r="AV144" s="15" t="s">
        <v>87</v>
      </c>
      <c r="AW144" s="15" t="s">
        <v>41</v>
      </c>
      <c r="AX144" s="15" t="s">
        <v>80</v>
      </c>
      <c r="AY144" s="264" t="s">
        <v>206</v>
      </c>
    </row>
    <row r="145" spans="1:51" s="13" customFormat="1" ht="12">
      <c r="A145" s="13"/>
      <c r="B145" s="233"/>
      <c r="C145" s="234"/>
      <c r="D145" s="228" t="s">
        <v>218</v>
      </c>
      <c r="E145" s="235" t="s">
        <v>39</v>
      </c>
      <c r="F145" s="236" t="s">
        <v>620</v>
      </c>
      <c r="G145" s="234"/>
      <c r="H145" s="237">
        <v>11.84</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218</v>
      </c>
      <c r="AU145" s="243" t="s">
        <v>89</v>
      </c>
      <c r="AV145" s="13" t="s">
        <v>89</v>
      </c>
      <c r="AW145" s="13" t="s">
        <v>41</v>
      </c>
      <c r="AX145" s="13" t="s">
        <v>80</v>
      </c>
      <c r="AY145" s="243" t="s">
        <v>206</v>
      </c>
    </row>
    <row r="146" spans="1:51" s="15" customFormat="1" ht="12">
      <c r="A146" s="15"/>
      <c r="B146" s="255"/>
      <c r="C146" s="256"/>
      <c r="D146" s="228" t="s">
        <v>218</v>
      </c>
      <c r="E146" s="257" t="s">
        <v>39</v>
      </c>
      <c r="F146" s="258" t="s">
        <v>621</v>
      </c>
      <c r="G146" s="256"/>
      <c r="H146" s="257" t="s">
        <v>39</v>
      </c>
      <c r="I146" s="259"/>
      <c r="J146" s="256"/>
      <c r="K146" s="256"/>
      <c r="L146" s="260"/>
      <c r="M146" s="261"/>
      <c r="N146" s="262"/>
      <c r="O146" s="262"/>
      <c r="P146" s="262"/>
      <c r="Q146" s="262"/>
      <c r="R146" s="262"/>
      <c r="S146" s="262"/>
      <c r="T146" s="263"/>
      <c r="U146" s="15"/>
      <c r="V146" s="15"/>
      <c r="W146" s="15"/>
      <c r="X146" s="15"/>
      <c r="Y146" s="15"/>
      <c r="Z146" s="15"/>
      <c r="AA146" s="15"/>
      <c r="AB146" s="15"/>
      <c r="AC146" s="15"/>
      <c r="AD146" s="15"/>
      <c r="AE146" s="15"/>
      <c r="AT146" s="264" t="s">
        <v>218</v>
      </c>
      <c r="AU146" s="264" t="s">
        <v>89</v>
      </c>
      <c r="AV146" s="15" t="s">
        <v>87</v>
      </c>
      <c r="AW146" s="15" t="s">
        <v>41</v>
      </c>
      <c r="AX146" s="15" t="s">
        <v>80</v>
      </c>
      <c r="AY146" s="264" t="s">
        <v>206</v>
      </c>
    </row>
    <row r="147" spans="1:51" s="13" customFormat="1" ht="12">
      <c r="A147" s="13"/>
      <c r="B147" s="233"/>
      <c r="C147" s="234"/>
      <c r="D147" s="228" t="s">
        <v>218</v>
      </c>
      <c r="E147" s="235" t="s">
        <v>39</v>
      </c>
      <c r="F147" s="236" t="s">
        <v>622</v>
      </c>
      <c r="G147" s="234"/>
      <c r="H147" s="237">
        <v>0.23</v>
      </c>
      <c r="I147" s="238"/>
      <c r="J147" s="234"/>
      <c r="K147" s="234"/>
      <c r="L147" s="239"/>
      <c r="M147" s="240"/>
      <c r="N147" s="241"/>
      <c r="O147" s="241"/>
      <c r="P147" s="241"/>
      <c r="Q147" s="241"/>
      <c r="R147" s="241"/>
      <c r="S147" s="241"/>
      <c r="T147" s="242"/>
      <c r="U147" s="13"/>
      <c r="V147" s="13"/>
      <c r="W147" s="13"/>
      <c r="X147" s="13"/>
      <c r="Y147" s="13"/>
      <c r="Z147" s="13"/>
      <c r="AA147" s="13"/>
      <c r="AB147" s="13"/>
      <c r="AC147" s="13"/>
      <c r="AD147" s="13"/>
      <c r="AE147" s="13"/>
      <c r="AT147" s="243" t="s">
        <v>218</v>
      </c>
      <c r="AU147" s="243" t="s">
        <v>89</v>
      </c>
      <c r="AV147" s="13" t="s">
        <v>89</v>
      </c>
      <c r="AW147" s="13" t="s">
        <v>41</v>
      </c>
      <c r="AX147" s="13" t="s">
        <v>80</v>
      </c>
      <c r="AY147" s="243" t="s">
        <v>206</v>
      </c>
    </row>
    <row r="148" spans="1:51" s="15" customFormat="1" ht="12">
      <c r="A148" s="15"/>
      <c r="B148" s="255"/>
      <c r="C148" s="256"/>
      <c r="D148" s="228" t="s">
        <v>218</v>
      </c>
      <c r="E148" s="257" t="s">
        <v>39</v>
      </c>
      <c r="F148" s="258" t="s">
        <v>623</v>
      </c>
      <c r="G148" s="256"/>
      <c r="H148" s="257" t="s">
        <v>39</v>
      </c>
      <c r="I148" s="259"/>
      <c r="J148" s="256"/>
      <c r="K148" s="256"/>
      <c r="L148" s="260"/>
      <c r="M148" s="261"/>
      <c r="N148" s="262"/>
      <c r="O148" s="262"/>
      <c r="P148" s="262"/>
      <c r="Q148" s="262"/>
      <c r="R148" s="262"/>
      <c r="S148" s="262"/>
      <c r="T148" s="263"/>
      <c r="U148" s="15"/>
      <c r="V148" s="15"/>
      <c r="W148" s="15"/>
      <c r="X148" s="15"/>
      <c r="Y148" s="15"/>
      <c r="Z148" s="15"/>
      <c r="AA148" s="15"/>
      <c r="AB148" s="15"/>
      <c r="AC148" s="15"/>
      <c r="AD148" s="15"/>
      <c r="AE148" s="15"/>
      <c r="AT148" s="264" t="s">
        <v>218</v>
      </c>
      <c r="AU148" s="264" t="s">
        <v>89</v>
      </c>
      <c r="AV148" s="15" t="s">
        <v>87</v>
      </c>
      <c r="AW148" s="15" t="s">
        <v>41</v>
      </c>
      <c r="AX148" s="15" t="s">
        <v>80</v>
      </c>
      <c r="AY148" s="264" t="s">
        <v>206</v>
      </c>
    </row>
    <row r="149" spans="1:51" s="13" customFormat="1" ht="12">
      <c r="A149" s="13"/>
      <c r="B149" s="233"/>
      <c r="C149" s="234"/>
      <c r="D149" s="228" t="s">
        <v>218</v>
      </c>
      <c r="E149" s="235" t="s">
        <v>39</v>
      </c>
      <c r="F149" s="236" t="s">
        <v>624</v>
      </c>
      <c r="G149" s="234"/>
      <c r="H149" s="237">
        <v>0.032</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218</v>
      </c>
      <c r="AU149" s="243" t="s">
        <v>89</v>
      </c>
      <c r="AV149" s="13" t="s">
        <v>89</v>
      </c>
      <c r="AW149" s="13" t="s">
        <v>41</v>
      </c>
      <c r="AX149" s="13" t="s">
        <v>80</v>
      </c>
      <c r="AY149" s="243" t="s">
        <v>206</v>
      </c>
    </row>
    <row r="150" spans="1:51" s="15" customFormat="1" ht="12">
      <c r="A150" s="15"/>
      <c r="B150" s="255"/>
      <c r="C150" s="256"/>
      <c r="D150" s="228" t="s">
        <v>218</v>
      </c>
      <c r="E150" s="257" t="s">
        <v>39</v>
      </c>
      <c r="F150" s="258" t="s">
        <v>625</v>
      </c>
      <c r="G150" s="256"/>
      <c r="H150" s="257" t="s">
        <v>39</v>
      </c>
      <c r="I150" s="259"/>
      <c r="J150" s="256"/>
      <c r="K150" s="256"/>
      <c r="L150" s="260"/>
      <c r="M150" s="261"/>
      <c r="N150" s="262"/>
      <c r="O150" s="262"/>
      <c r="P150" s="262"/>
      <c r="Q150" s="262"/>
      <c r="R150" s="262"/>
      <c r="S150" s="262"/>
      <c r="T150" s="263"/>
      <c r="U150" s="15"/>
      <c r="V150" s="15"/>
      <c r="W150" s="15"/>
      <c r="X150" s="15"/>
      <c r="Y150" s="15"/>
      <c r="Z150" s="15"/>
      <c r="AA150" s="15"/>
      <c r="AB150" s="15"/>
      <c r="AC150" s="15"/>
      <c r="AD150" s="15"/>
      <c r="AE150" s="15"/>
      <c r="AT150" s="264" t="s">
        <v>218</v>
      </c>
      <c r="AU150" s="264" t="s">
        <v>89</v>
      </c>
      <c r="AV150" s="15" t="s">
        <v>87</v>
      </c>
      <c r="AW150" s="15" t="s">
        <v>41</v>
      </c>
      <c r="AX150" s="15" t="s">
        <v>80</v>
      </c>
      <c r="AY150" s="264" t="s">
        <v>206</v>
      </c>
    </row>
    <row r="151" spans="1:51" s="13" customFormat="1" ht="12">
      <c r="A151" s="13"/>
      <c r="B151" s="233"/>
      <c r="C151" s="234"/>
      <c r="D151" s="228" t="s">
        <v>218</v>
      </c>
      <c r="E151" s="235" t="s">
        <v>39</v>
      </c>
      <c r="F151" s="236" t="s">
        <v>626</v>
      </c>
      <c r="G151" s="234"/>
      <c r="H151" s="237">
        <v>0.128</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218</v>
      </c>
      <c r="AU151" s="243" t="s">
        <v>89</v>
      </c>
      <c r="AV151" s="13" t="s">
        <v>89</v>
      </c>
      <c r="AW151" s="13" t="s">
        <v>41</v>
      </c>
      <c r="AX151" s="13" t="s">
        <v>80</v>
      </c>
      <c r="AY151" s="243" t="s">
        <v>206</v>
      </c>
    </row>
    <row r="152" spans="1:51" s="14" customFormat="1" ht="12">
      <c r="A152" s="14"/>
      <c r="B152" s="244"/>
      <c r="C152" s="245"/>
      <c r="D152" s="228" t="s">
        <v>218</v>
      </c>
      <c r="E152" s="246" t="s">
        <v>39</v>
      </c>
      <c r="F152" s="247" t="s">
        <v>220</v>
      </c>
      <c r="G152" s="245"/>
      <c r="H152" s="248">
        <v>12.23</v>
      </c>
      <c r="I152" s="249"/>
      <c r="J152" s="245"/>
      <c r="K152" s="245"/>
      <c r="L152" s="250"/>
      <c r="M152" s="251"/>
      <c r="N152" s="252"/>
      <c r="O152" s="252"/>
      <c r="P152" s="252"/>
      <c r="Q152" s="252"/>
      <c r="R152" s="252"/>
      <c r="S152" s="252"/>
      <c r="T152" s="253"/>
      <c r="U152" s="14"/>
      <c r="V152" s="14"/>
      <c r="W152" s="14"/>
      <c r="X152" s="14"/>
      <c r="Y152" s="14"/>
      <c r="Z152" s="14"/>
      <c r="AA152" s="14"/>
      <c r="AB152" s="14"/>
      <c r="AC152" s="14"/>
      <c r="AD152" s="14"/>
      <c r="AE152" s="14"/>
      <c r="AT152" s="254" t="s">
        <v>218</v>
      </c>
      <c r="AU152" s="254" t="s">
        <v>89</v>
      </c>
      <c r="AV152" s="14" t="s">
        <v>214</v>
      </c>
      <c r="AW152" s="14" t="s">
        <v>41</v>
      </c>
      <c r="AX152" s="14" t="s">
        <v>87</v>
      </c>
      <c r="AY152" s="254" t="s">
        <v>206</v>
      </c>
    </row>
    <row r="153" spans="1:65" s="2" customFormat="1" ht="21.75" customHeight="1">
      <c r="A153" s="40"/>
      <c r="B153" s="41"/>
      <c r="C153" s="265" t="s">
        <v>8</v>
      </c>
      <c r="D153" s="265" t="s">
        <v>322</v>
      </c>
      <c r="E153" s="266" t="s">
        <v>627</v>
      </c>
      <c r="F153" s="267" t="s">
        <v>628</v>
      </c>
      <c r="G153" s="268" t="s">
        <v>223</v>
      </c>
      <c r="H153" s="269">
        <v>1</v>
      </c>
      <c r="I153" s="270"/>
      <c r="J153" s="271">
        <f>ROUND(I153*H153,2)</f>
        <v>0</v>
      </c>
      <c r="K153" s="267" t="s">
        <v>567</v>
      </c>
      <c r="L153" s="272"/>
      <c r="M153" s="273" t="s">
        <v>39</v>
      </c>
      <c r="N153" s="274" t="s">
        <v>53</v>
      </c>
      <c r="O153" s="86"/>
      <c r="P153" s="224">
        <f>O153*H153</f>
        <v>0</v>
      </c>
      <c r="Q153" s="224">
        <v>0.51</v>
      </c>
      <c r="R153" s="224">
        <f>Q153*H153</f>
        <v>0.51</v>
      </c>
      <c r="S153" s="224">
        <v>0</v>
      </c>
      <c r="T153" s="225">
        <f>S153*H153</f>
        <v>0</v>
      </c>
      <c r="U153" s="40"/>
      <c r="V153" s="40"/>
      <c r="W153" s="40"/>
      <c r="X153" s="40"/>
      <c r="Y153" s="40"/>
      <c r="Z153" s="40"/>
      <c r="AA153" s="40"/>
      <c r="AB153" s="40"/>
      <c r="AC153" s="40"/>
      <c r="AD153" s="40"/>
      <c r="AE153" s="40"/>
      <c r="AR153" s="226" t="s">
        <v>257</v>
      </c>
      <c r="AT153" s="226" t="s">
        <v>322</v>
      </c>
      <c r="AU153" s="226" t="s">
        <v>89</v>
      </c>
      <c r="AY153" s="18" t="s">
        <v>206</v>
      </c>
      <c r="BE153" s="227">
        <f>IF(N153="základní",J153,0)</f>
        <v>0</v>
      </c>
      <c r="BF153" s="227">
        <f>IF(N153="snížená",J153,0)</f>
        <v>0</v>
      </c>
      <c r="BG153" s="227">
        <f>IF(N153="zákl. přenesená",J153,0)</f>
        <v>0</v>
      </c>
      <c r="BH153" s="227">
        <f>IF(N153="sníž. přenesená",J153,0)</f>
        <v>0</v>
      </c>
      <c r="BI153" s="227">
        <f>IF(N153="nulová",J153,0)</f>
        <v>0</v>
      </c>
      <c r="BJ153" s="18" t="s">
        <v>214</v>
      </c>
      <c r="BK153" s="227">
        <f>ROUND(I153*H153,2)</f>
        <v>0</v>
      </c>
      <c r="BL153" s="18" t="s">
        <v>214</v>
      </c>
      <c r="BM153" s="226" t="s">
        <v>629</v>
      </c>
    </row>
    <row r="154" spans="1:47" s="2" customFormat="1" ht="12">
      <c r="A154" s="40"/>
      <c r="B154" s="41"/>
      <c r="C154" s="42"/>
      <c r="D154" s="228" t="s">
        <v>216</v>
      </c>
      <c r="E154" s="42"/>
      <c r="F154" s="229" t="s">
        <v>628</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8" t="s">
        <v>216</v>
      </c>
      <c r="AU154" s="18" t="s">
        <v>89</v>
      </c>
    </row>
    <row r="155" spans="1:65" s="2" customFormat="1" ht="16.5" customHeight="1">
      <c r="A155" s="40"/>
      <c r="B155" s="41"/>
      <c r="C155" s="265" t="s">
        <v>307</v>
      </c>
      <c r="D155" s="265" t="s">
        <v>322</v>
      </c>
      <c r="E155" s="266" t="s">
        <v>630</v>
      </c>
      <c r="F155" s="267" t="s">
        <v>631</v>
      </c>
      <c r="G155" s="268" t="s">
        <v>223</v>
      </c>
      <c r="H155" s="269">
        <v>1</v>
      </c>
      <c r="I155" s="270"/>
      <c r="J155" s="271">
        <f>ROUND(I155*H155,2)</f>
        <v>0</v>
      </c>
      <c r="K155" s="267" t="s">
        <v>567</v>
      </c>
      <c r="L155" s="272"/>
      <c r="M155" s="273" t="s">
        <v>39</v>
      </c>
      <c r="N155" s="274" t="s">
        <v>53</v>
      </c>
      <c r="O155" s="86"/>
      <c r="P155" s="224">
        <f>O155*H155</f>
        <v>0</v>
      </c>
      <c r="Q155" s="224">
        <v>0.51</v>
      </c>
      <c r="R155" s="224">
        <f>Q155*H155</f>
        <v>0.51</v>
      </c>
      <c r="S155" s="224">
        <v>0</v>
      </c>
      <c r="T155" s="225">
        <f>S155*H155</f>
        <v>0</v>
      </c>
      <c r="U155" s="40"/>
      <c r="V155" s="40"/>
      <c r="W155" s="40"/>
      <c r="X155" s="40"/>
      <c r="Y155" s="40"/>
      <c r="Z155" s="40"/>
      <c r="AA155" s="40"/>
      <c r="AB155" s="40"/>
      <c r="AC155" s="40"/>
      <c r="AD155" s="40"/>
      <c r="AE155" s="40"/>
      <c r="AR155" s="226" t="s">
        <v>257</v>
      </c>
      <c r="AT155" s="226" t="s">
        <v>322</v>
      </c>
      <c r="AU155" s="226" t="s">
        <v>89</v>
      </c>
      <c r="AY155" s="18" t="s">
        <v>206</v>
      </c>
      <c r="BE155" s="227">
        <f>IF(N155="základní",J155,0)</f>
        <v>0</v>
      </c>
      <c r="BF155" s="227">
        <f>IF(N155="snížená",J155,0)</f>
        <v>0</v>
      </c>
      <c r="BG155" s="227">
        <f>IF(N155="zákl. přenesená",J155,0)</f>
        <v>0</v>
      </c>
      <c r="BH155" s="227">
        <f>IF(N155="sníž. přenesená",J155,0)</f>
        <v>0</v>
      </c>
      <c r="BI155" s="227">
        <f>IF(N155="nulová",J155,0)</f>
        <v>0</v>
      </c>
      <c r="BJ155" s="18" t="s">
        <v>214</v>
      </c>
      <c r="BK155" s="227">
        <f>ROUND(I155*H155,2)</f>
        <v>0</v>
      </c>
      <c r="BL155" s="18" t="s">
        <v>214</v>
      </c>
      <c r="BM155" s="226" t="s">
        <v>632</v>
      </c>
    </row>
    <row r="156" spans="1:47" s="2" customFormat="1" ht="12">
      <c r="A156" s="40"/>
      <c r="B156" s="41"/>
      <c r="C156" s="42"/>
      <c r="D156" s="228" t="s">
        <v>216</v>
      </c>
      <c r="E156" s="42"/>
      <c r="F156" s="229" t="s">
        <v>631</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8" t="s">
        <v>216</v>
      </c>
      <c r="AU156" s="18" t="s">
        <v>89</v>
      </c>
    </row>
    <row r="157" spans="1:65" s="2" customFormat="1" ht="16.5" customHeight="1">
      <c r="A157" s="40"/>
      <c r="B157" s="41"/>
      <c r="C157" s="265" t="s">
        <v>313</v>
      </c>
      <c r="D157" s="265" t="s">
        <v>322</v>
      </c>
      <c r="E157" s="266" t="s">
        <v>633</v>
      </c>
      <c r="F157" s="267" t="s">
        <v>634</v>
      </c>
      <c r="G157" s="268" t="s">
        <v>223</v>
      </c>
      <c r="H157" s="269">
        <v>48</v>
      </c>
      <c r="I157" s="270"/>
      <c r="J157" s="271">
        <f>ROUND(I157*H157,2)</f>
        <v>0</v>
      </c>
      <c r="K157" s="267" t="s">
        <v>567</v>
      </c>
      <c r="L157" s="272"/>
      <c r="M157" s="273" t="s">
        <v>39</v>
      </c>
      <c r="N157" s="274" t="s">
        <v>53</v>
      </c>
      <c r="O157" s="86"/>
      <c r="P157" s="224">
        <f>O157*H157</f>
        <v>0</v>
      </c>
      <c r="Q157" s="224">
        <v>0.51</v>
      </c>
      <c r="R157" s="224">
        <f>Q157*H157</f>
        <v>24.48</v>
      </c>
      <c r="S157" s="224">
        <v>0</v>
      </c>
      <c r="T157" s="225">
        <f>S157*H157</f>
        <v>0</v>
      </c>
      <c r="U157" s="40"/>
      <c r="V157" s="40"/>
      <c r="W157" s="40"/>
      <c r="X157" s="40"/>
      <c r="Y157" s="40"/>
      <c r="Z157" s="40"/>
      <c r="AA157" s="40"/>
      <c r="AB157" s="40"/>
      <c r="AC157" s="40"/>
      <c r="AD157" s="40"/>
      <c r="AE157" s="40"/>
      <c r="AR157" s="226" t="s">
        <v>257</v>
      </c>
      <c r="AT157" s="226" t="s">
        <v>322</v>
      </c>
      <c r="AU157" s="226" t="s">
        <v>89</v>
      </c>
      <c r="AY157" s="18" t="s">
        <v>206</v>
      </c>
      <c r="BE157" s="227">
        <f>IF(N157="základní",J157,0)</f>
        <v>0</v>
      </c>
      <c r="BF157" s="227">
        <f>IF(N157="snížená",J157,0)</f>
        <v>0</v>
      </c>
      <c r="BG157" s="227">
        <f>IF(N157="zákl. přenesená",J157,0)</f>
        <v>0</v>
      </c>
      <c r="BH157" s="227">
        <f>IF(N157="sníž. přenesená",J157,0)</f>
        <v>0</v>
      </c>
      <c r="BI157" s="227">
        <f>IF(N157="nulová",J157,0)</f>
        <v>0</v>
      </c>
      <c r="BJ157" s="18" t="s">
        <v>214</v>
      </c>
      <c r="BK157" s="227">
        <f>ROUND(I157*H157,2)</f>
        <v>0</v>
      </c>
      <c r="BL157" s="18" t="s">
        <v>214</v>
      </c>
      <c r="BM157" s="226" t="s">
        <v>635</v>
      </c>
    </row>
    <row r="158" spans="1:47" s="2" customFormat="1" ht="12">
      <c r="A158" s="40"/>
      <c r="B158" s="41"/>
      <c r="C158" s="42"/>
      <c r="D158" s="228" t="s">
        <v>216</v>
      </c>
      <c r="E158" s="42"/>
      <c r="F158" s="229" t="s">
        <v>634</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8" t="s">
        <v>216</v>
      </c>
      <c r="AU158" s="18" t="s">
        <v>89</v>
      </c>
    </row>
    <row r="159" spans="1:65" s="2" customFormat="1" ht="16.5" customHeight="1">
      <c r="A159" s="40"/>
      <c r="B159" s="41"/>
      <c r="C159" s="265" t="s">
        <v>321</v>
      </c>
      <c r="D159" s="265" t="s">
        <v>322</v>
      </c>
      <c r="E159" s="266" t="s">
        <v>636</v>
      </c>
      <c r="F159" s="267" t="s">
        <v>637</v>
      </c>
      <c r="G159" s="268" t="s">
        <v>223</v>
      </c>
      <c r="H159" s="269">
        <v>51</v>
      </c>
      <c r="I159" s="270"/>
      <c r="J159" s="271">
        <f>ROUND(I159*H159,2)</f>
        <v>0</v>
      </c>
      <c r="K159" s="267" t="s">
        <v>567</v>
      </c>
      <c r="L159" s="272"/>
      <c r="M159" s="273" t="s">
        <v>39</v>
      </c>
      <c r="N159" s="274" t="s">
        <v>53</v>
      </c>
      <c r="O159" s="86"/>
      <c r="P159" s="224">
        <f>O159*H159</f>
        <v>0</v>
      </c>
      <c r="Q159" s="224">
        <v>0.195</v>
      </c>
      <c r="R159" s="224">
        <f>Q159*H159</f>
        <v>9.945</v>
      </c>
      <c r="S159" s="224">
        <v>0</v>
      </c>
      <c r="T159" s="225">
        <f>S159*H159</f>
        <v>0</v>
      </c>
      <c r="U159" s="40"/>
      <c r="V159" s="40"/>
      <c r="W159" s="40"/>
      <c r="X159" s="40"/>
      <c r="Y159" s="40"/>
      <c r="Z159" s="40"/>
      <c r="AA159" s="40"/>
      <c r="AB159" s="40"/>
      <c r="AC159" s="40"/>
      <c r="AD159" s="40"/>
      <c r="AE159" s="40"/>
      <c r="AR159" s="226" t="s">
        <v>257</v>
      </c>
      <c r="AT159" s="226" t="s">
        <v>322</v>
      </c>
      <c r="AU159" s="226" t="s">
        <v>89</v>
      </c>
      <c r="AY159" s="18" t="s">
        <v>206</v>
      </c>
      <c r="BE159" s="227">
        <f>IF(N159="základní",J159,0)</f>
        <v>0</v>
      </c>
      <c r="BF159" s="227">
        <f>IF(N159="snížená",J159,0)</f>
        <v>0</v>
      </c>
      <c r="BG159" s="227">
        <f>IF(N159="zákl. přenesená",J159,0)</f>
        <v>0</v>
      </c>
      <c r="BH159" s="227">
        <f>IF(N159="sníž. přenesená",J159,0)</f>
        <v>0</v>
      </c>
      <c r="BI159" s="227">
        <f>IF(N159="nulová",J159,0)</f>
        <v>0</v>
      </c>
      <c r="BJ159" s="18" t="s">
        <v>214</v>
      </c>
      <c r="BK159" s="227">
        <f>ROUND(I159*H159,2)</f>
        <v>0</v>
      </c>
      <c r="BL159" s="18" t="s">
        <v>214</v>
      </c>
      <c r="BM159" s="226" t="s">
        <v>638</v>
      </c>
    </row>
    <row r="160" spans="1:47" s="2" customFormat="1" ht="12">
      <c r="A160" s="40"/>
      <c r="B160" s="41"/>
      <c r="C160" s="42"/>
      <c r="D160" s="228" t="s">
        <v>216</v>
      </c>
      <c r="E160" s="42"/>
      <c r="F160" s="229" t="s">
        <v>637</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216</v>
      </c>
      <c r="AU160" s="18" t="s">
        <v>89</v>
      </c>
    </row>
    <row r="161" spans="1:65" s="2" customFormat="1" ht="16.5" customHeight="1">
      <c r="A161" s="40"/>
      <c r="B161" s="41"/>
      <c r="C161" s="265" t="s">
        <v>328</v>
      </c>
      <c r="D161" s="265" t="s">
        <v>322</v>
      </c>
      <c r="E161" s="266" t="s">
        <v>639</v>
      </c>
      <c r="F161" s="267" t="s">
        <v>640</v>
      </c>
      <c r="G161" s="268" t="s">
        <v>316</v>
      </c>
      <c r="H161" s="269">
        <v>4.275</v>
      </c>
      <c r="I161" s="270"/>
      <c r="J161" s="271">
        <f>ROUND(I161*H161,2)</f>
        <v>0</v>
      </c>
      <c r="K161" s="267" t="s">
        <v>567</v>
      </c>
      <c r="L161" s="272"/>
      <c r="M161" s="273" t="s">
        <v>39</v>
      </c>
      <c r="N161" s="274" t="s">
        <v>53</v>
      </c>
      <c r="O161" s="86"/>
      <c r="P161" s="224">
        <f>O161*H161</f>
        <v>0</v>
      </c>
      <c r="Q161" s="224">
        <v>1</v>
      </c>
      <c r="R161" s="224">
        <f>Q161*H161</f>
        <v>4.275</v>
      </c>
      <c r="S161" s="224">
        <v>0</v>
      </c>
      <c r="T161" s="225">
        <f>S161*H161</f>
        <v>0</v>
      </c>
      <c r="U161" s="40"/>
      <c r="V161" s="40"/>
      <c r="W161" s="40"/>
      <c r="X161" s="40"/>
      <c r="Y161" s="40"/>
      <c r="Z161" s="40"/>
      <c r="AA161" s="40"/>
      <c r="AB161" s="40"/>
      <c r="AC161" s="40"/>
      <c r="AD161" s="40"/>
      <c r="AE161" s="40"/>
      <c r="AR161" s="226" t="s">
        <v>257</v>
      </c>
      <c r="AT161" s="226" t="s">
        <v>322</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641</v>
      </c>
    </row>
    <row r="162" spans="1:47" s="2" customFormat="1" ht="12">
      <c r="A162" s="40"/>
      <c r="B162" s="41"/>
      <c r="C162" s="42"/>
      <c r="D162" s="228" t="s">
        <v>216</v>
      </c>
      <c r="E162" s="42"/>
      <c r="F162" s="229" t="s">
        <v>640</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51" s="15" customFormat="1" ht="12">
      <c r="A163" s="15"/>
      <c r="B163" s="255"/>
      <c r="C163" s="256"/>
      <c r="D163" s="228" t="s">
        <v>218</v>
      </c>
      <c r="E163" s="257" t="s">
        <v>39</v>
      </c>
      <c r="F163" s="258" t="s">
        <v>642</v>
      </c>
      <c r="G163" s="256"/>
      <c r="H163" s="257" t="s">
        <v>39</v>
      </c>
      <c r="I163" s="259"/>
      <c r="J163" s="256"/>
      <c r="K163" s="256"/>
      <c r="L163" s="260"/>
      <c r="M163" s="261"/>
      <c r="N163" s="262"/>
      <c r="O163" s="262"/>
      <c r="P163" s="262"/>
      <c r="Q163" s="262"/>
      <c r="R163" s="262"/>
      <c r="S163" s="262"/>
      <c r="T163" s="263"/>
      <c r="U163" s="15"/>
      <c r="V163" s="15"/>
      <c r="W163" s="15"/>
      <c r="X163" s="15"/>
      <c r="Y163" s="15"/>
      <c r="Z163" s="15"/>
      <c r="AA163" s="15"/>
      <c r="AB163" s="15"/>
      <c r="AC163" s="15"/>
      <c r="AD163" s="15"/>
      <c r="AE163" s="15"/>
      <c r="AT163" s="264" t="s">
        <v>218</v>
      </c>
      <c r="AU163" s="264" t="s">
        <v>89</v>
      </c>
      <c r="AV163" s="15" t="s">
        <v>87</v>
      </c>
      <c r="AW163" s="15" t="s">
        <v>41</v>
      </c>
      <c r="AX163" s="15" t="s">
        <v>80</v>
      </c>
      <c r="AY163" s="264" t="s">
        <v>206</v>
      </c>
    </row>
    <row r="164" spans="1:51" s="13" customFormat="1" ht="12">
      <c r="A164" s="13"/>
      <c r="B164" s="233"/>
      <c r="C164" s="234"/>
      <c r="D164" s="228" t="s">
        <v>218</v>
      </c>
      <c r="E164" s="235" t="s">
        <v>39</v>
      </c>
      <c r="F164" s="236" t="s">
        <v>643</v>
      </c>
      <c r="G164" s="234"/>
      <c r="H164" s="237">
        <v>4.275</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4" customFormat="1" ht="12">
      <c r="A165" s="14"/>
      <c r="B165" s="244"/>
      <c r="C165" s="245"/>
      <c r="D165" s="228" t="s">
        <v>218</v>
      </c>
      <c r="E165" s="246" t="s">
        <v>39</v>
      </c>
      <c r="F165" s="247" t="s">
        <v>220</v>
      </c>
      <c r="G165" s="245"/>
      <c r="H165" s="248">
        <v>4.275</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218</v>
      </c>
      <c r="AU165" s="254" t="s">
        <v>89</v>
      </c>
      <c r="AV165" s="14" t="s">
        <v>214</v>
      </c>
      <c r="AW165" s="14" t="s">
        <v>41</v>
      </c>
      <c r="AX165" s="14" t="s">
        <v>87</v>
      </c>
      <c r="AY165" s="254" t="s">
        <v>206</v>
      </c>
    </row>
    <row r="166" spans="1:65" s="2" customFormat="1" ht="16.5" customHeight="1">
      <c r="A166" s="40"/>
      <c r="B166" s="41"/>
      <c r="C166" s="265" t="s">
        <v>256</v>
      </c>
      <c r="D166" s="265" t="s">
        <v>322</v>
      </c>
      <c r="E166" s="266" t="s">
        <v>644</v>
      </c>
      <c r="F166" s="267" t="s">
        <v>645</v>
      </c>
      <c r="G166" s="268" t="s">
        <v>316</v>
      </c>
      <c r="H166" s="269">
        <v>71.85</v>
      </c>
      <c r="I166" s="270"/>
      <c r="J166" s="271">
        <f>ROUND(I166*H166,2)</f>
        <v>0</v>
      </c>
      <c r="K166" s="267" t="s">
        <v>213</v>
      </c>
      <c r="L166" s="272"/>
      <c r="M166" s="273" t="s">
        <v>39</v>
      </c>
      <c r="N166" s="274" t="s">
        <v>53</v>
      </c>
      <c r="O166" s="86"/>
      <c r="P166" s="224">
        <f>O166*H166</f>
        <v>0</v>
      </c>
      <c r="Q166" s="224">
        <v>1</v>
      </c>
      <c r="R166" s="224">
        <f>Q166*H166</f>
        <v>71.85</v>
      </c>
      <c r="S166" s="224">
        <v>0</v>
      </c>
      <c r="T166" s="225">
        <f>S166*H166</f>
        <v>0</v>
      </c>
      <c r="U166" s="40"/>
      <c r="V166" s="40"/>
      <c r="W166" s="40"/>
      <c r="X166" s="40"/>
      <c r="Y166" s="40"/>
      <c r="Z166" s="40"/>
      <c r="AA166" s="40"/>
      <c r="AB166" s="40"/>
      <c r="AC166" s="40"/>
      <c r="AD166" s="40"/>
      <c r="AE166" s="40"/>
      <c r="AR166" s="226" t="s">
        <v>257</v>
      </c>
      <c r="AT166" s="226" t="s">
        <v>322</v>
      </c>
      <c r="AU166" s="226" t="s">
        <v>89</v>
      </c>
      <c r="AY166" s="18" t="s">
        <v>206</v>
      </c>
      <c r="BE166" s="227">
        <f>IF(N166="základní",J166,0)</f>
        <v>0</v>
      </c>
      <c r="BF166" s="227">
        <f>IF(N166="snížená",J166,0)</f>
        <v>0</v>
      </c>
      <c r="BG166" s="227">
        <f>IF(N166="zákl. přenesená",J166,0)</f>
        <v>0</v>
      </c>
      <c r="BH166" s="227">
        <f>IF(N166="sníž. přenesená",J166,0)</f>
        <v>0</v>
      </c>
      <c r="BI166" s="227">
        <f>IF(N166="nulová",J166,0)</f>
        <v>0</v>
      </c>
      <c r="BJ166" s="18" t="s">
        <v>214</v>
      </c>
      <c r="BK166" s="227">
        <f>ROUND(I166*H166,2)</f>
        <v>0</v>
      </c>
      <c r="BL166" s="18" t="s">
        <v>214</v>
      </c>
      <c r="BM166" s="226" t="s">
        <v>646</v>
      </c>
    </row>
    <row r="167" spans="1:47" s="2" customFormat="1" ht="12">
      <c r="A167" s="40"/>
      <c r="B167" s="41"/>
      <c r="C167" s="42"/>
      <c r="D167" s="228" t="s">
        <v>216</v>
      </c>
      <c r="E167" s="42"/>
      <c r="F167" s="229" t="s">
        <v>645</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216</v>
      </c>
      <c r="AU167" s="18" t="s">
        <v>89</v>
      </c>
    </row>
    <row r="168" spans="1:51" s="15" customFormat="1" ht="12">
      <c r="A168" s="15"/>
      <c r="B168" s="255"/>
      <c r="C168" s="256"/>
      <c r="D168" s="228" t="s">
        <v>218</v>
      </c>
      <c r="E168" s="257" t="s">
        <v>39</v>
      </c>
      <c r="F168" s="258" t="s">
        <v>647</v>
      </c>
      <c r="G168" s="256"/>
      <c r="H168" s="257" t="s">
        <v>39</v>
      </c>
      <c r="I168" s="259"/>
      <c r="J168" s="256"/>
      <c r="K168" s="256"/>
      <c r="L168" s="260"/>
      <c r="M168" s="261"/>
      <c r="N168" s="262"/>
      <c r="O168" s="262"/>
      <c r="P168" s="262"/>
      <c r="Q168" s="262"/>
      <c r="R168" s="262"/>
      <c r="S168" s="262"/>
      <c r="T168" s="263"/>
      <c r="U168" s="15"/>
      <c r="V168" s="15"/>
      <c r="W168" s="15"/>
      <c r="X168" s="15"/>
      <c r="Y168" s="15"/>
      <c r="Z168" s="15"/>
      <c r="AA168" s="15"/>
      <c r="AB168" s="15"/>
      <c r="AC168" s="15"/>
      <c r="AD168" s="15"/>
      <c r="AE168" s="15"/>
      <c r="AT168" s="264" t="s">
        <v>218</v>
      </c>
      <c r="AU168" s="264" t="s">
        <v>89</v>
      </c>
      <c r="AV168" s="15" t="s">
        <v>87</v>
      </c>
      <c r="AW168" s="15" t="s">
        <v>41</v>
      </c>
      <c r="AX168" s="15" t="s">
        <v>80</v>
      </c>
      <c r="AY168" s="264" t="s">
        <v>206</v>
      </c>
    </row>
    <row r="169" spans="1:51" s="13" customFormat="1" ht="12">
      <c r="A169" s="13"/>
      <c r="B169" s="233"/>
      <c r="C169" s="234"/>
      <c r="D169" s="228" t="s">
        <v>218</v>
      </c>
      <c r="E169" s="235" t="s">
        <v>39</v>
      </c>
      <c r="F169" s="236" t="s">
        <v>648</v>
      </c>
      <c r="G169" s="234"/>
      <c r="H169" s="237">
        <v>127.5</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89</v>
      </c>
      <c r="AV169" s="13" t="s">
        <v>89</v>
      </c>
      <c r="AW169" s="13" t="s">
        <v>41</v>
      </c>
      <c r="AX169" s="13" t="s">
        <v>80</v>
      </c>
      <c r="AY169" s="243" t="s">
        <v>206</v>
      </c>
    </row>
    <row r="170" spans="1:51" s="15" customFormat="1" ht="12">
      <c r="A170" s="15"/>
      <c r="B170" s="255"/>
      <c r="C170" s="256"/>
      <c r="D170" s="228" t="s">
        <v>218</v>
      </c>
      <c r="E170" s="257" t="s">
        <v>39</v>
      </c>
      <c r="F170" s="258" t="s">
        <v>649</v>
      </c>
      <c r="G170" s="256"/>
      <c r="H170" s="257" t="s">
        <v>39</v>
      </c>
      <c r="I170" s="259"/>
      <c r="J170" s="256"/>
      <c r="K170" s="256"/>
      <c r="L170" s="260"/>
      <c r="M170" s="261"/>
      <c r="N170" s="262"/>
      <c r="O170" s="262"/>
      <c r="P170" s="262"/>
      <c r="Q170" s="262"/>
      <c r="R170" s="262"/>
      <c r="S170" s="262"/>
      <c r="T170" s="263"/>
      <c r="U170" s="15"/>
      <c r="V170" s="15"/>
      <c r="W170" s="15"/>
      <c r="X170" s="15"/>
      <c r="Y170" s="15"/>
      <c r="Z170" s="15"/>
      <c r="AA170" s="15"/>
      <c r="AB170" s="15"/>
      <c r="AC170" s="15"/>
      <c r="AD170" s="15"/>
      <c r="AE170" s="15"/>
      <c r="AT170" s="264" t="s">
        <v>218</v>
      </c>
      <c r="AU170" s="264" t="s">
        <v>89</v>
      </c>
      <c r="AV170" s="15" t="s">
        <v>87</v>
      </c>
      <c r="AW170" s="15" t="s">
        <v>41</v>
      </c>
      <c r="AX170" s="15" t="s">
        <v>80</v>
      </c>
      <c r="AY170" s="264" t="s">
        <v>206</v>
      </c>
    </row>
    <row r="171" spans="1:51" s="13" customFormat="1" ht="12">
      <c r="A171" s="13"/>
      <c r="B171" s="233"/>
      <c r="C171" s="234"/>
      <c r="D171" s="228" t="s">
        <v>218</v>
      </c>
      <c r="E171" s="235" t="s">
        <v>39</v>
      </c>
      <c r="F171" s="236" t="s">
        <v>650</v>
      </c>
      <c r="G171" s="234"/>
      <c r="H171" s="237">
        <v>9.35</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218</v>
      </c>
      <c r="AU171" s="243" t="s">
        <v>89</v>
      </c>
      <c r="AV171" s="13" t="s">
        <v>89</v>
      </c>
      <c r="AW171" s="13" t="s">
        <v>41</v>
      </c>
      <c r="AX171" s="13" t="s">
        <v>80</v>
      </c>
      <c r="AY171" s="243" t="s">
        <v>206</v>
      </c>
    </row>
    <row r="172" spans="1:51" s="15" customFormat="1" ht="12">
      <c r="A172" s="15"/>
      <c r="B172" s="255"/>
      <c r="C172" s="256"/>
      <c r="D172" s="228" t="s">
        <v>218</v>
      </c>
      <c r="E172" s="257" t="s">
        <v>39</v>
      </c>
      <c r="F172" s="258" t="s">
        <v>651</v>
      </c>
      <c r="G172" s="256"/>
      <c r="H172" s="257" t="s">
        <v>39</v>
      </c>
      <c r="I172" s="259"/>
      <c r="J172" s="256"/>
      <c r="K172" s="256"/>
      <c r="L172" s="260"/>
      <c r="M172" s="261"/>
      <c r="N172" s="262"/>
      <c r="O172" s="262"/>
      <c r="P172" s="262"/>
      <c r="Q172" s="262"/>
      <c r="R172" s="262"/>
      <c r="S172" s="262"/>
      <c r="T172" s="263"/>
      <c r="U172" s="15"/>
      <c r="V172" s="15"/>
      <c r="W172" s="15"/>
      <c r="X172" s="15"/>
      <c r="Y172" s="15"/>
      <c r="Z172" s="15"/>
      <c r="AA172" s="15"/>
      <c r="AB172" s="15"/>
      <c r="AC172" s="15"/>
      <c r="AD172" s="15"/>
      <c r="AE172" s="15"/>
      <c r="AT172" s="264" t="s">
        <v>218</v>
      </c>
      <c r="AU172" s="264" t="s">
        <v>89</v>
      </c>
      <c r="AV172" s="15" t="s">
        <v>87</v>
      </c>
      <c r="AW172" s="15" t="s">
        <v>41</v>
      </c>
      <c r="AX172" s="15" t="s">
        <v>80</v>
      </c>
      <c r="AY172" s="264" t="s">
        <v>206</v>
      </c>
    </row>
    <row r="173" spans="1:51" s="13" customFormat="1" ht="12">
      <c r="A173" s="13"/>
      <c r="B173" s="233"/>
      <c r="C173" s="234"/>
      <c r="D173" s="228" t="s">
        <v>218</v>
      </c>
      <c r="E173" s="235" t="s">
        <v>39</v>
      </c>
      <c r="F173" s="236" t="s">
        <v>652</v>
      </c>
      <c r="G173" s="234"/>
      <c r="H173" s="237">
        <v>-65</v>
      </c>
      <c r="I173" s="238"/>
      <c r="J173" s="234"/>
      <c r="K173" s="234"/>
      <c r="L173" s="239"/>
      <c r="M173" s="240"/>
      <c r="N173" s="241"/>
      <c r="O173" s="241"/>
      <c r="P173" s="241"/>
      <c r="Q173" s="241"/>
      <c r="R173" s="241"/>
      <c r="S173" s="241"/>
      <c r="T173" s="242"/>
      <c r="U173" s="13"/>
      <c r="V173" s="13"/>
      <c r="W173" s="13"/>
      <c r="X173" s="13"/>
      <c r="Y173" s="13"/>
      <c r="Z173" s="13"/>
      <c r="AA173" s="13"/>
      <c r="AB173" s="13"/>
      <c r="AC173" s="13"/>
      <c r="AD173" s="13"/>
      <c r="AE173" s="13"/>
      <c r="AT173" s="243" t="s">
        <v>218</v>
      </c>
      <c r="AU173" s="243" t="s">
        <v>89</v>
      </c>
      <c r="AV173" s="13" t="s">
        <v>89</v>
      </c>
      <c r="AW173" s="13" t="s">
        <v>41</v>
      </c>
      <c r="AX173" s="13" t="s">
        <v>80</v>
      </c>
      <c r="AY173" s="243" t="s">
        <v>206</v>
      </c>
    </row>
    <row r="174" spans="1:51" s="14" customFormat="1" ht="12">
      <c r="A174" s="14"/>
      <c r="B174" s="244"/>
      <c r="C174" s="245"/>
      <c r="D174" s="228" t="s">
        <v>218</v>
      </c>
      <c r="E174" s="246" t="s">
        <v>39</v>
      </c>
      <c r="F174" s="247" t="s">
        <v>220</v>
      </c>
      <c r="G174" s="245"/>
      <c r="H174" s="248">
        <v>71.85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218</v>
      </c>
      <c r="AU174" s="254" t="s">
        <v>89</v>
      </c>
      <c r="AV174" s="14" t="s">
        <v>214</v>
      </c>
      <c r="AW174" s="14" t="s">
        <v>41</v>
      </c>
      <c r="AX174" s="14" t="s">
        <v>87</v>
      </c>
      <c r="AY174" s="254" t="s">
        <v>206</v>
      </c>
    </row>
    <row r="175" spans="1:65" s="2" customFormat="1" ht="24.15" customHeight="1">
      <c r="A175" s="40"/>
      <c r="B175" s="41"/>
      <c r="C175" s="215" t="s">
        <v>7</v>
      </c>
      <c r="D175" s="215" t="s">
        <v>209</v>
      </c>
      <c r="E175" s="216" t="s">
        <v>653</v>
      </c>
      <c r="F175" s="217" t="s">
        <v>654</v>
      </c>
      <c r="G175" s="218" t="s">
        <v>500</v>
      </c>
      <c r="H175" s="219">
        <v>126</v>
      </c>
      <c r="I175" s="220"/>
      <c r="J175" s="221">
        <f>ROUND(I175*H175,2)</f>
        <v>0</v>
      </c>
      <c r="K175" s="217" t="s">
        <v>213</v>
      </c>
      <c r="L175" s="46"/>
      <c r="M175" s="222" t="s">
        <v>39</v>
      </c>
      <c r="N175" s="223" t="s">
        <v>53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214</v>
      </c>
      <c r="AT175" s="226" t="s">
        <v>209</v>
      </c>
      <c r="AU175" s="226" t="s">
        <v>89</v>
      </c>
      <c r="AY175" s="18" t="s">
        <v>206</v>
      </c>
      <c r="BE175" s="227">
        <f>IF(N175="základní",J175,0)</f>
        <v>0</v>
      </c>
      <c r="BF175" s="227">
        <f>IF(N175="snížená",J175,0)</f>
        <v>0</v>
      </c>
      <c r="BG175" s="227">
        <f>IF(N175="zákl. přenesená",J175,0)</f>
        <v>0</v>
      </c>
      <c r="BH175" s="227">
        <f>IF(N175="sníž. přenesená",J175,0)</f>
        <v>0</v>
      </c>
      <c r="BI175" s="227">
        <f>IF(N175="nulová",J175,0)</f>
        <v>0</v>
      </c>
      <c r="BJ175" s="18" t="s">
        <v>214</v>
      </c>
      <c r="BK175" s="227">
        <f>ROUND(I175*H175,2)</f>
        <v>0</v>
      </c>
      <c r="BL175" s="18" t="s">
        <v>214</v>
      </c>
      <c r="BM175" s="226" t="s">
        <v>655</v>
      </c>
    </row>
    <row r="176" spans="1:47" s="2" customFormat="1" ht="12">
      <c r="A176" s="40"/>
      <c r="B176" s="41"/>
      <c r="C176" s="42"/>
      <c r="D176" s="228" t="s">
        <v>216</v>
      </c>
      <c r="E176" s="42"/>
      <c r="F176" s="229" t="s">
        <v>656</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8" t="s">
        <v>216</v>
      </c>
      <c r="AU176" s="18" t="s">
        <v>89</v>
      </c>
    </row>
    <row r="177" spans="1:51" s="15" customFormat="1" ht="12">
      <c r="A177" s="15"/>
      <c r="B177" s="255"/>
      <c r="C177" s="256"/>
      <c r="D177" s="228" t="s">
        <v>218</v>
      </c>
      <c r="E177" s="257" t="s">
        <v>39</v>
      </c>
      <c r="F177" s="258" t="s">
        <v>657</v>
      </c>
      <c r="G177" s="256"/>
      <c r="H177" s="257" t="s">
        <v>39</v>
      </c>
      <c r="I177" s="259"/>
      <c r="J177" s="256"/>
      <c r="K177" s="256"/>
      <c r="L177" s="260"/>
      <c r="M177" s="261"/>
      <c r="N177" s="262"/>
      <c r="O177" s="262"/>
      <c r="P177" s="262"/>
      <c r="Q177" s="262"/>
      <c r="R177" s="262"/>
      <c r="S177" s="262"/>
      <c r="T177" s="263"/>
      <c r="U177" s="15"/>
      <c r="V177" s="15"/>
      <c r="W177" s="15"/>
      <c r="X177" s="15"/>
      <c r="Y177" s="15"/>
      <c r="Z177" s="15"/>
      <c r="AA177" s="15"/>
      <c r="AB177" s="15"/>
      <c r="AC177" s="15"/>
      <c r="AD177" s="15"/>
      <c r="AE177" s="15"/>
      <c r="AT177" s="264" t="s">
        <v>218</v>
      </c>
      <c r="AU177" s="264" t="s">
        <v>89</v>
      </c>
      <c r="AV177" s="15" t="s">
        <v>87</v>
      </c>
      <c r="AW177" s="15" t="s">
        <v>41</v>
      </c>
      <c r="AX177" s="15" t="s">
        <v>80</v>
      </c>
      <c r="AY177" s="264" t="s">
        <v>206</v>
      </c>
    </row>
    <row r="178" spans="1:51" s="15" customFormat="1" ht="12">
      <c r="A178" s="15"/>
      <c r="B178" s="255"/>
      <c r="C178" s="256"/>
      <c r="D178" s="228" t="s">
        <v>218</v>
      </c>
      <c r="E178" s="257" t="s">
        <v>39</v>
      </c>
      <c r="F178" s="258" t="s">
        <v>658</v>
      </c>
      <c r="G178" s="256"/>
      <c r="H178" s="257" t="s">
        <v>39</v>
      </c>
      <c r="I178" s="259"/>
      <c r="J178" s="256"/>
      <c r="K178" s="256"/>
      <c r="L178" s="260"/>
      <c r="M178" s="261"/>
      <c r="N178" s="262"/>
      <c r="O178" s="262"/>
      <c r="P178" s="262"/>
      <c r="Q178" s="262"/>
      <c r="R178" s="262"/>
      <c r="S178" s="262"/>
      <c r="T178" s="263"/>
      <c r="U178" s="15"/>
      <c r="V178" s="15"/>
      <c r="W178" s="15"/>
      <c r="X178" s="15"/>
      <c r="Y178" s="15"/>
      <c r="Z178" s="15"/>
      <c r="AA178" s="15"/>
      <c r="AB178" s="15"/>
      <c r="AC178" s="15"/>
      <c r="AD178" s="15"/>
      <c r="AE178" s="15"/>
      <c r="AT178" s="264" t="s">
        <v>218</v>
      </c>
      <c r="AU178" s="264" t="s">
        <v>89</v>
      </c>
      <c r="AV178" s="15" t="s">
        <v>87</v>
      </c>
      <c r="AW178" s="15" t="s">
        <v>41</v>
      </c>
      <c r="AX178" s="15" t="s">
        <v>80</v>
      </c>
      <c r="AY178" s="264" t="s">
        <v>206</v>
      </c>
    </row>
    <row r="179" spans="1:51" s="13" customFormat="1" ht="12">
      <c r="A179" s="13"/>
      <c r="B179" s="233"/>
      <c r="C179" s="234"/>
      <c r="D179" s="228" t="s">
        <v>218</v>
      </c>
      <c r="E179" s="235" t="s">
        <v>39</v>
      </c>
      <c r="F179" s="236" t="s">
        <v>659</v>
      </c>
      <c r="G179" s="234"/>
      <c r="H179" s="237">
        <v>104</v>
      </c>
      <c r="I179" s="238"/>
      <c r="J179" s="234"/>
      <c r="K179" s="234"/>
      <c r="L179" s="239"/>
      <c r="M179" s="240"/>
      <c r="N179" s="241"/>
      <c r="O179" s="241"/>
      <c r="P179" s="241"/>
      <c r="Q179" s="241"/>
      <c r="R179" s="241"/>
      <c r="S179" s="241"/>
      <c r="T179" s="242"/>
      <c r="U179" s="13"/>
      <c r="V179" s="13"/>
      <c r="W179" s="13"/>
      <c r="X179" s="13"/>
      <c r="Y179" s="13"/>
      <c r="Z179" s="13"/>
      <c r="AA179" s="13"/>
      <c r="AB179" s="13"/>
      <c r="AC179" s="13"/>
      <c r="AD179" s="13"/>
      <c r="AE179" s="13"/>
      <c r="AT179" s="243" t="s">
        <v>218</v>
      </c>
      <c r="AU179" s="243" t="s">
        <v>89</v>
      </c>
      <c r="AV179" s="13" t="s">
        <v>89</v>
      </c>
      <c r="AW179" s="13" t="s">
        <v>41</v>
      </c>
      <c r="AX179" s="13" t="s">
        <v>80</v>
      </c>
      <c r="AY179" s="243" t="s">
        <v>206</v>
      </c>
    </row>
    <row r="180" spans="1:51" s="13" customFormat="1" ht="12">
      <c r="A180" s="13"/>
      <c r="B180" s="233"/>
      <c r="C180" s="234"/>
      <c r="D180" s="228" t="s">
        <v>218</v>
      </c>
      <c r="E180" s="235" t="s">
        <v>39</v>
      </c>
      <c r="F180" s="236" t="s">
        <v>660</v>
      </c>
      <c r="G180" s="234"/>
      <c r="H180" s="237">
        <v>22</v>
      </c>
      <c r="I180" s="238"/>
      <c r="J180" s="234"/>
      <c r="K180" s="234"/>
      <c r="L180" s="239"/>
      <c r="M180" s="240"/>
      <c r="N180" s="241"/>
      <c r="O180" s="241"/>
      <c r="P180" s="241"/>
      <c r="Q180" s="241"/>
      <c r="R180" s="241"/>
      <c r="S180" s="241"/>
      <c r="T180" s="242"/>
      <c r="U180" s="13"/>
      <c r="V180" s="13"/>
      <c r="W180" s="13"/>
      <c r="X180" s="13"/>
      <c r="Y180" s="13"/>
      <c r="Z180" s="13"/>
      <c r="AA180" s="13"/>
      <c r="AB180" s="13"/>
      <c r="AC180" s="13"/>
      <c r="AD180" s="13"/>
      <c r="AE180" s="13"/>
      <c r="AT180" s="243" t="s">
        <v>218</v>
      </c>
      <c r="AU180" s="243" t="s">
        <v>89</v>
      </c>
      <c r="AV180" s="13" t="s">
        <v>89</v>
      </c>
      <c r="AW180" s="13" t="s">
        <v>41</v>
      </c>
      <c r="AX180" s="13" t="s">
        <v>80</v>
      </c>
      <c r="AY180" s="243" t="s">
        <v>206</v>
      </c>
    </row>
    <row r="181" spans="1:51" s="14" customFormat="1" ht="12">
      <c r="A181" s="14"/>
      <c r="B181" s="244"/>
      <c r="C181" s="245"/>
      <c r="D181" s="228" t="s">
        <v>218</v>
      </c>
      <c r="E181" s="246" t="s">
        <v>39</v>
      </c>
      <c r="F181" s="247" t="s">
        <v>220</v>
      </c>
      <c r="G181" s="245"/>
      <c r="H181" s="248">
        <v>126</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218</v>
      </c>
      <c r="AU181" s="254" t="s">
        <v>89</v>
      </c>
      <c r="AV181" s="14" t="s">
        <v>214</v>
      </c>
      <c r="AW181" s="14" t="s">
        <v>41</v>
      </c>
      <c r="AX181" s="14" t="s">
        <v>87</v>
      </c>
      <c r="AY181" s="254" t="s">
        <v>206</v>
      </c>
    </row>
    <row r="182" spans="1:63" s="12" customFormat="1" ht="25.9" customHeight="1">
      <c r="A182" s="12"/>
      <c r="B182" s="199"/>
      <c r="C182" s="200"/>
      <c r="D182" s="201" t="s">
        <v>79</v>
      </c>
      <c r="E182" s="202" t="s">
        <v>357</v>
      </c>
      <c r="F182" s="202" t="s">
        <v>358</v>
      </c>
      <c r="G182" s="200"/>
      <c r="H182" s="200"/>
      <c r="I182" s="203"/>
      <c r="J182" s="204">
        <f>BK182</f>
        <v>0</v>
      </c>
      <c r="K182" s="200"/>
      <c r="L182" s="205"/>
      <c r="M182" s="206"/>
      <c r="N182" s="207"/>
      <c r="O182" s="207"/>
      <c r="P182" s="208">
        <f>SUM(P183:P197)</f>
        <v>0</v>
      </c>
      <c r="Q182" s="207"/>
      <c r="R182" s="208">
        <f>SUM(R183:R197)</f>
        <v>0</v>
      </c>
      <c r="S182" s="207"/>
      <c r="T182" s="209">
        <f>SUM(T183:T197)</f>
        <v>0</v>
      </c>
      <c r="U182" s="12"/>
      <c r="V182" s="12"/>
      <c r="W182" s="12"/>
      <c r="X182" s="12"/>
      <c r="Y182" s="12"/>
      <c r="Z182" s="12"/>
      <c r="AA182" s="12"/>
      <c r="AB182" s="12"/>
      <c r="AC182" s="12"/>
      <c r="AD182" s="12"/>
      <c r="AE182" s="12"/>
      <c r="AR182" s="210" t="s">
        <v>214</v>
      </c>
      <c r="AT182" s="211" t="s">
        <v>79</v>
      </c>
      <c r="AU182" s="211" t="s">
        <v>80</v>
      </c>
      <c r="AY182" s="210" t="s">
        <v>206</v>
      </c>
      <c r="BK182" s="212">
        <f>SUM(BK183:BK197)</f>
        <v>0</v>
      </c>
    </row>
    <row r="183" spans="1:65" s="2" customFormat="1" ht="62.7" customHeight="1">
      <c r="A183" s="40"/>
      <c r="B183" s="41"/>
      <c r="C183" s="215" t="s">
        <v>339</v>
      </c>
      <c r="D183" s="215" t="s">
        <v>209</v>
      </c>
      <c r="E183" s="216" t="s">
        <v>661</v>
      </c>
      <c r="F183" s="217" t="s">
        <v>662</v>
      </c>
      <c r="G183" s="218" t="s">
        <v>223</v>
      </c>
      <c r="H183" s="219">
        <v>2</v>
      </c>
      <c r="I183" s="220"/>
      <c r="J183" s="221">
        <f>ROUND(I183*H183,2)</f>
        <v>0</v>
      </c>
      <c r="K183" s="217" t="s">
        <v>213</v>
      </c>
      <c r="L183" s="46"/>
      <c r="M183" s="222" t="s">
        <v>39</v>
      </c>
      <c r="N183" s="223" t="s">
        <v>53</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362</v>
      </c>
      <c r="AT183" s="226" t="s">
        <v>209</v>
      </c>
      <c r="AU183" s="226" t="s">
        <v>87</v>
      </c>
      <c r="AY183" s="18" t="s">
        <v>206</v>
      </c>
      <c r="BE183" s="227">
        <f>IF(N183="základní",J183,0)</f>
        <v>0</v>
      </c>
      <c r="BF183" s="227">
        <f>IF(N183="snížená",J183,0)</f>
        <v>0</v>
      </c>
      <c r="BG183" s="227">
        <f>IF(N183="zákl. přenesená",J183,0)</f>
        <v>0</v>
      </c>
      <c r="BH183" s="227">
        <f>IF(N183="sníž. přenesená",J183,0)</f>
        <v>0</v>
      </c>
      <c r="BI183" s="227">
        <f>IF(N183="nulová",J183,0)</f>
        <v>0</v>
      </c>
      <c r="BJ183" s="18" t="s">
        <v>214</v>
      </c>
      <c r="BK183" s="227">
        <f>ROUND(I183*H183,2)</f>
        <v>0</v>
      </c>
      <c r="BL183" s="18" t="s">
        <v>362</v>
      </c>
      <c r="BM183" s="226" t="s">
        <v>663</v>
      </c>
    </row>
    <row r="184" spans="1:47" s="2" customFormat="1" ht="12">
      <c r="A184" s="40"/>
      <c r="B184" s="41"/>
      <c r="C184" s="42"/>
      <c r="D184" s="228" t="s">
        <v>216</v>
      </c>
      <c r="E184" s="42"/>
      <c r="F184" s="229" t="s">
        <v>664</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8" t="s">
        <v>216</v>
      </c>
      <c r="AU184" s="18" t="s">
        <v>87</v>
      </c>
    </row>
    <row r="185" spans="1:51" s="15" customFormat="1" ht="12">
      <c r="A185" s="15"/>
      <c r="B185" s="255"/>
      <c r="C185" s="256"/>
      <c r="D185" s="228" t="s">
        <v>218</v>
      </c>
      <c r="E185" s="257" t="s">
        <v>39</v>
      </c>
      <c r="F185" s="258" t="s">
        <v>665</v>
      </c>
      <c r="G185" s="256"/>
      <c r="H185" s="257" t="s">
        <v>39</v>
      </c>
      <c r="I185" s="259"/>
      <c r="J185" s="256"/>
      <c r="K185" s="256"/>
      <c r="L185" s="260"/>
      <c r="M185" s="261"/>
      <c r="N185" s="262"/>
      <c r="O185" s="262"/>
      <c r="P185" s="262"/>
      <c r="Q185" s="262"/>
      <c r="R185" s="262"/>
      <c r="S185" s="262"/>
      <c r="T185" s="263"/>
      <c r="U185" s="15"/>
      <c r="V185" s="15"/>
      <c r="W185" s="15"/>
      <c r="X185" s="15"/>
      <c r="Y185" s="15"/>
      <c r="Z185" s="15"/>
      <c r="AA185" s="15"/>
      <c r="AB185" s="15"/>
      <c r="AC185" s="15"/>
      <c r="AD185" s="15"/>
      <c r="AE185" s="15"/>
      <c r="AT185" s="264" t="s">
        <v>218</v>
      </c>
      <c r="AU185" s="264" t="s">
        <v>87</v>
      </c>
      <c r="AV185" s="15" t="s">
        <v>87</v>
      </c>
      <c r="AW185" s="15" t="s">
        <v>41</v>
      </c>
      <c r="AX185" s="15" t="s">
        <v>80</v>
      </c>
      <c r="AY185" s="264" t="s">
        <v>206</v>
      </c>
    </row>
    <row r="186" spans="1:51" s="13" customFormat="1" ht="12">
      <c r="A186" s="13"/>
      <c r="B186" s="233"/>
      <c r="C186" s="234"/>
      <c r="D186" s="228" t="s">
        <v>218</v>
      </c>
      <c r="E186" s="235" t="s">
        <v>39</v>
      </c>
      <c r="F186" s="236" t="s">
        <v>89</v>
      </c>
      <c r="G186" s="234"/>
      <c r="H186" s="237">
        <v>2</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218</v>
      </c>
      <c r="AU186" s="243" t="s">
        <v>87</v>
      </c>
      <c r="AV186" s="13" t="s">
        <v>89</v>
      </c>
      <c r="AW186" s="13" t="s">
        <v>41</v>
      </c>
      <c r="AX186" s="13" t="s">
        <v>87</v>
      </c>
      <c r="AY186" s="243" t="s">
        <v>206</v>
      </c>
    </row>
    <row r="187" spans="1:65" s="2" customFormat="1" ht="55.5" customHeight="1">
      <c r="A187" s="40"/>
      <c r="B187" s="41"/>
      <c r="C187" s="215" t="s">
        <v>343</v>
      </c>
      <c r="D187" s="215" t="s">
        <v>209</v>
      </c>
      <c r="E187" s="216" t="s">
        <v>666</v>
      </c>
      <c r="F187" s="217" t="s">
        <v>667</v>
      </c>
      <c r="G187" s="218" t="s">
        <v>316</v>
      </c>
      <c r="H187" s="219">
        <v>76.125</v>
      </c>
      <c r="I187" s="220"/>
      <c r="J187" s="221">
        <f>ROUND(I187*H187,2)</f>
        <v>0</v>
      </c>
      <c r="K187" s="217" t="s">
        <v>213</v>
      </c>
      <c r="L187" s="46"/>
      <c r="M187" s="222" t="s">
        <v>39</v>
      </c>
      <c r="N187" s="223" t="s">
        <v>53</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362</v>
      </c>
      <c r="AT187" s="226" t="s">
        <v>209</v>
      </c>
      <c r="AU187" s="226" t="s">
        <v>87</v>
      </c>
      <c r="AY187" s="18" t="s">
        <v>206</v>
      </c>
      <c r="BE187" s="227">
        <f>IF(N187="základní",J187,0)</f>
        <v>0</v>
      </c>
      <c r="BF187" s="227">
        <f>IF(N187="snížená",J187,0)</f>
        <v>0</v>
      </c>
      <c r="BG187" s="227">
        <f>IF(N187="zákl. přenesená",J187,0)</f>
        <v>0</v>
      </c>
      <c r="BH187" s="227">
        <f>IF(N187="sníž. přenesená",J187,0)</f>
        <v>0</v>
      </c>
      <c r="BI187" s="227">
        <f>IF(N187="nulová",J187,0)</f>
        <v>0</v>
      </c>
      <c r="BJ187" s="18" t="s">
        <v>214</v>
      </c>
      <c r="BK187" s="227">
        <f>ROUND(I187*H187,2)</f>
        <v>0</v>
      </c>
      <c r="BL187" s="18" t="s">
        <v>362</v>
      </c>
      <c r="BM187" s="226" t="s">
        <v>668</v>
      </c>
    </row>
    <row r="188" spans="1:47" s="2" customFormat="1" ht="12">
      <c r="A188" s="40"/>
      <c r="B188" s="41"/>
      <c r="C188" s="42"/>
      <c r="D188" s="228" t="s">
        <v>216</v>
      </c>
      <c r="E188" s="42"/>
      <c r="F188" s="229" t="s">
        <v>669</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8" t="s">
        <v>216</v>
      </c>
      <c r="AU188" s="18" t="s">
        <v>87</v>
      </c>
    </row>
    <row r="189" spans="1:51" s="15" customFormat="1" ht="12">
      <c r="A189" s="15"/>
      <c r="B189" s="255"/>
      <c r="C189" s="256"/>
      <c r="D189" s="228" t="s">
        <v>218</v>
      </c>
      <c r="E189" s="257" t="s">
        <v>39</v>
      </c>
      <c r="F189" s="258" t="s">
        <v>670</v>
      </c>
      <c r="G189" s="256"/>
      <c r="H189" s="257" t="s">
        <v>39</v>
      </c>
      <c r="I189" s="259"/>
      <c r="J189" s="256"/>
      <c r="K189" s="256"/>
      <c r="L189" s="260"/>
      <c r="M189" s="261"/>
      <c r="N189" s="262"/>
      <c r="O189" s="262"/>
      <c r="P189" s="262"/>
      <c r="Q189" s="262"/>
      <c r="R189" s="262"/>
      <c r="S189" s="262"/>
      <c r="T189" s="263"/>
      <c r="U189" s="15"/>
      <c r="V189" s="15"/>
      <c r="W189" s="15"/>
      <c r="X189" s="15"/>
      <c r="Y189" s="15"/>
      <c r="Z189" s="15"/>
      <c r="AA189" s="15"/>
      <c r="AB189" s="15"/>
      <c r="AC189" s="15"/>
      <c r="AD189" s="15"/>
      <c r="AE189" s="15"/>
      <c r="AT189" s="264" t="s">
        <v>218</v>
      </c>
      <c r="AU189" s="264" t="s">
        <v>87</v>
      </c>
      <c r="AV189" s="15" t="s">
        <v>87</v>
      </c>
      <c r="AW189" s="15" t="s">
        <v>41</v>
      </c>
      <c r="AX189" s="15" t="s">
        <v>80</v>
      </c>
      <c r="AY189" s="264" t="s">
        <v>206</v>
      </c>
    </row>
    <row r="190" spans="1:51" s="13" customFormat="1" ht="12">
      <c r="A190" s="13"/>
      <c r="B190" s="233"/>
      <c r="C190" s="234"/>
      <c r="D190" s="228" t="s">
        <v>218</v>
      </c>
      <c r="E190" s="235" t="s">
        <v>39</v>
      </c>
      <c r="F190" s="236" t="s">
        <v>671</v>
      </c>
      <c r="G190" s="234"/>
      <c r="H190" s="237">
        <v>4.275</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218</v>
      </c>
      <c r="AU190" s="243" t="s">
        <v>87</v>
      </c>
      <c r="AV190" s="13" t="s">
        <v>89</v>
      </c>
      <c r="AW190" s="13" t="s">
        <v>41</v>
      </c>
      <c r="AX190" s="13" t="s">
        <v>80</v>
      </c>
      <c r="AY190" s="243" t="s">
        <v>206</v>
      </c>
    </row>
    <row r="191" spans="1:51" s="13" customFormat="1" ht="12">
      <c r="A191" s="13"/>
      <c r="B191" s="233"/>
      <c r="C191" s="234"/>
      <c r="D191" s="228" t="s">
        <v>218</v>
      </c>
      <c r="E191" s="235" t="s">
        <v>39</v>
      </c>
      <c r="F191" s="236" t="s">
        <v>672</v>
      </c>
      <c r="G191" s="234"/>
      <c r="H191" s="237">
        <v>71.85</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218</v>
      </c>
      <c r="AU191" s="243" t="s">
        <v>87</v>
      </c>
      <c r="AV191" s="13" t="s">
        <v>89</v>
      </c>
      <c r="AW191" s="13" t="s">
        <v>41</v>
      </c>
      <c r="AX191" s="13" t="s">
        <v>80</v>
      </c>
      <c r="AY191" s="243" t="s">
        <v>206</v>
      </c>
    </row>
    <row r="192" spans="1:51" s="14" customFormat="1" ht="12">
      <c r="A192" s="14"/>
      <c r="B192" s="244"/>
      <c r="C192" s="245"/>
      <c r="D192" s="228" t="s">
        <v>218</v>
      </c>
      <c r="E192" s="246" t="s">
        <v>39</v>
      </c>
      <c r="F192" s="247" t="s">
        <v>220</v>
      </c>
      <c r="G192" s="245"/>
      <c r="H192" s="248">
        <v>76.125</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218</v>
      </c>
      <c r="AU192" s="254" t="s">
        <v>87</v>
      </c>
      <c r="AV192" s="14" t="s">
        <v>214</v>
      </c>
      <c r="AW192" s="14" t="s">
        <v>41</v>
      </c>
      <c r="AX192" s="14" t="s">
        <v>87</v>
      </c>
      <c r="AY192" s="254" t="s">
        <v>206</v>
      </c>
    </row>
    <row r="193" spans="1:65" s="2" customFormat="1" ht="62.7" customHeight="1">
      <c r="A193" s="40"/>
      <c r="B193" s="41"/>
      <c r="C193" s="215" t="s">
        <v>347</v>
      </c>
      <c r="D193" s="215" t="s">
        <v>209</v>
      </c>
      <c r="E193" s="216" t="s">
        <v>380</v>
      </c>
      <c r="F193" s="217" t="s">
        <v>381</v>
      </c>
      <c r="G193" s="218" t="s">
        <v>316</v>
      </c>
      <c r="H193" s="219">
        <v>72.133</v>
      </c>
      <c r="I193" s="220"/>
      <c r="J193" s="221">
        <f>ROUND(I193*H193,2)</f>
        <v>0</v>
      </c>
      <c r="K193" s="217" t="s">
        <v>213</v>
      </c>
      <c r="L193" s="46"/>
      <c r="M193" s="222" t="s">
        <v>39</v>
      </c>
      <c r="N193" s="223" t="s">
        <v>53</v>
      </c>
      <c r="O193" s="86"/>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362</v>
      </c>
      <c r="AT193" s="226" t="s">
        <v>209</v>
      </c>
      <c r="AU193" s="226" t="s">
        <v>87</v>
      </c>
      <c r="AY193" s="18" t="s">
        <v>206</v>
      </c>
      <c r="BE193" s="227">
        <f>IF(N193="základní",J193,0)</f>
        <v>0</v>
      </c>
      <c r="BF193" s="227">
        <f>IF(N193="snížená",J193,0)</f>
        <v>0</v>
      </c>
      <c r="BG193" s="227">
        <f>IF(N193="zákl. přenesená",J193,0)</f>
        <v>0</v>
      </c>
      <c r="BH193" s="227">
        <f>IF(N193="sníž. přenesená",J193,0)</f>
        <v>0</v>
      </c>
      <c r="BI193" s="227">
        <f>IF(N193="nulová",J193,0)</f>
        <v>0</v>
      </c>
      <c r="BJ193" s="18" t="s">
        <v>214</v>
      </c>
      <c r="BK193" s="227">
        <f>ROUND(I193*H193,2)</f>
        <v>0</v>
      </c>
      <c r="BL193" s="18" t="s">
        <v>362</v>
      </c>
      <c r="BM193" s="226" t="s">
        <v>673</v>
      </c>
    </row>
    <row r="194" spans="1:47" s="2" customFormat="1" ht="12">
      <c r="A194" s="40"/>
      <c r="B194" s="41"/>
      <c r="C194" s="42"/>
      <c r="D194" s="228" t="s">
        <v>216</v>
      </c>
      <c r="E194" s="42"/>
      <c r="F194" s="229" t="s">
        <v>383</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8" t="s">
        <v>216</v>
      </c>
      <c r="AU194" s="18" t="s">
        <v>87</v>
      </c>
    </row>
    <row r="195" spans="1:51" s="15" customFormat="1" ht="12">
      <c r="A195" s="15"/>
      <c r="B195" s="255"/>
      <c r="C195" s="256"/>
      <c r="D195" s="228" t="s">
        <v>218</v>
      </c>
      <c r="E195" s="257" t="s">
        <v>39</v>
      </c>
      <c r="F195" s="258" t="s">
        <v>674</v>
      </c>
      <c r="G195" s="256"/>
      <c r="H195" s="257" t="s">
        <v>39</v>
      </c>
      <c r="I195" s="259"/>
      <c r="J195" s="256"/>
      <c r="K195" s="256"/>
      <c r="L195" s="260"/>
      <c r="M195" s="261"/>
      <c r="N195" s="262"/>
      <c r="O195" s="262"/>
      <c r="P195" s="262"/>
      <c r="Q195" s="262"/>
      <c r="R195" s="262"/>
      <c r="S195" s="262"/>
      <c r="T195" s="263"/>
      <c r="U195" s="15"/>
      <c r="V195" s="15"/>
      <c r="W195" s="15"/>
      <c r="X195" s="15"/>
      <c r="Y195" s="15"/>
      <c r="Z195" s="15"/>
      <c r="AA195" s="15"/>
      <c r="AB195" s="15"/>
      <c r="AC195" s="15"/>
      <c r="AD195" s="15"/>
      <c r="AE195" s="15"/>
      <c r="AT195" s="264" t="s">
        <v>218</v>
      </c>
      <c r="AU195" s="264" t="s">
        <v>87</v>
      </c>
      <c r="AV195" s="15" t="s">
        <v>87</v>
      </c>
      <c r="AW195" s="15" t="s">
        <v>41</v>
      </c>
      <c r="AX195" s="15" t="s">
        <v>80</v>
      </c>
      <c r="AY195" s="264" t="s">
        <v>206</v>
      </c>
    </row>
    <row r="196" spans="1:51" s="13" customFormat="1" ht="12">
      <c r="A196" s="13"/>
      <c r="B196" s="233"/>
      <c r="C196" s="234"/>
      <c r="D196" s="228" t="s">
        <v>218</v>
      </c>
      <c r="E196" s="235" t="s">
        <v>39</v>
      </c>
      <c r="F196" s="236" t="s">
        <v>675</v>
      </c>
      <c r="G196" s="234"/>
      <c r="H196" s="237">
        <v>72.133</v>
      </c>
      <c r="I196" s="238"/>
      <c r="J196" s="234"/>
      <c r="K196" s="234"/>
      <c r="L196" s="239"/>
      <c r="M196" s="240"/>
      <c r="N196" s="241"/>
      <c r="O196" s="241"/>
      <c r="P196" s="241"/>
      <c r="Q196" s="241"/>
      <c r="R196" s="241"/>
      <c r="S196" s="241"/>
      <c r="T196" s="242"/>
      <c r="U196" s="13"/>
      <c r="V196" s="13"/>
      <c r="W196" s="13"/>
      <c r="X196" s="13"/>
      <c r="Y196" s="13"/>
      <c r="Z196" s="13"/>
      <c r="AA196" s="13"/>
      <c r="AB196" s="13"/>
      <c r="AC196" s="13"/>
      <c r="AD196" s="13"/>
      <c r="AE196" s="13"/>
      <c r="AT196" s="243" t="s">
        <v>218</v>
      </c>
      <c r="AU196" s="243" t="s">
        <v>87</v>
      </c>
      <c r="AV196" s="13" t="s">
        <v>89</v>
      </c>
      <c r="AW196" s="13" t="s">
        <v>41</v>
      </c>
      <c r="AX196" s="13" t="s">
        <v>80</v>
      </c>
      <c r="AY196" s="243" t="s">
        <v>206</v>
      </c>
    </row>
    <row r="197" spans="1:51" s="14" customFormat="1" ht="12">
      <c r="A197" s="14"/>
      <c r="B197" s="244"/>
      <c r="C197" s="245"/>
      <c r="D197" s="228" t="s">
        <v>218</v>
      </c>
      <c r="E197" s="246" t="s">
        <v>39</v>
      </c>
      <c r="F197" s="247" t="s">
        <v>220</v>
      </c>
      <c r="G197" s="245"/>
      <c r="H197" s="248">
        <v>72.133</v>
      </c>
      <c r="I197" s="249"/>
      <c r="J197" s="245"/>
      <c r="K197" s="245"/>
      <c r="L197" s="250"/>
      <c r="M197" s="276"/>
      <c r="N197" s="277"/>
      <c r="O197" s="277"/>
      <c r="P197" s="277"/>
      <c r="Q197" s="277"/>
      <c r="R197" s="277"/>
      <c r="S197" s="277"/>
      <c r="T197" s="278"/>
      <c r="U197" s="14"/>
      <c r="V197" s="14"/>
      <c r="W197" s="14"/>
      <c r="X197" s="14"/>
      <c r="Y197" s="14"/>
      <c r="Z197" s="14"/>
      <c r="AA197" s="14"/>
      <c r="AB197" s="14"/>
      <c r="AC197" s="14"/>
      <c r="AD197" s="14"/>
      <c r="AE197" s="14"/>
      <c r="AT197" s="254" t="s">
        <v>218</v>
      </c>
      <c r="AU197" s="254" t="s">
        <v>87</v>
      </c>
      <c r="AV197" s="14" t="s">
        <v>214</v>
      </c>
      <c r="AW197" s="14" t="s">
        <v>41</v>
      </c>
      <c r="AX197" s="14" t="s">
        <v>87</v>
      </c>
      <c r="AY197" s="254" t="s">
        <v>206</v>
      </c>
    </row>
    <row r="198" spans="1:31" s="2" customFormat="1" ht="6.95" customHeight="1">
      <c r="A198" s="40"/>
      <c r="B198" s="61"/>
      <c r="C198" s="62"/>
      <c r="D198" s="62"/>
      <c r="E198" s="62"/>
      <c r="F198" s="62"/>
      <c r="G198" s="62"/>
      <c r="H198" s="62"/>
      <c r="I198" s="62"/>
      <c r="J198" s="62"/>
      <c r="K198" s="62"/>
      <c r="L198" s="46"/>
      <c r="M198" s="40"/>
      <c r="O198" s="40"/>
      <c r="P198" s="40"/>
      <c r="Q198" s="40"/>
      <c r="R198" s="40"/>
      <c r="S198" s="40"/>
      <c r="T198" s="40"/>
      <c r="U198" s="40"/>
      <c r="V198" s="40"/>
      <c r="W198" s="40"/>
      <c r="X198" s="40"/>
      <c r="Y198" s="40"/>
      <c r="Z198" s="40"/>
      <c r="AA198" s="40"/>
      <c r="AB198" s="40"/>
      <c r="AC198" s="40"/>
      <c r="AD198" s="40"/>
      <c r="AE198" s="40"/>
    </row>
  </sheetData>
  <sheetProtection password="CDD6" sheet="1" objects="1" scenarios="1" formatColumns="0" formatRows="0" autoFilter="0"/>
  <autoFilter ref="C87:K19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676</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553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ROUND((SUM(BE88:BE146)),2)</f>
        <v>0</v>
      </c>
      <c r="G35" s="40"/>
      <c r="H35" s="40"/>
      <c r="I35" s="160">
        <v>0.21</v>
      </c>
      <c r="J35" s="159">
        <f>ROUND(((SUM(BE88:BE146))*I35),2)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ROUND((SUM(BF88:BF146)),2)</f>
        <v>0</v>
      </c>
      <c r="G36" s="40"/>
      <c r="H36" s="40"/>
      <c r="I36" s="160">
        <v>0.15</v>
      </c>
      <c r="J36" s="159">
        <f>ROUND(((SUM(BF88:BF146))*I36),2)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ROUND((SUM(BG88:BG146)),2)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ROUND((SUM(BH88:BH146)),2)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ROUND((SUM(BI88:BI146)),2)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Č14 - Přejezd P2094 Řetenice - Teplice zámecká zahrada</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 Petr</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J130</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Č14 - Přejezd P2094 Řetenice - Teplice zámecká zahrada</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 Petr</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P89+P130</f>
        <v>0</v>
      </c>
      <c r="Q88" s="98"/>
      <c r="R88" s="196">
        <f>R89+R130</f>
        <v>18.8182</v>
      </c>
      <c r="S88" s="98"/>
      <c r="T88" s="197">
        <f>T89+T130</f>
        <v>0</v>
      </c>
      <c r="U88" s="40"/>
      <c r="V88" s="40"/>
      <c r="W88" s="40"/>
      <c r="X88" s="40"/>
      <c r="Y88" s="40"/>
      <c r="Z88" s="40"/>
      <c r="AA88" s="40"/>
      <c r="AB88" s="40"/>
      <c r="AC88" s="40"/>
      <c r="AD88" s="40"/>
      <c r="AE88" s="40"/>
      <c r="AT88" s="18" t="s">
        <v>79</v>
      </c>
      <c r="AU88" s="18" t="s">
        <v>187</v>
      </c>
      <c r="BK88" s="198">
        <f>BK89+BK130</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18.8182</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SUM(P91:P129)</f>
        <v>0</v>
      </c>
      <c r="Q90" s="207"/>
      <c r="R90" s="208">
        <f>SUM(R91:R129)</f>
        <v>18.8182</v>
      </c>
      <c r="S90" s="207"/>
      <c r="T90" s="209">
        <f>SUM(T91:T129)</f>
        <v>0</v>
      </c>
      <c r="U90" s="12"/>
      <c r="V90" s="12"/>
      <c r="W90" s="12"/>
      <c r="X90" s="12"/>
      <c r="Y90" s="12"/>
      <c r="Z90" s="12"/>
      <c r="AA90" s="12"/>
      <c r="AB90" s="12"/>
      <c r="AC90" s="12"/>
      <c r="AD90" s="12"/>
      <c r="AE90" s="12"/>
      <c r="AR90" s="210" t="s">
        <v>87</v>
      </c>
      <c r="AT90" s="211" t="s">
        <v>79</v>
      </c>
      <c r="AU90" s="211" t="s">
        <v>87</v>
      </c>
      <c r="AY90" s="210" t="s">
        <v>206</v>
      </c>
      <c r="BK90" s="212">
        <f>SUM(BK91:BK129)</f>
        <v>0</v>
      </c>
    </row>
    <row r="91" spans="1:65" s="2" customFormat="1" ht="24.15" customHeight="1">
      <c r="A91" s="40"/>
      <c r="B91" s="41"/>
      <c r="C91" s="215" t="s">
        <v>87</v>
      </c>
      <c r="D91" s="215" t="s">
        <v>209</v>
      </c>
      <c r="E91" s="216" t="s">
        <v>677</v>
      </c>
      <c r="F91" s="217" t="s">
        <v>678</v>
      </c>
      <c r="G91" s="218" t="s">
        <v>223</v>
      </c>
      <c r="H91" s="219">
        <v>3</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679</v>
      </c>
    </row>
    <row r="92" spans="1:47" s="2" customFormat="1" ht="12">
      <c r="A92" s="40"/>
      <c r="B92" s="41"/>
      <c r="C92" s="42"/>
      <c r="D92" s="228" t="s">
        <v>216</v>
      </c>
      <c r="E92" s="42"/>
      <c r="F92" s="229" t="s">
        <v>680</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65" s="2" customFormat="1" ht="24.15" customHeight="1">
      <c r="A93" s="40"/>
      <c r="B93" s="41"/>
      <c r="C93" s="215" t="s">
        <v>89</v>
      </c>
      <c r="D93" s="215" t="s">
        <v>209</v>
      </c>
      <c r="E93" s="216" t="s">
        <v>681</v>
      </c>
      <c r="F93" s="217" t="s">
        <v>682</v>
      </c>
      <c r="G93" s="218" t="s">
        <v>223</v>
      </c>
      <c r="H93" s="219">
        <v>3</v>
      </c>
      <c r="I93" s="220"/>
      <c r="J93" s="221">
        <f>ROUND(I93*H93,2)</f>
        <v>0</v>
      </c>
      <c r="K93" s="217" t="s">
        <v>213</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89</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683</v>
      </c>
    </row>
    <row r="94" spans="1:47" s="2" customFormat="1" ht="12">
      <c r="A94" s="40"/>
      <c r="B94" s="41"/>
      <c r="C94" s="42"/>
      <c r="D94" s="228" t="s">
        <v>216</v>
      </c>
      <c r="E94" s="42"/>
      <c r="F94" s="229" t="s">
        <v>684</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89</v>
      </c>
    </row>
    <row r="95" spans="1:65" s="2" customFormat="1" ht="21.75" customHeight="1">
      <c r="A95" s="40"/>
      <c r="B95" s="41"/>
      <c r="C95" s="215" t="s">
        <v>228</v>
      </c>
      <c r="D95" s="215" t="s">
        <v>209</v>
      </c>
      <c r="E95" s="216" t="s">
        <v>685</v>
      </c>
      <c r="F95" s="217" t="s">
        <v>686</v>
      </c>
      <c r="G95" s="218" t="s">
        <v>175</v>
      </c>
      <c r="H95" s="219">
        <v>18</v>
      </c>
      <c r="I95" s="220"/>
      <c r="J95" s="221">
        <f>ROUND(I95*H95,2)</f>
        <v>0</v>
      </c>
      <c r="K95" s="217" t="s">
        <v>213</v>
      </c>
      <c r="L95" s="46"/>
      <c r="M95" s="222" t="s">
        <v>39</v>
      </c>
      <c r="N95" s="223" t="s">
        <v>53</v>
      </c>
      <c r="O95" s="86"/>
      <c r="P95" s="224">
        <f>O95*H95</f>
        <v>0</v>
      </c>
      <c r="Q95" s="224">
        <v>0</v>
      </c>
      <c r="R95" s="224">
        <f>Q95*H95</f>
        <v>0</v>
      </c>
      <c r="S95" s="224">
        <v>0</v>
      </c>
      <c r="T95" s="225">
        <f>S95*H95</f>
        <v>0</v>
      </c>
      <c r="U95" s="40"/>
      <c r="V95" s="40"/>
      <c r="W95" s="40"/>
      <c r="X95" s="40"/>
      <c r="Y95" s="40"/>
      <c r="Z95" s="40"/>
      <c r="AA95" s="40"/>
      <c r="AB95" s="40"/>
      <c r="AC95" s="40"/>
      <c r="AD95" s="40"/>
      <c r="AE95" s="40"/>
      <c r="AR95" s="226" t="s">
        <v>214</v>
      </c>
      <c r="AT95" s="226" t="s">
        <v>209</v>
      </c>
      <c r="AU95" s="226" t="s">
        <v>89</v>
      </c>
      <c r="AY95" s="18" t="s">
        <v>206</v>
      </c>
      <c r="BE95" s="227">
        <f>IF(N95="základní",J95,0)</f>
        <v>0</v>
      </c>
      <c r="BF95" s="227">
        <f>IF(N95="snížená",J95,0)</f>
        <v>0</v>
      </c>
      <c r="BG95" s="227">
        <f>IF(N95="zákl. přenesená",J95,0)</f>
        <v>0</v>
      </c>
      <c r="BH95" s="227">
        <f>IF(N95="sníž. přenesená",J95,0)</f>
        <v>0</v>
      </c>
      <c r="BI95" s="227">
        <f>IF(N95="nulová",J95,0)</f>
        <v>0</v>
      </c>
      <c r="BJ95" s="18" t="s">
        <v>214</v>
      </c>
      <c r="BK95" s="227">
        <f>ROUND(I95*H95,2)</f>
        <v>0</v>
      </c>
      <c r="BL95" s="18" t="s">
        <v>214</v>
      </c>
      <c r="BM95" s="226" t="s">
        <v>687</v>
      </c>
    </row>
    <row r="96" spans="1:47" s="2" customFormat="1" ht="12">
      <c r="A96" s="40"/>
      <c r="B96" s="41"/>
      <c r="C96" s="42"/>
      <c r="D96" s="228" t="s">
        <v>216</v>
      </c>
      <c r="E96" s="42"/>
      <c r="F96" s="229" t="s">
        <v>688</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216</v>
      </c>
      <c r="AU96" s="18" t="s">
        <v>89</v>
      </c>
    </row>
    <row r="97" spans="1:65" s="2" customFormat="1" ht="24.15" customHeight="1">
      <c r="A97" s="40"/>
      <c r="B97" s="41"/>
      <c r="C97" s="215" t="s">
        <v>214</v>
      </c>
      <c r="D97" s="215" t="s">
        <v>209</v>
      </c>
      <c r="E97" s="216" t="s">
        <v>689</v>
      </c>
      <c r="F97" s="217" t="s">
        <v>690</v>
      </c>
      <c r="G97" s="218" t="s">
        <v>500</v>
      </c>
      <c r="H97" s="219">
        <v>27</v>
      </c>
      <c r="I97" s="220"/>
      <c r="J97" s="221">
        <f>ROUND(I97*H97,2)</f>
        <v>0</v>
      </c>
      <c r="K97" s="217" t="s">
        <v>213</v>
      </c>
      <c r="L97" s="46"/>
      <c r="M97" s="222" t="s">
        <v>39</v>
      </c>
      <c r="N97" s="223" t="s">
        <v>53</v>
      </c>
      <c r="O97" s="86"/>
      <c r="P97" s="224">
        <f>O97*H97</f>
        <v>0</v>
      </c>
      <c r="Q97" s="224">
        <v>0</v>
      </c>
      <c r="R97" s="224">
        <f>Q97*H97</f>
        <v>0</v>
      </c>
      <c r="S97" s="224">
        <v>0</v>
      </c>
      <c r="T97" s="225">
        <f>S97*H97</f>
        <v>0</v>
      </c>
      <c r="U97" s="40"/>
      <c r="V97" s="40"/>
      <c r="W97" s="40"/>
      <c r="X97" s="40"/>
      <c r="Y97" s="40"/>
      <c r="Z97" s="40"/>
      <c r="AA97" s="40"/>
      <c r="AB97" s="40"/>
      <c r="AC97" s="40"/>
      <c r="AD97" s="40"/>
      <c r="AE97" s="40"/>
      <c r="AR97" s="226" t="s">
        <v>214</v>
      </c>
      <c r="AT97" s="226" t="s">
        <v>209</v>
      </c>
      <c r="AU97" s="226" t="s">
        <v>89</v>
      </c>
      <c r="AY97" s="18" t="s">
        <v>206</v>
      </c>
      <c r="BE97" s="227">
        <f>IF(N97="základní",J97,0)</f>
        <v>0</v>
      </c>
      <c r="BF97" s="227">
        <f>IF(N97="snížená",J97,0)</f>
        <v>0</v>
      </c>
      <c r="BG97" s="227">
        <f>IF(N97="zákl. přenesená",J97,0)</f>
        <v>0</v>
      </c>
      <c r="BH97" s="227">
        <f>IF(N97="sníž. přenesená",J97,0)</f>
        <v>0</v>
      </c>
      <c r="BI97" s="227">
        <f>IF(N97="nulová",J97,0)</f>
        <v>0</v>
      </c>
      <c r="BJ97" s="18" t="s">
        <v>214</v>
      </c>
      <c r="BK97" s="227">
        <f>ROUND(I97*H97,2)</f>
        <v>0</v>
      </c>
      <c r="BL97" s="18" t="s">
        <v>214</v>
      </c>
      <c r="BM97" s="226" t="s">
        <v>691</v>
      </c>
    </row>
    <row r="98" spans="1:47" s="2" customFormat="1" ht="12">
      <c r="A98" s="40"/>
      <c r="B98" s="41"/>
      <c r="C98" s="42"/>
      <c r="D98" s="228" t="s">
        <v>216</v>
      </c>
      <c r="E98" s="42"/>
      <c r="F98" s="229" t="s">
        <v>692</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216</v>
      </c>
      <c r="AU98" s="18" t="s">
        <v>89</v>
      </c>
    </row>
    <row r="99" spans="1:51" s="13" customFormat="1" ht="12">
      <c r="A99" s="13"/>
      <c r="B99" s="233"/>
      <c r="C99" s="234"/>
      <c r="D99" s="228" t="s">
        <v>218</v>
      </c>
      <c r="E99" s="235" t="s">
        <v>39</v>
      </c>
      <c r="F99" s="236" t="s">
        <v>693</v>
      </c>
      <c r="G99" s="234"/>
      <c r="H99" s="237">
        <v>27</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218</v>
      </c>
      <c r="AU99" s="243" t="s">
        <v>89</v>
      </c>
      <c r="AV99" s="13" t="s">
        <v>89</v>
      </c>
      <c r="AW99" s="13" t="s">
        <v>41</v>
      </c>
      <c r="AX99" s="13" t="s">
        <v>80</v>
      </c>
      <c r="AY99" s="243" t="s">
        <v>206</v>
      </c>
    </row>
    <row r="100" spans="1:51" s="14" customFormat="1" ht="12">
      <c r="A100" s="14"/>
      <c r="B100" s="244"/>
      <c r="C100" s="245"/>
      <c r="D100" s="228" t="s">
        <v>218</v>
      </c>
      <c r="E100" s="246" t="s">
        <v>39</v>
      </c>
      <c r="F100" s="247" t="s">
        <v>220</v>
      </c>
      <c r="G100" s="245"/>
      <c r="H100" s="248">
        <v>27</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218</v>
      </c>
      <c r="AU100" s="254" t="s">
        <v>89</v>
      </c>
      <c r="AV100" s="14" t="s">
        <v>214</v>
      </c>
      <c r="AW100" s="14" t="s">
        <v>41</v>
      </c>
      <c r="AX100" s="14" t="s">
        <v>87</v>
      </c>
      <c r="AY100" s="254" t="s">
        <v>206</v>
      </c>
    </row>
    <row r="101" spans="1:65" s="2" customFormat="1" ht="37.8" customHeight="1">
      <c r="A101" s="40"/>
      <c r="B101" s="41"/>
      <c r="C101" s="215" t="s">
        <v>207</v>
      </c>
      <c r="D101" s="215" t="s">
        <v>209</v>
      </c>
      <c r="E101" s="216" t="s">
        <v>694</v>
      </c>
      <c r="F101" s="217" t="s">
        <v>695</v>
      </c>
      <c r="G101" s="218" t="s">
        <v>500</v>
      </c>
      <c r="H101" s="219">
        <v>27</v>
      </c>
      <c r="I101" s="220"/>
      <c r="J101" s="221">
        <f>ROUND(I101*H101,2)</f>
        <v>0</v>
      </c>
      <c r="K101" s="217" t="s">
        <v>213</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696</v>
      </c>
    </row>
    <row r="102" spans="1:47" s="2" customFormat="1" ht="12">
      <c r="A102" s="40"/>
      <c r="B102" s="41"/>
      <c r="C102" s="42"/>
      <c r="D102" s="228" t="s">
        <v>216</v>
      </c>
      <c r="E102" s="42"/>
      <c r="F102" s="229" t="s">
        <v>697</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51" s="13" customFormat="1" ht="12">
      <c r="A103" s="13"/>
      <c r="B103" s="233"/>
      <c r="C103" s="234"/>
      <c r="D103" s="228" t="s">
        <v>218</v>
      </c>
      <c r="E103" s="235" t="s">
        <v>39</v>
      </c>
      <c r="F103" s="236" t="s">
        <v>693</v>
      </c>
      <c r="G103" s="234"/>
      <c r="H103" s="237">
        <v>27</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4" customFormat="1" ht="12">
      <c r="A104" s="14"/>
      <c r="B104" s="244"/>
      <c r="C104" s="245"/>
      <c r="D104" s="228" t="s">
        <v>218</v>
      </c>
      <c r="E104" s="246" t="s">
        <v>39</v>
      </c>
      <c r="F104" s="247" t="s">
        <v>220</v>
      </c>
      <c r="G104" s="245"/>
      <c r="H104" s="248">
        <v>27</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218</v>
      </c>
      <c r="AU104" s="254" t="s">
        <v>89</v>
      </c>
      <c r="AV104" s="14" t="s">
        <v>214</v>
      </c>
      <c r="AW104" s="14" t="s">
        <v>41</v>
      </c>
      <c r="AX104" s="14" t="s">
        <v>87</v>
      </c>
      <c r="AY104" s="254" t="s">
        <v>206</v>
      </c>
    </row>
    <row r="105" spans="1:65" s="2" customFormat="1" ht="24.15" customHeight="1">
      <c r="A105" s="40"/>
      <c r="B105" s="41"/>
      <c r="C105" s="215" t="s">
        <v>244</v>
      </c>
      <c r="D105" s="215" t="s">
        <v>209</v>
      </c>
      <c r="E105" s="216" t="s">
        <v>698</v>
      </c>
      <c r="F105" s="217" t="s">
        <v>699</v>
      </c>
      <c r="G105" s="218" t="s">
        <v>175</v>
      </c>
      <c r="H105" s="219">
        <v>8</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700</v>
      </c>
    </row>
    <row r="106" spans="1:47" s="2" customFormat="1" ht="12">
      <c r="A106" s="40"/>
      <c r="B106" s="41"/>
      <c r="C106" s="42"/>
      <c r="D106" s="228" t="s">
        <v>216</v>
      </c>
      <c r="E106" s="42"/>
      <c r="F106" s="229" t="s">
        <v>701</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65" s="2" customFormat="1" ht="24.15" customHeight="1">
      <c r="A107" s="40"/>
      <c r="B107" s="41"/>
      <c r="C107" s="215" t="s">
        <v>250</v>
      </c>
      <c r="D107" s="215" t="s">
        <v>209</v>
      </c>
      <c r="E107" s="216" t="s">
        <v>702</v>
      </c>
      <c r="F107" s="217" t="s">
        <v>703</v>
      </c>
      <c r="G107" s="218" t="s">
        <v>212</v>
      </c>
      <c r="H107" s="219">
        <v>2.8</v>
      </c>
      <c r="I107" s="220"/>
      <c r="J107" s="221">
        <f>ROUND(I107*H107,2)</f>
        <v>0</v>
      </c>
      <c r="K107" s="217" t="s">
        <v>213</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704</v>
      </c>
    </row>
    <row r="108" spans="1:47" s="2" customFormat="1" ht="12">
      <c r="A108" s="40"/>
      <c r="B108" s="41"/>
      <c r="C108" s="42"/>
      <c r="D108" s="228" t="s">
        <v>216</v>
      </c>
      <c r="E108" s="42"/>
      <c r="F108" s="229" t="s">
        <v>705</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51" s="15" customFormat="1" ht="12">
      <c r="A109" s="15"/>
      <c r="B109" s="255"/>
      <c r="C109" s="256"/>
      <c r="D109" s="228" t="s">
        <v>218</v>
      </c>
      <c r="E109" s="257" t="s">
        <v>39</v>
      </c>
      <c r="F109" s="258" t="s">
        <v>706</v>
      </c>
      <c r="G109" s="256"/>
      <c r="H109" s="257" t="s">
        <v>39</v>
      </c>
      <c r="I109" s="259"/>
      <c r="J109" s="256"/>
      <c r="K109" s="256"/>
      <c r="L109" s="260"/>
      <c r="M109" s="261"/>
      <c r="N109" s="262"/>
      <c r="O109" s="262"/>
      <c r="P109" s="262"/>
      <c r="Q109" s="262"/>
      <c r="R109" s="262"/>
      <c r="S109" s="262"/>
      <c r="T109" s="263"/>
      <c r="U109" s="15"/>
      <c r="V109" s="15"/>
      <c r="W109" s="15"/>
      <c r="X109" s="15"/>
      <c r="Y109" s="15"/>
      <c r="Z109" s="15"/>
      <c r="AA109" s="15"/>
      <c r="AB109" s="15"/>
      <c r="AC109" s="15"/>
      <c r="AD109" s="15"/>
      <c r="AE109" s="15"/>
      <c r="AT109" s="264" t="s">
        <v>218</v>
      </c>
      <c r="AU109" s="264" t="s">
        <v>89</v>
      </c>
      <c r="AV109" s="15" t="s">
        <v>87</v>
      </c>
      <c r="AW109" s="15" t="s">
        <v>41</v>
      </c>
      <c r="AX109" s="15" t="s">
        <v>80</v>
      </c>
      <c r="AY109" s="264" t="s">
        <v>206</v>
      </c>
    </row>
    <row r="110" spans="1:51" s="13" customFormat="1" ht="12">
      <c r="A110" s="13"/>
      <c r="B110" s="233"/>
      <c r="C110" s="234"/>
      <c r="D110" s="228" t="s">
        <v>218</v>
      </c>
      <c r="E110" s="235" t="s">
        <v>39</v>
      </c>
      <c r="F110" s="236" t="s">
        <v>707</v>
      </c>
      <c r="G110" s="234"/>
      <c r="H110" s="237">
        <v>2.8</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89</v>
      </c>
      <c r="AV110" s="13" t="s">
        <v>89</v>
      </c>
      <c r="AW110" s="13" t="s">
        <v>41</v>
      </c>
      <c r="AX110" s="13" t="s">
        <v>80</v>
      </c>
      <c r="AY110" s="243" t="s">
        <v>206</v>
      </c>
    </row>
    <row r="111" spans="1:51" s="15" customFormat="1" ht="12">
      <c r="A111" s="15"/>
      <c r="B111" s="255"/>
      <c r="C111" s="256"/>
      <c r="D111" s="228" t="s">
        <v>218</v>
      </c>
      <c r="E111" s="257" t="s">
        <v>39</v>
      </c>
      <c r="F111" s="258" t="s">
        <v>708</v>
      </c>
      <c r="G111" s="256"/>
      <c r="H111" s="257" t="s">
        <v>39</v>
      </c>
      <c r="I111" s="259"/>
      <c r="J111" s="256"/>
      <c r="K111" s="256"/>
      <c r="L111" s="260"/>
      <c r="M111" s="261"/>
      <c r="N111" s="262"/>
      <c r="O111" s="262"/>
      <c r="P111" s="262"/>
      <c r="Q111" s="262"/>
      <c r="R111" s="262"/>
      <c r="S111" s="262"/>
      <c r="T111" s="263"/>
      <c r="U111" s="15"/>
      <c r="V111" s="15"/>
      <c r="W111" s="15"/>
      <c r="X111" s="15"/>
      <c r="Y111" s="15"/>
      <c r="Z111" s="15"/>
      <c r="AA111" s="15"/>
      <c r="AB111" s="15"/>
      <c r="AC111" s="15"/>
      <c r="AD111" s="15"/>
      <c r="AE111" s="15"/>
      <c r="AT111" s="264" t="s">
        <v>218</v>
      </c>
      <c r="AU111" s="264" t="s">
        <v>89</v>
      </c>
      <c r="AV111" s="15" t="s">
        <v>87</v>
      </c>
      <c r="AW111" s="15" t="s">
        <v>41</v>
      </c>
      <c r="AX111" s="15" t="s">
        <v>80</v>
      </c>
      <c r="AY111" s="264" t="s">
        <v>206</v>
      </c>
    </row>
    <row r="112" spans="1:51" s="14" customFormat="1" ht="12">
      <c r="A112" s="14"/>
      <c r="B112" s="244"/>
      <c r="C112" s="245"/>
      <c r="D112" s="228" t="s">
        <v>218</v>
      </c>
      <c r="E112" s="246" t="s">
        <v>39</v>
      </c>
      <c r="F112" s="247" t="s">
        <v>220</v>
      </c>
      <c r="G112" s="245"/>
      <c r="H112" s="248">
        <v>2.8</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218</v>
      </c>
      <c r="AU112" s="254" t="s">
        <v>89</v>
      </c>
      <c r="AV112" s="14" t="s">
        <v>214</v>
      </c>
      <c r="AW112" s="14" t="s">
        <v>41</v>
      </c>
      <c r="AX112" s="14" t="s">
        <v>87</v>
      </c>
      <c r="AY112" s="254" t="s">
        <v>206</v>
      </c>
    </row>
    <row r="113" spans="1:65" s="2" customFormat="1" ht="16.5" customHeight="1">
      <c r="A113" s="40"/>
      <c r="B113" s="41"/>
      <c r="C113" s="265" t="s">
        <v>257</v>
      </c>
      <c r="D113" s="265" t="s">
        <v>322</v>
      </c>
      <c r="E113" s="266" t="s">
        <v>709</v>
      </c>
      <c r="F113" s="267" t="s">
        <v>710</v>
      </c>
      <c r="G113" s="268" t="s">
        <v>223</v>
      </c>
      <c r="H113" s="269">
        <v>2</v>
      </c>
      <c r="I113" s="270"/>
      <c r="J113" s="271">
        <f>ROUND(I113*H113,2)</f>
        <v>0</v>
      </c>
      <c r="K113" s="267" t="s">
        <v>213</v>
      </c>
      <c r="L113" s="272"/>
      <c r="M113" s="273" t="s">
        <v>39</v>
      </c>
      <c r="N113" s="274" t="s">
        <v>53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257</v>
      </c>
      <c r="AT113" s="226" t="s">
        <v>322</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711</v>
      </c>
    </row>
    <row r="114" spans="1:47" s="2" customFormat="1" ht="12">
      <c r="A114" s="40"/>
      <c r="B114" s="41"/>
      <c r="C114" s="42"/>
      <c r="D114" s="228" t="s">
        <v>216</v>
      </c>
      <c r="E114" s="42"/>
      <c r="F114" s="229" t="s">
        <v>710</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51" s="15" customFormat="1" ht="12">
      <c r="A115" s="15"/>
      <c r="B115" s="255"/>
      <c r="C115" s="256"/>
      <c r="D115" s="228" t="s">
        <v>218</v>
      </c>
      <c r="E115" s="257" t="s">
        <v>39</v>
      </c>
      <c r="F115" s="258" t="s">
        <v>712</v>
      </c>
      <c r="G115" s="256"/>
      <c r="H115" s="257" t="s">
        <v>39</v>
      </c>
      <c r="I115" s="259"/>
      <c r="J115" s="256"/>
      <c r="K115" s="256"/>
      <c r="L115" s="260"/>
      <c r="M115" s="261"/>
      <c r="N115" s="262"/>
      <c r="O115" s="262"/>
      <c r="P115" s="262"/>
      <c r="Q115" s="262"/>
      <c r="R115" s="262"/>
      <c r="S115" s="262"/>
      <c r="T115" s="263"/>
      <c r="U115" s="15"/>
      <c r="V115" s="15"/>
      <c r="W115" s="15"/>
      <c r="X115" s="15"/>
      <c r="Y115" s="15"/>
      <c r="Z115" s="15"/>
      <c r="AA115" s="15"/>
      <c r="AB115" s="15"/>
      <c r="AC115" s="15"/>
      <c r="AD115" s="15"/>
      <c r="AE115" s="15"/>
      <c r="AT115" s="264" t="s">
        <v>218</v>
      </c>
      <c r="AU115" s="264" t="s">
        <v>89</v>
      </c>
      <c r="AV115" s="15" t="s">
        <v>87</v>
      </c>
      <c r="AW115" s="15" t="s">
        <v>41</v>
      </c>
      <c r="AX115" s="15" t="s">
        <v>80</v>
      </c>
      <c r="AY115" s="264" t="s">
        <v>206</v>
      </c>
    </row>
    <row r="116" spans="1:51" s="13" customFormat="1" ht="12">
      <c r="A116" s="13"/>
      <c r="B116" s="233"/>
      <c r="C116" s="234"/>
      <c r="D116" s="228" t="s">
        <v>218</v>
      </c>
      <c r="E116" s="235" t="s">
        <v>39</v>
      </c>
      <c r="F116" s="236" t="s">
        <v>89</v>
      </c>
      <c r="G116" s="234"/>
      <c r="H116" s="237">
        <v>2</v>
      </c>
      <c r="I116" s="238"/>
      <c r="J116" s="234"/>
      <c r="K116" s="234"/>
      <c r="L116" s="239"/>
      <c r="M116" s="240"/>
      <c r="N116" s="241"/>
      <c r="O116" s="241"/>
      <c r="P116" s="241"/>
      <c r="Q116" s="241"/>
      <c r="R116" s="241"/>
      <c r="S116" s="241"/>
      <c r="T116" s="242"/>
      <c r="U116" s="13"/>
      <c r="V116" s="13"/>
      <c r="W116" s="13"/>
      <c r="X116" s="13"/>
      <c r="Y116" s="13"/>
      <c r="Z116" s="13"/>
      <c r="AA116" s="13"/>
      <c r="AB116" s="13"/>
      <c r="AC116" s="13"/>
      <c r="AD116" s="13"/>
      <c r="AE116" s="13"/>
      <c r="AT116" s="243" t="s">
        <v>218</v>
      </c>
      <c r="AU116" s="243" t="s">
        <v>89</v>
      </c>
      <c r="AV116" s="13" t="s">
        <v>89</v>
      </c>
      <c r="AW116" s="13" t="s">
        <v>41</v>
      </c>
      <c r="AX116" s="13" t="s">
        <v>80</v>
      </c>
      <c r="AY116" s="243" t="s">
        <v>206</v>
      </c>
    </row>
    <row r="117" spans="1:51" s="14" customFormat="1" ht="12">
      <c r="A117" s="14"/>
      <c r="B117" s="244"/>
      <c r="C117" s="245"/>
      <c r="D117" s="228" t="s">
        <v>218</v>
      </c>
      <c r="E117" s="246" t="s">
        <v>39</v>
      </c>
      <c r="F117" s="247" t="s">
        <v>220</v>
      </c>
      <c r="G117" s="245"/>
      <c r="H117" s="248">
        <v>2</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218</v>
      </c>
      <c r="AU117" s="254" t="s">
        <v>89</v>
      </c>
      <c r="AV117" s="14" t="s">
        <v>214</v>
      </c>
      <c r="AW117" s="14" t="s">
        <v>41</v>
      </c>
      <c r="AX117" s="14" t="s">
        <v>87</v>
      </c>
      <c r="AY117" s="254" t="s">
        <v>206</v>
      </c>
    </row>
    <row r="118" spans="1:65" s="2" customFormat="1" ht="21.75" customHeight="1">
      <c r="A118" s="40"/>
      <c r="B118" s="41"/>
      <c r="C118" s="265" t="s">
        <v>265</v>
      </c>
      <c r="D118" s="265" t="s">
        <v>322</v>
      </c>
      <c r="E118" s="266" t="s">
        <v>713</v>
      </c>
      <c r="F118" s="267" t="s">
        <v>714</v>
      </c>
      <c r="G118" s="268" t="s">
        <v>316</v>
      </c>
      <c r="H118" s="269">
        <v>10.125</v>
      </c>
      <c r="I118" s="270"/>
      <c r="J118" s="271">
        <f>ROUND(I118*H118,2)</f>
        <v>0</v>
      </c>
      <c r="K118" s="267" t="s">
        <v>213</v>
      </c>
      <c r="L118" s="272"/>
      <c r="M118" s="273" t="s">
        <v>39</v>
      </c>
      <c r="N118" s="274" t="s">
        <v>53</v>
      </c>
      <c r="O118" s="86"/>
      <c r="P118" s="224">
        <f>O118*H118</f>
        <v>0</v>
      </c>
      <c r="Q118" s="224">
        <v>1</v>
      </c>
      <c r="R118" s="224">
        <f>Q118*H118</f>
        <v>10.125</v>
      </c>
      <c r="S118" s="224">
        <v>0</v>
      </c>
      <c r="T118" s="225">
        <f>S118*H118</f>
        <v>0</v>
      </c>
      <c r="U118" s="40"/>
      <c r="V118" s="40"/>
      <c r="W118" s="40"/>
      <c r="X118" s="40"/>
      <c r="Y118" s="40"/>
      <c r="Z118" s="40"/>
      <c r="AA118" s="40"/>
      <c r="AB118" s="40"/>
      <c r="AC118" s="40"/>
      <c r="AD118" s="40"/>
      <c r="AE118" s="40"/>
      <c r="AR118" s="226" t="s">
        <v>257</v>
      </c>
      <c r="AT118" s="226" t="s">
        <v>322</v>
      </c>
      <c r="AU118" s="226" t="s">
        <v>89</v>
      </c>
      <c r="AY118" s="18" t="s">
        <v>206</v>
      </c>
      <c r="BE118" s="227">
        <f>IF(N118="základní",J118,0)</f>
        <v>0</v>
      </c>
      <c r="BF118" s="227">
        <f>IF(N118="snížená",J118,0)</f>
        <v>0</v>
      </c>
      <c r="BG118" s="227">
        <f>IF(N118="zákl. přenesená",J118,0)</f>
        <v>0</v>
      </c>
      <c r="BH118" s="227">
        <f>IF(N118="sníž. přenesená",J118,0)</f>
        <v>0</v>
      </c>
      <c r="BI118" s="227">
        <f>IF(N118="nulová",J118,0)</f>
        <v>0</v>
      </c>
      <c r="BJ118" s="18" t="s">
        <v>214</v>
      </c>
      <c r="BK118" s="227">
        <f>ROUND(I118*H118,2)</f>
        <v>0</v>
      </c>
      <c r="BL118" s="18" t="s">
        <v>214</v>
      </c>
      <c r="BM118" s="226" t="s">
        <v>715</v>
      </c>
    </row>
    <row r="119" spans="1:47" s="2" customFormat="1" ht="12">
      <c r="A119" s="40"/>
      <c r="B119" s="41"/>
      <c r="C119" s="42"/>
      <c r="D119" s="228" t="s">
        <v>216</v>
      </c>
      <c r="E119" s="42"/>
      <c r="F119" s="229" t="s">
        <v>714</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8" t="s">
        <v>216</v>
      </c>
      <c r="AU119" s="18" t="s">
        <v>89</v>
      </c>
    </row>
    <row r="120" spans="1:51" s="13" customFormat="1" ht="12">
      <c r="A120" s="13"/>
      <c r="B120" s="233"/>
      <c r="C120" s="234"/>
      <c r="D120" s="228" t="s">
        <v>218</v>
      </c>
      <c r="E120" s="235" t="s">
        <v>39</v>
      </c>
      <c r="F120" s="236" t="s">
        <v>716</v>
      </c>
      <c r="G120" s="234"/>
      <c r="H120" s="237">
        <v>10.125</v>
      </c>
      <c r="I120" s="238"/>
      <c r="J120" s="234"/>
      <c r="K120" s="234"/>
      <c r="L120" s="239"/>
      <c r="M120" s="240"/>
      <c r="N120" s="241"/>
      <c r="O120" s="241"/>
      <c r="P120" s="241"/>
      <c r="Q120" s="241"/>
      <c r="R120" s="241"/>
      <c r="S120" s="241"/>
      <c r="T120" s="242"/>
      <c r="U120" s="13"/>
      <c r="V120" s="13"/>
      <c r="W120" s="13"/>
      <c r="X120" s="13"/>
      <c r="Y120" s="13"/>
      <c r="Z120" s="13"/>
      <c r="AA120" s="13"/>
      <c r="AB120" s="13"/>
      <c r="AC120" s="13"/>
      <c r="AD120" s="13"/>
      <c r="AE120" s="13"/>
      <c r="AT120" s="243" t="s">
        <v>218</v>
      </c>
      <c r="AU120" s="243" t="s">
        <v>89</v>
      </c>
      <c r="AV120" s="13" t="s">
        <v>89</v>
      </c>
      <c r="AW120" s="13" t="s">
        <v>41</v>
      </c>
      <c r="AX120" s="13" t="s">
        <v>80</v>
      </c>
      <c r="AY120" s="243" t="s">
        <v>206</v>
      </c>
    </row>
    <row r="121" spans="1:51" s="14" customFormat="1" ht="12">
      <c r="A121" s="14"/>
      <c r="B121" s="244"/>
      <c r="C121" s="245"/>
      <c r="D121" s="228" t="s">
        <v>218</v>
      </c>
      <c r="E121" s="246" t="s">
        <v>39</v>
      </c>
      <c r="F121" s="247" t="s">
        <v>220</v>
      </c>
      <c r="G121" s="245"/>
      <c r="H121" s="248">
        <v>10.125</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218</v>
      </c>
      <c r="AU121" s="254" t="s">
        <v>89</v>
      </c>
      <c r="AV121" s="14" t="s">
        <v>214</v>
      </c>
      <c r="AW121" s="14" t="s">
        <v>41</v>
      </c>
      <c r="AX121" s="14" t="s">
        <v>87</v>
      </c>
      <c r="AY121" s="254" t="s">
        <v>206</v>
      </c>
    </row>
    <row r="122" spans="1:65" s="2" customFormat="1" ht="24.15" customHeight="1">
      <c r="A122" s="40"/>
      <c r="B122" s="41"/>
      <c r="C122" s="265" t="s">
        <v>227</v>
      </c>
      <c r="D122" s="265" t="s">
        <v>322</v>
      </c>
      <c r="E122" s="266" t="s">
        <v>717</v>
      </c>
      <c r="F122" s="267" t="s">
        <v>718</v>
      </c>
      <c r="G122" s="268" t="s">
        <v>316</v>
      </c>
      <c r="H122" s="269">
        <v>6.75</v>
      </c>
      <c r="I122" s="270"/>
      <c r="J122" s="271">
        <f>ROUND(I122*H122,2)</f>
        <v>0</v>
      </c>
      <c r="K122" s="267" t="s">
        <v>213</v>
      </c>
      <c r="L122" s="272"/>
      <c r="M122" s="273" t="s">
        <v>39</v>
      </c>
      <c r="N122" s="274" t="s">
        <v>53</v>
      </c>
      <c r="O122" s="86"/>
      <c r="P122" s="224">
        <f>O122*H122</f>
        <v>0</v>
      </c>
      <c r="Q122" s="224">
        <v>1</v>
      </c>
      <c r="R122" s="224">
        <f>Q122*H122</f>
        <v>6.75</v>
      </c>
      <c r="S122" s="224">
        <v>0</v>
      </c>
      <c r="T122" s="225">
        <f>S122*H122</f>
        <v>0</v>
      </c>
      <c r="U122" s="40"/>
      <c r="V122" s="40"/>
      <c r="W122" s="40"/>
      <c r="X122" s="40"/>
      <c r="Y122" s="40"/>
      <c r="Z122" s="40"/>
      <c r="AA122" s="40"/>
      <c r="AB122" s="40"/>
      <c r="AC122" s="40"/>
      <c r="AD122" s="40"/>
      <c r="AE122" s="40"/>
      <c r="AR122" s="226" t="s">
        <v>257</v>
      </c>
      <c r="AT122" s="226" t="s">
        <v>322</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719</v>
      </c>
    </row>
    <row r="123" spans="1:47" s="2" customFormat="1" ht="12">
      <c r="A123" s="40"/>
      <c r="B123" s="41"/>
      <c r="C123" s="42"/>
      <c r="D123" s="228" t="s">
        <v>216</v>
      </c>
      <c r="E123" s="42"/>
      <c r="F123" s="229" t="s">
        <v>718</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51" s="13" customFormat="1" ht="12">
      <c r="A124" s="13"/>
      <c r="B124" s="233"/>
      <c r="C124" s="234"/>
      <c r="D124" s="228" t="s">
        <v>218</v>
      </c>
      <c r="E124" s="235" t="s">
        <v>39</v>
      </c>
      <c r="F124" s="236" t="s">
        <v>720</v>
      </c>
      <c r="G124" s="234"/>
      <c r="H124" s="237">
        <v>6.75</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39</v>
      </c>
      <c r="F125" s="247" t="s">
        <v>220</v>
      </c>
      <c r="G125" s="245"/>
      <c r="H125" s="248">
        <v>6.75</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41</v>
      </c>
      <c r="AX125" s="14" t="s">
        <v>87</v>
      </c>
      <c r="AY125" s="254" t="s">
        <v>206</v>
      </c>
    </row>
    <row r="126" spans="1:65" s="2" customFormat="1" ht="21.75" customHeight="1">
      <c r="A126" s="40"/>
      <c r="B126" s="41"/>
      <c r="C126" s="265" t="s">
        <v>278</v>
      </c>
      <c r="D126" s="265" t="s">
        <v>322</v>
      </c>
      <c r="E126" s="266" t="s">
        <v>721</v>
      </c>
      <c r="F126" s="267" t="s">
        <v>722</v>
      </c>
      <c r="G126" s="268" t="s">
        <v>212</v>
      </c>
      <c r="H126" s="269">
        <v>0.8</v>
      </c>
      <c r="I126" s="270"/>
      <c r="J126" s="271">
        <f>ROUND(I126*H126,2)</f>
        <v>0</v>
      </c>
      <c r="K126" s="267" t="s">
        <v>213</v>
      </c>
      <c r="L126" s="272"/>
      <c r="M126" s="273" t="s">
        <v>39</v>
      </c>
      <c r="N126" s="274" t="s">
        <v>53</v>
      </c>
      <c r="O126" s="86"/>
      <c r="P126" s="224">
        <f>O126*H126</f>
        <v>0</v>
      </c>
      <c r="Q126" s="224">
        <v>2.429</v>
      </c>
      <c r="R126" s="224">
        <f>Q126*H126</f>
        <v>1.9432</v>
      </c>
      <c r="S126" s="224">
        <v>0</v>
      </c>
      <c r="T126" s="225">
        <f>S126*H126</f>
        <v>0</v>
      </c>
      <c r="U126" s="40"/>
      <c r="V126" s="40"/>
      <c r="W126" s="40"/>
      <c r="X126" s="40"/>
      <c r="Y126" s="40"/>
      <c r="Z126" s="40"/>
      <c r="AA126" s="40"/>
      <c r="AB126" s="40"/>
      <c r="AC126" s="40"/>
      <c r="AD126" s="40"/>
      <c r="AE126" s="40"/>
      <c r="AR126" s="226" t="s">
        <v>257</v>
      </c>
      <c r="AT126" s="226" t="s">
        <v>322</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214</v>
      </c>
      <c r="BM126" s="226" t="s">
        <v>723</v>
      </c>
    </row>
    <row r="127" spans="1:47" s="2" customFormat="1" ht="12">
      <c r="A127" s="40"/>
      <c r="B127" s="41"/>
      <c r="C127" s="42"/>
      <c r="D127" s="228" t="s">
        <v>216</v>
      </c>
      <c r="E127" s="42"/>
      <c r="F127" s="229" t="s">
        <v>722</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3" customFormat="1" ht="12">
      <c r="A128" s="13"/>
      <c r="B128" s="233"/>
      <c r="C128" s="234"/>
      <c r="D128" s="228" t="s">
        <v>218</v>
      </c>
      <c r="E128" s="235" t="s">
        <v>39</v>
      </c>
      <c r="F128" s="236" t="s">
        <v>724</v>
      </c>
      <c r="G128" s="234"/>
      <c r="H128" s="237">
        <v>0.8</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0.8</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3" s="12" customFormat="1" ht="25.9" customHeight="1">
      <c r="A130" s="12"/>
      <c r="B130" s="199"/>
      <c r="C130" s="200"/>
      <c r="D130" s="201" t="s">
        <v>79</v>
      </c>
      <c r="E130" s="202" t="s">
        <v>357</v>
      </c>
      <c r="F130" s="202" t="s">
        <v>358</v>
      </c>
      <c r="G130" s="200"/>
      <c r="H130" s="200"/>
      <c r="I130" s="203"/>
      <c r="J130" s="204">
        <f>BK130</f>
        <v>0</v>
      </c>
      <c r="K130" s="200"/>
      <c r="L130" s="205"/>
      <c r="M130" s="206"/>
      <c r="N130" s="207"/>
      <c r="O130" s="207"/>
      <c r="P130" s="208">
        <f>SUM(P131:P146)</f>
        <v>0</v>
      </c>
      <c r="Q130" s="207"/>
      <c r="R130" s="208">
        <f>SUM(R131:R146)</f>
        <v>0</v>
      </c>
      <c r="S130" s="207"/>
      <c r="T130" s="209">
        <f>SUM(T131:T146)</f>
        <v>0</v>
      </c>
      <c r="U130" s="12"/>
      <c r="V130" s="12"/>
      <c r="W130" s="12"/>
      <c r="X130" s="12"/>
      <c r="Y130" s="12"/>
      <c r="Z130" s="12"/>
      <c r="AA130" s="12"/>
      <c r="AB130" s="12"/>
      <c r="AC130" s="12"/>
      <c r="AD130" s="12"/>
      <c r="AE130" s="12"/>
      <c r="AR130" s="210" t="s">
        <v>214</v>
      </c>
      <c r="AT130" s="211" t="s">
        <v>79</v>
      </c>
      <c r="AU130" s="211" t="s">
        <v>80</v>
      </c>
      <c r="AY130" s="210" t="s">
        <v>206</v>
      </c>
      <c r="BK130" s="212">
        <f>SUM(BK131:BK146)</f>
        <v>0</v>
      </c>
    </row>
    <row r="131" spans="1:65" s="2" customFormat="1" ht="55.5" customHeight="1">
      <c r="A131" s="40"/>
      <c r="B131" s="41"/>
      <c r="C131" s="215" t="s">
        <v>285</v>
      </c>
      <c r="D131" s="215" t="s">
        <v>209</v>
      </c>
      <c r="E131" s="216" t="s">
        <v>666</v>
      </c>
      <c r="F131" s="217" t="s">
        <v>667</v>
      </c>
      <c r="G131" s="218" t="s">
        <v>316</v>
      </c>
      <c r="H131" s="219">
        <v>35.693</v>
      </c>
      <c r="I131" s="220"/>
      <c r="J131" s="221">
        <f>ROUND(I131*H131,2)</f>
        <v>0</v>
      </c>
      <c r="K131" s="217" t="s">
        <v>213</v>
      </c>
      <c r="L131" s="46"/>
      <c r="M131" s="222" t="s">
        <v>39</v>
      </c>
      <c r="N131" s="223" t="s">
        <v>53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362</v>
      </c>
      <c r="AT131" s="226" t="s">
        <v>209</v>
      </c>
      <c r="AU131" s="226" t="s">
        <v>87</v>
      </c>
      <c r="AY131" s="18" t="s">
        <v>206</v>
      </c>
      <c r="BE131" s="227">
        <f>IF(N131="základní",J131,0)</f>
        <v>0</v>
      </c>
      <c r="BF131" s="227">
        <f>IF(N131="snížená",J131,0)</f>
        <v>0</v>
      </c>
      <c r="BG131" s="227">
        <f>IF(N131="zákl. přenesená",J131,0)</f>
        <v>0</v>
      </c>
      <c r="BH131" s="227">
        <f>IF(N131="sníž. přenesená",J131,0)</f>
        <v>0</v>
      </c>
      <c r="BI131" s="227">
        <f>IF(N131="nulová",J131,0)</f>
        <v>0</v>
      </c>
      <c r="BJ131" s="18" t="s">
        <v>214</v>
      </c>
      <c r="BK131" s="227">
        <f>ROUND(I131*H131,2)</f>
        <v>0</v>
      </c>
      <c r="BL131" s="18" t="s">
        <v>362</v>
      </c>
      <c r="BM131" s="226" t="s">
        <v>725</v>
      </c>
    </row>
    <row r="132" spans="1:47" s="2" customFormat="1" ht="12">
      <c r="A132" s="40"/>
      <c r="B132" s="41"/>
      <c r="C132" s="42"/>
      <c r="D132" s="228" t="s">
        <v>216</v>
      </c>
      <c r="E132" s="42"/>
      <c r="F132" s="229" t="s">
        <v>669</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216</v>
      </c>
      <c r="AU132" s="18" t="s">
        <v>87</v>
      </c>
    </row>
    <row r="133" spans="1:51" s="15" customFormat="1" ht="12">
      <c r="A133" s="15"/>
      <c r="B133" s="255"/>
      <c r="C133" s="256"/>
      <c r="D133" s="228" t="s">
        <v>218</v>
      </c>
      <c r="E133" s="257" t="s">
        <v>39</v>
      </c>
      <c r="F133" s="258" t="s">
        <v>726</v>
      </c>
      <c r="G133" s="256"/>
      <c r="H133" s="257" t="s">
        <v>39</v>
      </c>
      <c r="I133" s="259"/>
      <c r="J133" s="256"/>
      <c r="K133" s="256"/>
      <c r="L133" s="260"/>
      <c r="M133" s="261"/>
      <c r="N133" s="262"/>
      <c r="O133" s="262"/>
      <c r="P133" s="262"/>
      <c r="Q133" s="262"/>
      <c r="R133" s="262"/>
      <c r="S133" s="262"/>
      <c r="T133" s="263"/>
      <c r="U133" s="15"/>
      <c r="V133" s="15"/>
      <c r="W133" s="15"/>
      <c r="X133" s="15"/>
      <c r="Y133" s="15"/>
      <c r="Z133" s="15"/>
      <c r="AA133" s="15"/>
      <c r="AB133" s="15"/>
      <c r="AC133" s="15"/>
      <c r="AD133" s="15"/>
      <c r="AE133" s="15"/>
      <c r="AT133" s="264" t="s">
        <v>218</v>
      </c>
      <c r="AU133" s="264" t="s">
        <v>87</v>
      </c>
      <c r="AV133" s="15" t="s">
        <v>87</v>
      </c>
      <c r="AW133" s="15" t="s">
        <v>41</v>
      </c>
      <c r="AX133" s="15" t="s">
        <v>80</v>
      </c>
      <c r="AY133" s="264" t="s">
        <v>206</v>
      </c>
    </row>
    <row r="134" spans="1:51" s="13" customFormat="1" ht="12">
      <c r="A134" s="13"/>
      <c r="B134" s="233"/>
      <c r="C134" s="234"/>
      <c r="D134" s="228" t="s">
        <v>218</v>
      </c>
      <c r="E134" s="235" t="s">
        <v>39</v>
      </c>
      <c r="F134" s="236" t="s">
        <v>716</v>
      </c>
      <c r="G134" s="234"/>
      <c r="H134" s="237">
        <v>10.125</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87</v>
      </c>
      <c r="AV134" s="13" t="s">
        <v>89</v>
      </c>
      <c r="AW134" s="13" t="s">
        <v>41</v>
      </c>
      <c r="AX134" s="13" t="s">
        <v>80</v>
      </c>
      <c r="AY134" s="243" t="s">
        <v>206</v>
      </c>
    </row>
    <row r="135" spans="1:51" s="13" customFormat="1" ht="12">
      <c r="A135" s="13"/>
      <c r="B135" s="233"/>
      <c r="C135" s="234"/>
      <c r="D135" s="228" t="s">
        <v>218</v>
      </c>
      <c r="E135" s="235" t="s">
        <v>39</v>
      </c>
      <c r="F135" s="236" t="s">
        <v>720</v>
      </c>
      <c r="G135" s="234"/>
      <c r="H135" s="237">
        <v>6.75</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218</v>
      </c>
      <c r="AU135" s="243" t="s">
        <v>87</v>
      </c>
      <c r="AV135" s="13" t="s">
        <v>89</v>
      </c>
      <c r="AW135" s="13" t="s">
        <v>41</v>
      </c>
      <c r="AX135" s="13" t="s">
        <v>80</v>
      </c>
      <c r="AY135" s="243" t="s">
        <v>206</v>
      </c>
    </row>
    <row r="136" spans="1:51" s="15" customFormat="1" ht="12">
      <c r="A136" s="15"/>
      <c r="B136" s="255"/>
      <c r="C136" s="256"/>
      <c r="D136" s="228" t="s">
        <v>218</v>
      </c>
      <c r="E136" s="257" t="s">
        <v>39</v>
      </c>
      <c r="F136" s="258" t="s">
        <v>727</v>
      </c>
      <c r="G136" s="256"/>
      <c r="H136" s="257" t="s">
        <v>39</v>
      </c>
      <c r="I136" s="259"/>
      <c r="J136" s="256"/>
      <c r="K136" s="256"/>
      <c r="L136" s="260"/>
      <c r="M136" s="261"/>
      <c r="N136" s="262"/>
      <c r="O136" s="262"/>
      <c r="P136" s="262"/>
      <c r="Q136" s="262"/>
      <c r="R136" s="262"/>
      <c r="S136" s="262"/>
      <c r="T136" s="263"/>
      <c r="U136" s="15"/>
      <c r="V136" s="15"/>
      <c r="W136" s="15"/>
      <c r="X136" s="15"/>
      <c r="Y136" s="15"/>
      <c r="Z136" s="15"/>
      <c r="AA136" s="15"/>
      <c r="AB136" s="15"/>
      <c r="AC136" s="15"/>
      <c r="AD136" s="15"/>
      <c r="AE136" s="15"/>
      <c r="AT136" s="264" t="s">
        <v>218</v>
      </c>
      <c r="AU136" s="264" t="s">
        <v>87</v>
      </c>
      <c r="AV136" s="15" t="s">
        <v>87</v>
      </c>
      <c r="AW136" s="15" t="s">
        <v>41</v>
      </c>
      <c r="AX136" s="15" t="s">
        <v>80</v>
      </c>
      <c r="AY136" s="264" t="s">
        <v>206</v>
      </c>
    </row>
    <row r="137" spans="1:51" s="13" customFormat="1" ht="12">
      <c r="A137" s="13"/>
      <c r="B137" s="233"/>
      <c r="C137" s="234"/>
      <c r="D137" s="228" t="s">
        <v>218</v>
      </c>
      <c r="E137" s="235" t="s">
        <v>39</v>
      </c>
      <c r="F137" s="236" t="s">
        <v>728</v>
      </c>
      <c r="G137" s="234"/>
      <c r="H137" s="237">
        <v>1.943</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87</v>
      </c>
      <c r="AV137" s="13" t="s">
        <v>89</v>
      </c>
      <c r="AW137" s="13" t="s">
        <v>41</v>
      </c>
      <c r="AX137" s="13" t="s">
        <v>80</v>
      </c>
      <c r="AY137" s="243" t="s">
        <v>206</v>
      </c>
    </row>
    <row r="138" spans="1:51" s="15" customFormat="1" ht="12">
      <c r="A138" s="15"/>
      <c r="B138" s="255"/>
      <c r="C138" s="256"/>
      <c r="D138" s="228" t="s">
        <v>218</v>
      </c>
      <c r="E138" s="257" t="s">
        <v>39</v>
      </c>
      <c r="F138" s="258" t="s">
        <v>729</v>
      </c>
      <c r="G138" s="256"/>
      <c r="H138" s="257" t="s">
        <v>39</v>
      </c>
      <c r="I138" s="259"/>
      <c r="J138" s="256"/>
      <c r="K138" s="256"/>
      <c r="L138" s="260"/>
      <c r="M138" s="261"/>
      <c r="N138" s="262"/>
      <c r="O138" s="262"/>
      <c r="P138" s="262"/>
      <c r="Q138" s="262"/>
      <c r="R138" s="262"/>
      <c r="S138" s="262"/>
      <c r="T138" s="263"/>
      <c r="U138" s="15"/>
      <c r="V138" s="15"/>
      <c r="W138" s="15"/>
      <c r="X138" s="15"/>
      <c r="Y138" s="15"/>
      <c r="Z138" s="15"/>
      <c r="AA138" s="15"/>
      <c r="AB138" s="15"/>
      <c r="AC138" s="15"/>
      <c r="AD138" s="15"/>
      <c r="AE138" s="15"/>
      <c r="AT138" s="264" t="s">
        <v>218</v>
      </c>
      <c r="AU138" s="264" t="s">
        <v>87</v>
      </c>
      <c r="AV138" s="15" t="s">
        <v>87</v>
      </c>
      <c r="AW138" s="15" t="s">
        <v>41</v>
      </c>
      <c r="AX138" s="15" t="s">
        <v>80</v>
      </c>
      <c r="AY138" s="264" t="s">
        <v>206</v>
      </c>
    </row>
    <row r="139" spans="1:51" s="13" customFormat="1" ht="12">
      <c r="A139" s="13"/>
      <c r="B139" s="233"/>
      <c r="C139" s="234"/>
      <c r="D139" s="228" t="s">
        <v>218</v>
      </c>
      <c r="E139" s="235" t="s">
        <v>39</v>
      </c>
      <c r="F139" s="236" t="s">
        <v>730</v>
      </c>
      <c r="G139" s="234"/>
      <c r="H139" s="237">
        <v>16.875</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87</v>
      </c>
      <c r="AV139" s="13" t="s">
        <v>89</v>
      </c>
      <c r="AW139" s="13" t="s">
        <v>41</v>
      </c>
      <c r="AX139" s="13" t="s">
        <v>80</v>
      </c>
      <c r="AY139" s="243" t="s">
        <v>206</v>
      </c>
    </row>
    <row r="140" spans="1:51" s="14" customFormat="1" ht="12">
      <c r="A140" s="14"/>
      <c r="B140" s="244"/>
      <c r="C140" s="245"/>
      <c r="D140" s="228" t="s">
        <v>218</v>
      </c>
      <c r="E140" s="246" t="s">
        <v>39</v>
      </c>
      <c r="F140" s="247" t="s">
        <v>220</v>
      </c>
      <c r="G140" s="245"/>
      <c r="H140" s="248">
        <v>35.693</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218</v>
      </c>
      <c r="AU140" s="254" t="s">
        <v>87</v>
      </c>
      <c r="AV140" s="14" t="s">
        <v>214</v>
      </c>
      <c r="AW140" s="14" t="s">
        <v>41</v>
      </c>
      <c r="AX140" s="14" t="s">
        <v>87</v>
      </c>
      <c r="AY140" s="254" t="s">
        <v>206</v>
      </c>
    </row>
    <row r="141" spans="1:65" s="2" customFormat="1" ht="24.15" customHeight="1">
      <c r="A141" s="40"/>
      <c r="B141" s="41"/>
      <c r="C141" s="215" t="s">
        <v>291</v>
      </c>
      <c r="D141" s="215" t="s">
        <v>209</v>
      </c>
      <c r="E141" s="216" t="s">
        <v>731</v>
      </c>
      <c r="F141" s="217" t="s">
        <v>732</v>
      </c>
      <c r="G141" s="218" t="s">
        <v>316</v>
      </c>
      <c r="H141" s="219">
        <v>16.875</v>
      </c>
      <c r="I141" s="220"/>
      <c r="J141" s="221">
        <f>ROUND(I141*H141,2)</f>
        <v>0</v>
      </c>
      <c r="K141" s="217" t="s">
        <v>213</v>
      </c>
      <c r="L141" s="46"/>
      <c r="M141" s="222" t="s">
        <v>39</v>
      </c>
      <c r="N141" s="223" t="s">
        <v>53</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362</v>
      </c>
      <c r="AT141" s="226" t="s">
        <v>209</v>
      </c>
      <c r="AU141" s="226" t="s">
        <v>87</v>
      </c>
      <c r="AY141" s="18" t="s">
        <v>206</v>
      </c>
      <c r="BE141" s="227">
        <f>IF(N141="základní",J141,0)</f>
        <v>0</v>
      </c>
      <c r="BF141" s="227">
        <f>IF(N141="snížená",J141,0)</f>
        <v>0</v>
      </c>
      <c r="BG141" s="227">
        <f>IF(N141="zákl. přenesená",J141,0)</f>
        <v>0</v>
      </c>
      <c r="BH141" s="227">
        <f>IF(N141="sníž. přenesená",J141,0)</f>
        <v>0</v>
      </c>
      <c r="BI141" s="227">
        <f>IF(N141="nulová",J141,0)</f>
        <v>0</v>
      </c>
      <c r="BJ141" s="18" t="s">
        <v>214</v>
      </c>
      <c r="BK141" s="227">
        <f>ROUND(I141*H141,2)</f>
        <v>0</v>
      </c>
      <c r="BL141" s="18" t="s">
        <v>362</v>
      </c>
      <c r="BM141" s="226" t="s">
        <v>733</v>
      </c>
    </row>
    <row r="142" spans="1:47" s="2" customFormat="1" ht="12">
      <c r="A142" s="40"/>
      <c r="B142" s="41"/>
      <c r="C142" s="42"/>
      <c r="D142" s="228" t="s">
        <v>216</v>
      </c>
      <c r="E142" s="42"/>
      <c r="F142" s="229" t="s">
        <v>734</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8" t="s">
        <v>216</v>
      </c>
      <c r="AU142" s="18" t="s">
        <v>87</v>
      </c>
    </row>
    <row r="143" spans="1:51" s="15" customFormat="1" ht="12">
      <c r="A143" s="15"/>
      <c r="B143" s="255"/>
      <c r="C143" s="256"/>
      <c r="D143" s="228" t="s">
        <v>218</v>
      </c>
      <c r="E143" s="257" t="s">
        <v>39</v>
      </c>
      <c r="F143" s="258" t="s">
        <v>726</v>
      </c>
      <c r="G143" s="256"/>
      <c r="H143" s="257" t="s">
        <v>39</v>
      </c>
      <c r="I143" s="259"/>
      <c r="J143" s="256"/>
      <c r="K143" s="256"/>
      <c r="L143" s="260"/>
      <c r="M143" s="261"/>
      <c r="N143" s="262"/>
      <c r="O143" s="262"/>
      <c r="P143" s="262"/>
      <c r="Q143" s="262"/>
      <c r="R143" s="262"/>
      <c r="S143" s="262"/>
      <c r="T143" s="263"/>
      <c r="U143" s="15"/>
      <c r="V143" s="15"/>
      <c r="W143" s="15"/>
      <c r="X143" s="15"/>
      <c r="Y143" s="15"/>
      <c r="Z143" s="15"/>
      <c r="AA143" s="15"/>
      <c r="AB143" s="15"/>
      <c r="AC143" s="15"/>
      <c r="AD143" s="15"/>
      <c r="AE143" s="15"/>
      <c r="AT143" s="264" t="s">
        <v>218</v>
      </c>
      <c r="AU143" s="264" t="s">
        <v>87</v>
      </c>
      <c r="AV143" s="15" t="s">
        <v>87</v>
      </c>
      <c r="AW143" s="15" t="s">
        <v>41</v>
      </c>
      <c r="AX143" s="15" t="s">
        <v>80</v>
      </c>
      <c r="AY143" s="264" t="s">
        <v>206</v>
      </c>
    </row>
    <row r="144" spans="1:51" s="13" customFormat="1" ht="12">
      <c r="A144" s="13"/>
      <c r="B144" s="233"/>
      <c r="C144" s="234"/>
      <c r="D144" s="228" t="s">
        <v>218</v>
      </c>
      <c r="E144" s="235" t="s">
        <v>39</v>
      </c>
      <c r="F144" s="236" t="s">
        <v>716</v>
      </c>
      <c r="G144" s="234"/>
      <c r="H144" s="237">
        <v>10.125</v>
      </c>
      <c r="I144" s="238"/>
      <c r="J144" s="234"/>
      <c r="K144" s="234"/>
      <c r="L144" s="239"/>
      <c r="M144" s="240"/>
      <c r="N144" s="241"/>
      <c r="O144" s="241"/>
      <c r="P144" s="241"/>
      <c r="Q144" s="241"/>
      <c r="R144" s="241"/>
      <c r="S144" s="241"/>
      <c r="T144" s="242"/>
      <c r="U144" s="13"/>
      <c r="V144" s="13"/>
      <c r="W144" s="13"/>
      <c r="X144" s="13"/>
      <c r="Y144" s="13"/>
      <c r="Z144" s="13"/>
      <c r="AA144" s="13"/>
      <c r="AB144" s="13"/>
      <c r="AC144" s="13"/>
      <c r="AD144" s="13"/>
      <c r="AE144" s="13"/>
      <c r="AT144" s="243" t="s">
        <v>218</v>
      </c>
      <c r="AU144" s="243" t="s">
        <v>87</v>
      </c>
      <c r="AV144" s="13" t="s">
        <v>89</v>
      </c>
      <c r="AW144" s="13" t="s">
        <v>41</v>
      </c>
      <c r="AX144" s="13" t="s">
        <v>80</v>
      </c>
      <c r="AY144" s="243" t="s">
        <v>206</v>
      </c>
    </row>
    <row r="145" spans="1:51" s="13" customFormat="1" ht="12">
      <c r="A145" s="13"/>
      <c r="B145" s="233"/>
      <c r="C145" s="234"/>
      <c r="D145" s="228" t="s">
        <v>218</v>
      </c>
      <c r="E145" s="235" t="s">
        <v>39</v>
      </c>
      <c r="F145" s="236" t="s">
        <v>720</v>
      </c>
      <c r="G145" s="234"/>
      <c r="H145" s="237">
        <v>6.75</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218</v>
      </c>
      <c r="AU145" s="243" t="s">
        <v>87</v>
      </c>
      <c r="AV145" s="13" t="s">
        <v>89</v>
      </c>
      <c r="AW145" s="13" t="s">
        <v>41</v>
      </c>
      <c r="AX145" s="13" t="s">
        <v>80</v>
      </c>
      <c r="AY145" s="243" t="s">
        <v>206</v>
      </c>
    </row>
    <row r="146" spans="1:51" s="14" customFormat="1" ht="12">
      <c r="A146" s="14"/>
      <c r="B146" s="244"/>
      <c r="C146" s="245"/>
      <c r="D146" s="228" t="s">
        <v>218</v>
      </c>
      <c r="E146" s="246" t="s">
        <v>39</v>
      </c>
      <c r="F146" s="247" t="s">
        <v>220</v>
      </c>
      <c r="G146" s="245"/>
      <c r="H146" s="248">
        <v>16.875</v>
      </c>
      <c r="I146" s="249"/>
      <c r="J146" s="245"/>
      <c r="K146" s="245"/>
      <c r="L146" s="250"/>
      <c r="M146" s="276"/>
      <c r="N146" s="277"/>
      <c r="O146" s="277"/>
      <c r="P146" s="277"/>
      <c r="Q146" s="277"/>
      <c r="R146" s="277"/>
      <c r="S146" s="277"/>
      <c r="T146" s="278"/>
      <c r="U146" s="14"/>
      <c r="V146" s="14"/>
      <c r="W146" s="14"/>
      <c r="X146" s="14"/>
      <c r="Y146" s="14"/>
      <c r="Z146" s="14"/>
      <c r="AA146" s="14"/>
      <c r="AB146" s="14"/>
      <c r="AC146" s="14"/>
      <c r="AD146" s="14"/>
      <c r="AE146" s="14"/>
      <c r="AT146" s="254" t="s">
        <v>218</v>
      </c>
      <c r="AU146" s="254" t="s">
        <v>87</v>
      </c>
      <c r="AV146" s="14" t="s">
        <v>214</v>
      </c>
      <c r="AW146" s="14" t="s">
        <v>41</v>
      </c>
      <c r="AX146" s="14" t="s">
        <v>87</v>
      </c>
      <c r="AY146" s="254" t="s">
        <v>206</v>
      </c>
    </row>
    <row r="147" spans="1:31" s="2" customFormat="1" ht="6.95" customHeight="1">
      <c r="A147" s="40"/>
      <c r="B147" s="61"/>
      <c r="C147" s="62"/>
      <c r="D147" s="62"/>
      <c r="E147" s="62"/>
      <c r="F147" s="62"/>
      <c r="G147" s="62"/>
      <c r="H147" s="62"/>
      <c r="I147" s="62"/>
      <c r="J147" s="62"/>
      <c r="K147" s="62"/>
      <c r="L147" s="46"/>
      <c r="M147" s="40"/>
      <c r="O147" s="40"/>
      <c r="P147" s="40"/>
      <c r="Q147" s="40"/>
      <c r="R147" s="40"/>
      <c r="S147" s="40"/>
      <c r="T147" s="40"/>
      <c r="U147" s="40"/>
      <c r="V147" s="40"/>
      <c r="W147" s="40"/>
      <c r="X147" s="40"/>
      <c r="Y147" s="40"/>
      <c r="Z147" s="40"/>
      <c r="AA147" s="40"/>
      <c r="AB147" s="40"/>
      <c r="AC147" s="40"/>
      <c r="AD147" s="40"/>
      <c r="AE147" s="40"/>
    </row>
  </sheetData>
  <sheetProtection password="CDD6" sheet="1" objects="1" scenarios="1" formatColumns="0" formatRows="0" autoFilter="0"/>
  <autoFilter ref="C87:K146"/>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735</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553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ROUND((SUM(BE88:BE267)),2)</f>
        <v>0</v>
      </c>
      <c r="G35" s="40"/>
      <c r="H35" s="40"/>
      <c r="I35" s="160">
        <v>0.21</v>
      </c>
      <c r="J35" s="159">
        <f>ROUND(((SUM(BE88:BE267))*I35),2)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ROUND((SUM(BF88:BF267)),2)</f>
        <v>0</v>
      </c>
      <c r="G36" s="40"/>
      <c r="H36" s="40"/>
      <c r="I36" s="160">
        <v>0.15</v>
      </c>
      <c r="J36" s="159">
        <f>ROUND(((SUM(BF88:BF267))*I36),2)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ROUND((SUM(BG88:BG267)),2)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ROUND((SUM(BH88:BH267)),2)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ROUND((SUM(BI88:BI267)),2)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Č15 - Výhybka č. 3 Teplice zámecká zahrada</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 Petr</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J245</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Č15 - Výhybka č. 3 Teplice zámecká zahrada</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 Petr</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P89+P245</f>
        <v>0</v>
      </c>
      <c r="Q88" s="98"/>
      <c r="R88" s="196">
        <f>R89+R245</f>
        <v>64.41096</v>
      </c>
      <c r="S88" s="98"/>
      <c r="T88" s="197">
        <f>T89+T245</f>
        <v>0</v>
      </c>
      <c r="U88" s="40"/>
      <c r="V88" s="40"/>
      <c r="W88" s="40"/>
      <c r="X88" s="40"/>
      <c r="Y88" s="40"/>
      <c r="Z88" s="40"/>
      <c r="AA88" s="40"/>
      <c r="AB88" s="40"/>
      <c r="AC88" s="40"/>
      <c r="AD88" s="40"/>
      <c r="AE88" s="40"/>
      <c r="AT88" s="18" t="s">
        <v>79</v>
      </c>
      <c r="AU88" s="18" t="s">
        <v>187</v>
      </c>
      <c r="BK88" s="198">
        <f>BK89+BK245</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64.41096</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SUM(P91:P244)</f>
        <v>0</v>
      </c>
      <c r="Q90" s="207"/>
      <c r="R90" s="208">
        <f>SUM(R91:R244)</f>
        <v>64.41096</v>
      </c>
      <c r="S90" s="207"/>
      <c r="T90" s="209">
        <f>SUM(T91:T244)</f>
        <v>0</v>
      </c>
      <c r="U90" s="12"/>
      <c r="V90" s="12"/>
      <c r="W90" s="12"/>
      <c r="X90" s="12"/>
      <c r="Y90" s="12"/>
      <c r="Z90" s="12"/>
      <c r="AA90" s="12"/>
      <c r="AB90" s="12"/>
      <c r="AC90" s="12"/>
      <c r="AD90" s="12"/>
      <c r="AE90" s="12"/>
      <c r="AR90" s="210" t="s">
        <v>87</v>
      </c>
      <c r="AT90" s="211" t="s">
        <v>79</v>
      </c>
      <c r="AU90" s="211" t="s">
        <v>87</v>
      </c>
      <c r="AY90" s="210" t="s">
        <v>206</v>
      </c>
      <c r="BK90" s="212">
        <f>SUM(BK91:BK244)</f>
        <v>0</v>
      </c>
    </row>
    <row r="91" spans="1:65" s="2" customFormat="1" ht="24.15" customHeight="1">
      <c r="A91" s="40"/>
      <c r="B91" s="41"/>
      <c r="C91" s="215" t="s">
        <v>87</v>
      </c>
      <c r="D91" s="215" t="s">
        <v>209</v>
      </c>
      <c r="E91" s="216" t="s">
        <v>736</v>
      </c>
      <c r="F91" s="217" t="s">
        <v>737</v>
      </c>
      <c r="G91" s="218" t="s">
        <v>175</v>
      </c>
      <c r="H91" s="219">
        <v>33</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738</v>
      </c>
    </row>
    <row r="92" spans="1:47" s="2" customFormat="1" ht="12">
      <c r="A92" s="40"/>
      <c r="B92" s="41"/>
      <c r="C92" s="42"/>
      <c r="D92" s="228" t="s">
        <v>216</v>
      </c>
      <c r="E92" s="42"/>
      <c r="F92" s="229" t="s">
        <v>739</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65" s="2" customFormat="1" ht="21.75" customHeight="1">
      <c r="A93" s="40"/>
      <c r="B93" s="41"/>
      <c r="C93" s="215" t="s">
        <v>89</v>
      </c>
      <c r="D93" s="215" t="s">
        <v>209</v>
      </c>
      <c r="E93" s="216" t="s">
        <v>740</v>
      </c>
      <c r="F93" s="217" t="s">
        <v>741</v>
      </c>
      <c r="G93" s="218" t="s">
        <v>212</v>
      </c>
      <c r="H93" s="219">
        <v>30</v>
      </c>
      <c r="I93" s="220"/>
      <c r="J93" s="221">
        <f>ROUND(I93*H93,2)</f>
        <v>0</v>
      </c>
      <c r="K93" s="217" t="s">
        <v>213</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89</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742</v>
      </c>
    </row>
    <row r="94" spans="1:47" s="2" customFormat="1" ht="12">
      <c r="A94" s="40"/>
      <c r="B94" s="41"/>
      <c r="C94" s="42"/>
      <c r="D94" s="228" t="s">
        <v>216</v>
      </c>
      <c r="E94" s="42"/>
      <c r="F94" s="229" t="s">
        <v>743</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89</v>
      </c>
    </row>
    <row r="95" spans="1:51" s="13" customFormat="1" ht="12">
      <c r="A95" s="13"/>
      <c r="B95" s="233"/>
      <c r="C95" s="234"/>
      <c r="D95" s="228" t="s">
        <v>218</v>
      </c>
      <c r="E95" s="235" t="s">
        <v>39</v>
      </c>
      <c r="F95" s="236" t="s">
        <v>219</v>
      </c>
      <c r="G95" s="234"/>
      <c r="H95" s="237">
        <v>30</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89</v>
      </c>
      <c r="AV95" s="13" t="s">
        <v>89</v>
      </c>
      <c r="AW95" s="13" t="s">
        <v>41</v>
      </c>
      <c r="AX95" s="13" t="s">
        <v>80</v>
      </c>
      <c r="AY95" s="243" t="s">
        <v>206</v>
      </c>
    </row>
    <row r="96" spans="1:51" s="15" customFormat="1" ht="12">
      <c r="A96" s="15"/>
      <c r="B96" s="255"/>
      <c r="C96" s="256"/>
      <c r="D96" s="228" t="s">
        <v>218</v>
      </c>
      <c r="E96" s="257" t="s">
        <v>39</v>
      </c>
      <c r="F96" s="258" t="s">
        <v>744</v>
      </c>
      <c r="G96" s="256"/>
      <c r="H96" s="257" t="s">
        <v>39</v>
      </c>
      <c r="I96" s="259"/>
      <c r="J96" s="256"/>
      <c r="K96" s="256"/>
      <c r="L96" s="260"/>
      <c r="M96" s="261"/>
      <c r="N96" s="262"/>
      <c r="O96" s="262"/>
      <c r="P96" s="262"/>
      <c r="Q96" s="262"/>
      <c r="R96" s="262"/>
      <c r="S96" s="262"/>
      <c r="T96" s="263"/>
      <c r="U96" s="15"/>
      <c r="V96" s="15"/>
      <c r="W96" s="15"/>
      <c r="X96" s="15"/>
      <c r="Y96" s="15"/>
      <c r="Z96" s="15"/>
      <c r="AA96" s="15"/>
      <c r="AB96" s="15"/>
      <c r="AC96" s="15"/>
      <c r="AD96" s="15"/>
      <c r="AE96" s="15"/>
      <c r="AT96" s="264" t="s">
        <v>218</v>
      </c>
      <c r="AU96" s="264" t="s">
        <v>89</v>
      </c>
      <c r="AV96" s="15" t="s">
        <v>87</v>
      </c>
      <c r="AW96" s="15" t="s">
        <v>41</v>
      </c>
      <c r="AX96" s="15" t="s">
        <v>80</v>
      </c>
      <c r="AY96" s="264" t="s">
        <v>206</v>
      </c>
    </row>
    <row r="97" spans="1:51" s="14" customFormat="1" ht="12">
      <c r="A97" s="14"/>
      <c r="B97" s="244"/>
      <c r="C97" s="245"/>
      <c r="D97" s="228" t="s">
        <v>218</v>
      </c>
      <c r="E97" s="246" t="s">
        <v>39</v>
      </c>
      <c r="F97" s="247" t="s">
        <v>220</v>
      </c>
      <c r="G97" s="245"/>
      <c r="H97" s="248">
        <v>30</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218</v>
      </c>
      <c r="AU97" s="254" t="s">
        <v>89</v>
      </c>
      <c r="AV97" s="14" t="s">
        <v>214</v>
      </c>
      <c r="AW97" s="14" t="s">
        <v>41</v>
      </c>
      <c r="AX97" s="14" t="s">
        <v>87</v>
      </c>
      <c r="AY97" s="254" t="s">
        <v>206</v>
      </c>
    </row>
    <row r="98" spans="1:65" s="2" customFormat="1" ht="37.8" customHeight="1">
      <c r="A98" s="40"/>
      <c r="B98" s="41"/>
      <c r="C98" s="215" t="s">
        <v>228</v>
      </c>
      <c r="D98" s="215" t="s">
        <v>209</v>
      </c>
      <c r="E98" s="216" t="s">
        <v>745</v>
      </c>
      <c r="F98" s="217" t="s">
        <v>746</v>
      </c>
      <c r="G98" s="218" t="s">
        <v>223</v>
      </c>
      <c r="H98" s="219">
        <v>22</v>
      </c>
      <c r="I98" s="220"/>
      <c r="J98" s="221">
        <f>ROUND(I98*H98,2)</f>
        <v>0</v>
      </c>
      <c r="K98" s="217" t="s">
        <v>213</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747</v>
      </c>
    </row>
    <row r="99" spans="1:47" s="2" customFormat="1" ht="12">
      <c r="A99" s="40"/>
      <c r="B99" s="41"/>
      <c r="C99" s="42"/>
      <c r="D99" s="228" t="s">
        <v>216</v>
      </c>
      <c r="E99" s="42"/>
      <c r="F99" s="229" t="s">
        <v>748</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51" s="15" customFormat="1" ht="12">
      <c r="A100" s="15"/>
      <c r="B100" s="255"/>
      <c r="C100" s="256"/>
      <c r="D100" s="228" t="s">
        <v>218</v>
      </c>
      <c r="E100" s="257" t="s">
        <v>39</v>
      </c>
      <c r="F100" s="258" t="s">
        <v>749</v>
      </c>
      <c r="G100" s="256"/>
      <c r="H100" s="257" t="s">
        <v>39</v>
      </c>
      <c r="I100" s="259"/>
      <c r="J100" s="256"/>
      <c r="K100" s="256"/>
      <c r="L100" s="260"/>
      <c r="M100" s="261"/>
      <c r="N100" s="262"/>
      <c r="O100" s="262"/>
      <c r="P100" s="262"/>
      <c r="Q100" s="262"/>
      <c r="R100" s="262"/>
      <c r="S100" s="262"/>
      <c r="T100" s="263"/>
      <c r="U100" s="15"/>
      <c r="V100" s="15"/>
      <c r="W100" s="15"/>
      <c r="X100" s="15"/>
      <c r="Y100" s="15"/>
      <c r="Z100" s="15"/>
      <c r="AA100" s="15"/>
      <c r="AB100" s="15"/>
      <c r="AC100" s="15"/>
      <c r="AD100" s="15"/>
      <c r="AE100" s="15"/>
      <c r="AT100" s="264" t="s">
        <v>218</v>
      </c>
      <c r="AU100" s="264" t="s">
        <v>89</v>
      </c>
      <c r="AV100" s="15" t="s">
        <v>87</v>
      </c>
      <c r="AW100" s="15" t="s">
        <v>41</v>
      </c>
      <c r="AX100" s="15" t="s">
        <v>80</v>
      </c>
      <c r="AY100" s="264" t="s">
        <v>206</v>
      </c>
    </row>
    <row r="101" spans="1:51" s="15" customFormat="1" ht="12">
      <c r="A101" s="15"/>
      <c r="B101" s="255"/>
      <c r="C101" s="256"/>
      <c r="D101" s="228" t="s">
        <v>218</v>
      </c>
      <c r="E101" s="257" t="s">
        <v>39</v>
      </c>
      <c r="F101" s="258" t="s">
        <v>750</v>
      </c>
      <c r="G101" s="256"/>
      <c r="H101" s="257" t="s">
        <v>39</v>
      </c>
      <c r="I101" s="259"/>
      <c r="J101" s="256"/>
      <c r="K101" s="256"/>
      <c r="L101" s="260"/>
      <c r="M101" s="261"/>
      <c r="N101" s="262"/>
      <c r="O101" s="262"/>
      <c r="P101" s="262"/>
      <c r="Q101" s="262"/>
      <c r="R101" s="262"/>
      <c r="S101" s="262"/>
      <c r="T101" s="263"/>
      <c r="U101" s="15"/>
      <c r="V101" s="15"/>
      <c r="W101" s="15"/>
      <c r="X101" s="15"/>
      <c r="Y101" s="15"/>
      <c r="Z101" s="15"/>
      <c r="AA101" s="15"/>
      <c r="AB101" s="15"/>
      <c r="AC101" s="15"/>
      <c r="AD101" s="15"/>
      <c r="AE101" s="15"/>
      <c r="AT101" s="264" t="s">
        <v>218</v>
      </c>
      <c r="AU101" s="264" t="s">
        <v>89</v>
      </c>
      <c r="AV101" s="15" t="s">
        <v>87</v>
      </c>
      <c r="AW101" s="15" t="s">
        <v>41</v>
      </c>
      <c r="AX101" s="15" t="s">
        <v>80</v>
      </c>
      <c r="AY101" s="264" t="s">
        <v>206</v>
      </c>
    </row>
    <row r="102" spans="1:51" s="13" customFormat="1" ht="12">
      <c r="A102" s="13"/>
      <c r="B102" s="233"/>
      <c r="C102" s="234"/>
      <c r="D102" s="228" t="s">
        <v>218</v>
      </c>
      <c r="E102" s="235" t="s">
        <v>39</v>
      </c>
      <c r="F102" s="236" t="s">
        <v>244</v>
      </c>
      <c r="G102" s="234"/>
      <c r="H102" s="237">
        <v>6</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218</v>
      </c>
      <c r="AU102" s="243" t="s">
        <v>89</v>
      </c>
      <c r="AV102" s="13" t="s">
        <v>89</v>
      </c>
      <c r="AW102" s="13" t="s">
        <v>41</v>
      </c>
      <c r="AX102" s="13" t="s">
        <v>80</v>
      </c>
      <c r="AY102" s="243" t="s">
        <v>206</v>
      </c>
    </row>
    <row r="103" spans="1:51" s="15" customFormat="1" ht="12">
      <c r="A103" s="15"/>
      <c r="B103" s="255"/>
      <c r="C103" s="256"/>
      <c r="D103" s="228" t="s">
        <v>218</v>
      </c>
      <c r="E103" s="257" t="s">
        <v>39</v>
      </c>
      <c r="F103" s="258" t="s">
        <v>751</v>
      </c>
      <c r="G103" s="256"/>
      <c r="H103" s="257" t="s">
        <v>39</v>
      </c>
      <c r="I103" s="259"/>
      <c r="J103" s="256"/>
      <c r="K103" s="256"/>
      <c r="L103" s="260"/>
      <c r="M103" s="261"/>
      <c r="N103" s="262"/>
      <c r="O103" s="262"/>
      <c r="P103" s="262"/>
      <c r="Q103" s="262"/>
      <c r="R103" s="262"/>
      <c r="S103" s="262"/>
      <c r="T103" s="263"/>
      <c r="U103" s="15"/>
      <c r="V103" s="15"/>
      <c r="W103" s="15"/>
      <c r="X103" s="15"/>
      <c r="Y103" s="15"/>
      <c r="Z103" s="15"/>
      <c r="AA103" s="15"/>
      <c r="AB103" s="15"/>
      <c r="AC103" s="15"/>
      <c r="AD103" s="15"/>
      <c r="AE103" s="15"/>
      <c r="AT103" s="264" t="s">
        <v>218</v>
      </c>
      <c r="AU103" s="264" t="s">
        <v>89</v>
      </c>
      <c r="AV103" s="15" t="s">
        <v>87</v>
      </c>
      <c r="AW103" s="15" t="s">
        <v>41</v>
      </c>
      <c r="AX103" s="15" t="s">
        <v>80</v>
      </c>
      <c r="AY103" s="264" t="s">
        <v>206</v>
      </c>
    </row>
    <row r="104" spans="1:51" s="13" customFormat="1" ht="12">
      <c r="A104" s="13"/>
      <c r="B104" s="233"/>
      <c r="C104" s="234"/>
      <c r="D104" s="228" t="s">
        <v>218</v>
      </c>
      <c r="E104" s="235" t="s">
        <v>39</v>
      </c>
      <c r="F104" s="236" t="s">
        <v>307</v>
      </c>
      <c r="G104" s="234"/>
      <c r="H104" s="237">
        <v>16</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89</v>
      </c>
      <c r="AV104" s="13" t="s">
        <v>89</v>
      </c>
      <c r="AW104" s="13" t="s">
        <v>41</v>
      </c>
      <c r="AX104" s="13" t="s">
        <v>80</v>
      </c>
      <c r="AY104" s="243" t="s">
        <v>206</v>
      </c>
    </row>
    <row r="105" spans="1:51" s="14" customFormat="1" ht="12">
      <c r="A105" s="14"/>
      <c r="B105" s="244"/>
      <c r="C105" s="245"/>
      <c r="D105" s="228" t="s">
        <v>218</v>
      </c>
      <c r="E105" s="246" t="s">
        <v>39</v>
      </c>
      <c r="F105" s="247" t="s">
        <v>220</v>
      </c>
      <c r="G105" s="245"/>
      <c r="H105" s="248">
        <v>22</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218</v>
      </c>
      <c r="AU105" s="254" t="s">
        <v>89</v>
      </c>
      <c r="AV105" s="14" t="s">
        <v>214</v>
      </c>
      <c r="AW105" s="14" t="s">
        <v>41</v>
      </c>
      <c r="AX105" s="14" t="s">
        <v>87</v>
      </c>
      <c r="AY105" s="254" t="s">
        <v>206</v>
      </c>
    </row>
    <row r="106" spans="1:65" s="2" customFormat="1" ht="37.8" customHeight="1">
      <c r="A106" s="40"/>
      <c r="B106" s="41"/>
      <c r="C106" s="215" t="s">
        <v>214</v>
      </c>
      <c r="D106" s="215" t="s">
        <v>209</v>
      </c>
      <c r="E106" s="216" t="s">
        <v>752</v>
      </c>
      <c r="F106" s="217" t="s">
        <v>753</v>
      </c>
      <c r="G106" s="218" t="s">
        <v>223</v>
      </c>
      <c r="H106" s="219">
        <v>6</v>
      </c>
      <c r="I106" s="220"/>
      <c r="J106" s="221">
        <f>ROUND(I106*H106,2)</f>
        <v>0</v>
      </c>
      <c r="K106" s="217" t="s">
        <v>213</v>
      </c>
      <c r="L106" s="46"/>
      <c r="M106" s="222" t="s">
        <v>39</v>
      </c>
      <c r="N106" s="223" t="s">
        <v>53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214</v>
      </c>
      <c r="AT106" s="226" t="s">
        <v>209</v>
      </c>
      <c r="AU106" s="226" t="s">
        <v>89</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754</v>
      </c>
    </row>
    <row r="107" spans="1:47" s="2" customFormat="1" ht="12">
      <c r="A107" s="40"/>
      <c r="B107" s="41"/>
      <c r="C107" s="42"/>
      <c r="D107" s="228" t="s">
        <v>216</v>
      </c>
      <c r="E107" s="42"/>
      <c r="F107" s="229" t="s">
        <v>755</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89</v>
      </c>
    </row>
    <row r="108" spans="1:51" s="15" customFormat="1" ht="12">
      <c r="A108" s="15"/>
      <c r="B108" s="255"/>
      <c r="C108" s="256"/>
      <c r="D108" s="228" t="s">
        <v>218</v>
      </c>
      <c r="E108" s="257" t="s">
        <v>39</v>
      </c>
      <c r="F108" s="258" t="s">
        <v>749</v>
      </c>
      <c r="G108" s="256"/>
      <c r="H108" s="257" t="s">
        <v>39</v>
      </c>
      <c r="I108" s="259"/>
      <c r="J108" s="256"/>
      <c r="K108" s="256"/>
      <c r="L108" s="260"/>
      <c r="M108" s="261"/>
      <c r="N108" s="262"/>
      <c r="O108" s="262"/>
      <c r="P108" s="262"/>
      <c r="Q108" s="262"/>
      <c r="R108" s="262"/>
      <c r="S108" s="262"/>
      <c r="T108" s="263"/>
      <c r="U108" s="15"/>
      <c r="V108" s="15"/>
      <c r="W108" s="15"/>
      <c r="X108" s="15"/>
      <c r="Y108" s="15"/>
      <c r="Z108" s="15"/>
      <c r="AA108" s="15"/>
      <c r="AB108" s="15"/>
      <c r="AC108" s="15"/>
      <c r="AD108" s="15"/>
      <c r="AE108" s="15"/>
      <c r="AT108" s="264" t="s">
        <v>218</v>
      </c>
      <c r="AU108" s="264" t="s">
        <v>89</v>
      </c>
      <c r="AV108" s="15" t="s">
        <v>87</v>
      </c>
      <c r="AW108" s="15" t="s">
        <v>41</v>
      </c>
      <c r="AX108" s="15" t="s">
        <v>80</v>
      </c>
      <c r="AY108" s="264" t="s">
        <v>206</v>
      </c>
    </row>
    <row r="109" spans="1:51" s="15" customFormat="1" ht="12">
      <c r="A109" s="15"/>
      <c r="B109" s="255"/>
      <c r="C109" s="256"/>
      <c r="D109" s="228" t="s">
        <v>218</v>
      </c>
      <c r="E109" s="257" t="s">
        <v>39</v>
      </c>
      <c r="F109" s="258" t="s">
        <v>751</v>
      </c>
      <c r="G109" s="256"/>
      <c r="H109" s="257" t="s">
        <v>39</v>
      </c>
      <c r="I109" s="259"/>
      <c r="J109" s="256"/>
      <c r="K109" s="256"/>
      <c r="L109" s="260"/>
      <c r="M109" s="261"/>
      <c r="N109" s="262"/>
      <c r="O109" s="262"/>
      <c r="P109" s="262"/>
      <c r="Q109" s="262"/>
      <c r="R109" s="262"/>
      <c r="S109" s="262"/>
      <c r="T109" s="263"/>
      <c r="U109" s="15"/>
      <c r="V109" s="15"/>
      <c r="W109" s="15"/>
      <c r="X109" s="15"/>
      <c r="Y109" s="15"/>
      <c r="Z109" s="15"/>
      <c r="AA109" s="15"/>
      <c r="AB109" s="15"/>
      <c r="AC109" s="15"/>
      <c r="AD109" s="15"/>
      <c r="AE109" s="15"/>
      <c r="AT109" s="264" t="s">
        <v>218</v>
      </c>
      <c r="AU109" s="264" t="s">
        <v>89</v>
      </c>
      <c r="AV109" s="15" t="s">
        <v>87</v>
      </c>
      <c r="AW109" s="15" t="s">
        <v>41</v>
      </c>
      <c r="AX109" s="15" t="s">
        <v>80</v>
      </c>
      <c r="AY109" s="264" t="s">
        <v>206</v>
      </c>
    </row>
    <row r="110" spans="1:51" s="13" customFormat="1" ht="12">
      <c r="A110" s="13"/>
      <c r="B110" s="233"/>
      <c r="C110" s="234"/>
      <c r="D110" s="228" t="s">
        <v>218</v>
      </c>
      <c r="E110" s="235" t="s">
        <v>39</v>
      </c>
      <c r="F110" s="236" t="s">
        <v>244</v>
      </c>
      <c r="G110" s="234"/>
      <c r="H110" s="237">
        <v>6</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89</v>
      </c>
      <c r="AV110" s="13" t="s">
        <v>89</v>
      </c>
      <c r="AW110" s="13" t="s">
        <v>41</v>
      </c>
      <c r="AX110" s="13" t="s">
        <v>80</v>
      </c>
      <c r="AY110" s="243" t="s">
        <v>206</v>
      </c>
    </row>
    <row r="111" spans="1:51" s="14" customFormat="1" ht="12">
      <c r="A111" s="14"/>
      <c r="B111" s="244"/>
      <c r="C111" s="245"/>
      <c r="D111" s="228" t="s">
        <v>218</v>
      </c>
      <c r="E111" s="246" t="s">
        <v>39</v>
      </c>
      <c r="F111" s="247" t="s">
        <v>220</v>
      </c>
      <c r="G111" s="245"/>
      <c r="H111" s="248">
        <v>6</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218</v>
      </c>
      <c r="AU111" s="254" t="s">
        <v>89</v>
      </c>
      <c r="AV111" s="14" t="s">
        <v>214</v>
      </c>
      <c r="AW111" s="14" t="s">
        <v>41</v>
      </c>
      <c r="AX111" s="14" t="s">
        <v>87</v>
      </c>
      <c r="AY111" s="254" t="s">
        <v>206</v>
      </c>
    </row>
    <row r="112" spans="1:65" s="2" customFormat="1" ht="24.15" customHeight="1">
      <c r="A112" s="40"/>
      <c r="B112" s="41"/>
      <c r="C112" s="215" t="s">
        <v>207</v>
      </c>
      <c r="D112" s="215" t="s">
        <v>209</v>
      </c>
      <c r="E112" s="216" t="s">
        <v>756</v>
      </c>
      <c r="F112" s="217" t="s">
        <v>757</v>
      </c>
      <c r="G112" s="218" t="s">
        <v>260</v>
      </c>
      <c r="H112" s="219">
        <v>68</v>
      </c>
      <c r="I112" s="220"/>
      <c r="J112" s="221">
        <f>ROUND(I112*H112,2)</f>
        <v>0</v>
      </c>
      <c r="K112" s="217" t="s">
        <v>213</v>
      </c>
      <c r="L112" s="46"/>
      <c r="M112" s="222" t="s">
        <v>39</v>
      </c>
      <c r="N112" s="223" t="s">
        <v>53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214</v>
      </c>
      <c r="AT112" s="226" t="s">
        <v>209</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214</v>
      </c>
      <c r="BM112" s="226" t="s">
        <v>758</v>
      </c>
    </row>
    <row r="113" spans="1:47" s="2" customFormat="1" ht="12">
      <c r="A113" s="40"/>
      <c r="B113" s="41"/>
      <c r="C113" s="42"/>
      <c r="D113" s="228" t="s">
        <v>216</v>
      </c>
      <c r="E113" s="42"/>
      <c r="F113" s="229" t="s">
        <v>759</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51" s="15" customFormat="1" ht="12">
      <c r="A114" s="15"/>
      <c r="B114" s="255"/>
      <c r="C114" s="256"/>
      <c r="D114" s="228" t="s">
        <v>218</v>
      </c>
      <c r="E114" s="257" t="s">
        <v>39</v>
      </c>
      <c r="F114" s="258" t="s">
        <v>749</v>
      </c>
      <c r="G114" s="256"/>
      <c r="H114" s="257" t="s">
        <v>39</v>
      </c>
      <c r="I114" s="259"/>
      <c r="J114" s="256"/>
      <c r="K114" s="256"/>
      <c r="L114" s="260"/>
      <c r="M114" s="261"/>
      <c r="N114" s="262"/>
      <c r="O114" s="262"/>
      <c r="P114" s="262"/>
      <c r="Q114" s="262"/>
      <c r="R114" s="262"/>
      <c r="S114" s="262"/>
      <c r="T114" s="263"/>
      <c r="U114" s="15"/>
      <c r="V114" s="15"/>
      <c r="W114" s="15"/>
      <c r="X114" s="15"/>
      <c r="Y114" s="15"/>
      <c r="Z114" s="15"/>
      <c r="AA114" s="15"/>
      <c r="AB114" s="15"/>
      <c r="AC114" s="15"/>
      <c r="AD114" s="15"/>
      <c r="AE114" s="15"/>
      <c r="AT114" s="264" t="s">
        <v>218</v>
      </c>
      <c r="AU114" s="264" t="s">
        <v>89</v>
      </c>
      <c r="AV114" s="15" t="s">
        <v>87</v>
      </c>
      <c r="AW114" s="15" t="s">
        <v>41</v>
      </c>
      <c r="AX114" s="15" t="s">
        <v>80</v>
      </c>
      <c r="AY114" s="264" t="s">
        <v>206</v>
      </c>
    </row>
    <row r="115" spans="1:51" s="15" customFormat="1" ht="12">
      <c r="A115" s="15"/>
      <c r="B115" s="255"/>
      <c r="C115" s="256"/>
      <c r="D115" s="228" t="s">
        <v>218</v>
      </c>
      <c r="E115" s="257" t="s">
        <v>39</v>
      </c>
      <c r="F115" s="258" t="s">
        <v>750</v>
      </c>
      <c r="G115" s="256"/>
      <c r="H115" s="257" t="s">
        <v>39</v>
      </c>
      <c r="I115" s="259"/>
      <c r="J115" s="256"/>
      <c r="K115" s="256"/>
      <c r="L115" s="260"/>
      <c r="M115" s="261"/>
      <c r="N115" s="262"/>
      <c r="O115" s="262"/>
      <c r="P115" s="262"/>
      <c r="Q115" s="262"/>
      <c r="R115" s="262"/>
      <c r="S115" s="262"/>
      <c r="T115" s="263"/>
      <c r="U115" s="15"/>
      <c r="V115" s="15"/>
      <c r="W115" s="15"/>
      <c r="X115" s="15"/>
      <c r="Y115" s="15"/>
      <c r="Z115" s="15"/>
      <c r="AA115" s="15"/>
      <c r="AB115" s="15"/>
      <c r="AC115" s="15"/>
      <c r="AD115" s="15"/>
      <c r="AE115" s="15"/>
      <c r="AT115" s="264" t="s">
        <v>218</v>
      </c>
      <c r="AU115" s="264" t="s">
        <v>89</v>
      </c>
      <c r="AV115" s="15" t="s">
        <v>87</v>
      </c>
      <c r="AW115" s="15" t="s">
        <v>41</v>
      </c>
      <c r="AX115" s="15" t="s">
        <v>80</v>
      </c>
      <c r="AY115" s="264" t="s">
        <v>206</v>
      </c>
    </row>
    <row r="116" spans="1:51" s="13" customFormat="1" ht="12">
      <c r="A116" s="13"/>
      <c r="B116" s="233"/>
      <c r="C116" s="234"/>
      <c r="D116" s="228" t="s">
        <v>218</v>
      </c>
      <c r="E116" s="235" t="s">
        <v>39</v>
      </c>
      <c r="F116" s="236" t="s">
        <v>760</v>
      </c>
      <c r="G116" s="234"/>
      <c r="H116" s="237">
        <v>12</v>
      </c>
      <c r="I116" s="238"/>
      <c r="J116" s="234"/>
      <c r="K116" s="234"/>
      <c r="L116" s="239"/>
      <c r="M116" s="240"/>
      <c r="N116" s="241"/>
      <c r="O116" s="241"/>
      <c r="P116" s="241"/>
      <c r="Q116" s="241"/>
      <c r="R116" s="241"/>
      <c r="S116" s="241"/>
      <c r="T116" s="242"/>
      <c r="U116" s="13"/>
      <c r="V116" s="13"/>
      <c r="W116" s="13"/>
      <c r="X116" s="13"/>
      <c r="Y116" s="13"/>
      <c r="Z116" s="13"/>
      <c r="AA116" s="13"/>
      <c r="AB116" s="13"/>
      <c r="AC116" s="13"/>
      <c r="AD116" s="13"/>
      <c r="AE116" s="13"/>
      <c r="AT116" s="243" t="s">
        <v>218</v>
      </c>
      <c r="AU116" s="243" t="s">
        <v>89</v>
      </c>
      <c r="AV116" s="13" t="s">
        <v>89</v>
      </c>
      <c r="AW116" s="13" t="s">
        <v>41</v>
      </c>
      <c r="AX116" s="13" t="s">
        <v>80</v>
      </c>
      <c r="AY116" s="243" t="s">
        <v>206</v>
      </c>
    </row>
    <row r="117" spans="1:51" s="15" customFormat="1" ht="12">
      <c r="A117" s="15"/>
      <c r="B117" s="255"/>
      <c r="C117" s="256"/>
      <c r="D117" s="228" t="s">
        <v>218</v>
      </c>
      <c r="E117" s="257" t="s">
        <v>39</v>
      </c>
      <c r="F117" s="258" t="s">
        <v>751</v>
      </c>
      <c r="G117" s="256"/>
      <c r="H117" s="257" t="s">
        <v>39</v>
      </c>
      <c r="I117" s="259"/>
      <c r="J117" s="256"/>
      <c r="K117" s="256"/>
      <c r="L117" s="260"/>
      <c r="M117" s="261"/>
      <c r="N117" s="262"/>
      <c r="O117" s="262"/>
      <c r="P117" s="262"/>
      <c r="Q117" s="262"/>
      <c r="R117" s="262"/>
      <c r="S117" s="262"/>
      <c r="T117" s="263"/>
      <c r="U117" s="15"/>
      <c r="V117" s="15"/>
      <c r="W117" s="15"/>
      <c r="X117" s="15"/>
      <c r="Y117" s="15"/>
      <c r="Z117" s="15"/>
      <c r="AA117" s="15"/>
      <c r="AB117" s="15"/>
      <c r="AC117" s="15"/>
      <c r="AD117" s="15"/>
      <c r="AE117" s="15"/>
      <c r="AT117" s="264" t="s">
        <v>218</v>
      </c>
      <c r="AU117" s="264" t="s">
        <v>89</v>
      </c>
      <c r="AV117" s="15" t="s">
        <v>87</v>
      </c>
      <c r="AW117" s="15" t="s">
        <v>41</v>
      </c>
      <c r="AX117" s="15" t="s">
        <v>80</v>
      </c>
      <c r="AY117" s="264" t="s">
        <v>206</v>
      </c>
    </row>
    <row r="118" spans="1:51" s="13" customFormat="1" ht="12">
      <c r="A118" s="13"/>
      <c r="B118" s="233"/>
      <c r="C118" s="234"/>
      <c r="D118" s="228" t="s">
        <v>218</v>
      </c>
      <c r="E118" s="235" t="s">
        <v>39</v>
      </c>
      <c r="F118" s="236" t="s">
        <v>761</v>
      </c>
      <c r="G118" s="234"/>
      <c r="H118" s="237">
        <v>56</v>
      </c>
      <c r="I118" s="238"/>
      <c r="J118" s="234"/>
      <c r="K118" s="234"/>
      <c r="L118" s="239"/>
      <c r="M118" s="240"/>
      <c r="N118" s="241"/>
      <c r="O118" s="241"/>
      <c r="P118" s="241"/>
      <c r="Q118" s="241"/>
      <c r="R118" s="241"/>
      <c r="S118" s="241"/>
      <c r="T118" s="242"/>
      <c r="U118" s="13"/>
      <c r="V118" s="13"/>
      <c r="W118" s="13"/>
      <c r="X118" s="13"/>
      <c r="Y118" s="13"/>
      <c r="Z118" s="13"/>
      <c r="AA118" s="13"/>
      <c r="AB118" s="13"/>
      <c r="AC118" s="13"/>
      <c r="AD118" s="13"/>
      <c r="AE118" s="13"/>
      <c r="AT118" s="243" t="s">
        <v>218</v>
      </c>
      <c r="AU118" s="243" t="s">
        <v>89</v>
      </c>
      <c r="AV118" s="13" t="s">
        <v>89</v>
      </c>
      <c r="AW118" s="13" t="s">
        <v>41</v>
      </c>
      <c r="AX118" s="13" t="s">
        <v>80</v>
      </c>
      <c r="AY118" s="243" t="s">
        <v>206</v>
      </c>
    </row>
    <row r="119" spans="1:51" s="14" customFormat="1" ht="12">
      <c r="A119" s="14"/>
      <c r="B119" s="244"/>
      <c r="C119" s="245"/>
      <c r="D119" s="228" t="s">
        <v>218</v>
      </c>
      <c r="E119" s="246" t="s">
        <v>39</v>
      </c>
      <c r="F119" s="247" t="s">
        <v>220</v>
      </c>
      <c r="G119" s="245"/>
      <c r="H119" s="248">
        <v>68</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218</v>
      </c>
      <c r="AU119" s="254" t="s">
        <v>89</v>
      </c>
      <c r="AV119" s="14" t="s">
        <v>214</v>
      </c>
      <c r="AW119" s="14" t="s">
        <v>41</v>
      </c>
      <c r="AX119" s="14" t="s">
        <v>87</v>
      </c>
      <c r="AY119" s="254" t="s">
        <v>206</v>
      </c>
    </row>
    <row r="120" spans="1:65" s="2" customFormat="1" ht="24.15" customHeight="1">
      <c r="A120" s="40"/>
      <c r="B120" s="41"/>
      <c r="C120" s="215" t="s">
        <v>244</v>
      </c>
      <c r="D120" s="215" t="s">
        <v>209</v>
      </c>
      <c r="E120" s="216" t="s">
        <v>279</v>
      </c>
      <c r="F120" s="217" t="s">
        <v>280</v>
      </c>
      <c r="G120" s="218" t="s">
        <v>281</v>
      </c>
      <c r="H120" s="219">
        <v>14</v>
      </c>
      <c r="I120" s="220"/>
      <c r="J120" s="221">
        <f>ROUND(I120*H120,2)</f>
        <v>0</v>
      </c>
      <c r="K120" s="217" t="s">
        <v>213</v>
      </c>
      <c r="L120" s="46"/>
      <c r="M120" s="222" t="s">
        <v>39</v>
      </c>
      <c r="N120" s="223" t="s">
        <v>53</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214</v>
      </c>
      <c r="AT120" s="226" t="s">
        <v>209</v>
      </c>
      <c r="AU120" s="226" t="s">
        <v>89</v>
      </c>
      <c r="AY120" s="18" t="s">
        <v>206</v>
      </c>
      <c r="BE120" s="227">
        <f>IF(N120="základní",J120,0)</f>
        <v>0</v>
      </c>
      <c r="BF120" s="227">
        <f>IF(N120="snížená",J120,0)</f>
        <v>0</v>
      </c>
      <c r="BG120" s="227">
        <f>IF(N120="zákl. přenesená",J120,0)</f>
        <v>0</v>
      </c>
      <c r="BH120" s="227">
        <f>IF(N120="sníž. přenesená",J120,0)</f>
        <v>0</v>
      </c>
      <c r="BI120" s="227">
        <f>IF(N120="nulová",J120,0)</f>
        <v>0</v>
      </c>
      <c r="BJ120" s="18" t="s">
        <v>214</v>
      </c>
      <c r="BK120" s="227">
        <f>ROUND(I120*H120,2)</f>
        <v>0</v>
      </c>
      <c r="BL120" s="18" t="s">
        <v>214</v>
      </c>
      <c r="BM120" s="226" t="s">
        <v>762</v>
      </c>
    </row>
    <row r="121" spans="1:47" s="2" customFormat="1" ht="12">
      <c r="A121" s="40"/>
      <c r="B121" s="41"/>
      <c r="C121" s="42"/>
      <c r="D121" s="228" t="s">
        <v>216</v>
      </c>
      <c r="E121" s="42"/>
      <c r="F121" s="229" t="s">
        <v>283</v>
      </c>
      <c r="G121" s="42"/>
      <c r="H121" s="42"/>
      <c r="I121" s="230"/>
      <c r="J121" s="42"/>
      <c r="K121" s="42"/>
      <c r="L121" s="46"/>
      <c r="M121" s="231"/>
      <c r="N121" s="232"/>
      <c r="O121" s="86"/>
      <c r="P121" s="86"/>
      <c r="Q121" s="86"/>
      <c r="R121" s="86"/>
      <c r="S121" s="86"/>
      <c r="T121" s="87"/>
      <c r="U121" s="40"/>
      <c r="V121" s="40"/>
      <c r="W121" s="40"/>
      <c r="X121" s="40"/>
      <c r="Y121" s="40"/>
      <c r="Z121" s="40"/>
      <c r="AA121" s="40"/>
      <c r="AB121" s="40"/>
      <c r="AC121" s="40"/>
      <c r="AD121" s="40"/>
      <c r="AE121" s="40"/>
      <c r="AT121" s="18" t="s">
        <v>216</v>
      </c>
      <c r="AU121" s="18" t="s">
        <v>89</v>
      </c>
    </row>
    <row r="122" spans="1:65" s="2" customFormat="1" ht="33" customHeight="1">
      <c r="A122" s="40"/>
      <c r="B122" s="41"/>
      <c r="C122" s="215" t="s">
        <v>250</v>
      </c>
      <c r="D122" s="215" t="s">
        <v>209</v>
      </c>
      <c r="E122" s="216" t="s">
        <v>763</v>
      </c>
      <c r="F122" s="217" t="s">
        <v>764</v>
      </c>
      <c r="G122" s="218" t="s">
        <v>281</v>
      </c>
      <c r="H122" s="219">
        <v>2</v>
      </c>
      <c r="I122" s="220"/>
      <c r="J122" s="221">
        <f>ROUND(I122*H122,2)</f>
        <v>0</v>
      </c>
      <c r="K122" s="217" t="s">
        <v>213</v>
      </c>
      <c r="L122" s="46"/>
      <c r="M122" s="222" t="s">
        <v>39</v>
      </c>
      <c r="N122" s="223" t="s">
        <v>53</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214</v>
      </c>
      <c r="AT122" s="226" t="s">
        <v>209</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765</v>
      </c>
    </row>
    <row r="123" spans="1:47" s="2" customFormat="1" ht="12">
      <c r="A123" s="40"/>
      <c r="B123" s="41"/>
      <c r="C123" s="42"/>
      <c r="D123" s="228" t="s">
        <v>216</v>
      </c>
      <c r="E123" s="42"/>
      <c r="F123" s="229" t="s">
        <v>766</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65" s="2" customFormat="1" ht="24.15" customHeight="1">
      <c r="A124" s="40"/>
      <c r="B124" s="41"/>
      <c r="C124" s="215" t="s">
        <v>257</v>
      </c>
      <c r="D124" s="215" t="s">
        <v>209</v>
      </c>
      <c r="E124" s="216" t="s">
        <v>767</v>
      </c>
      <c r="F124" s="217" t="s">
        <v>768</v>
      </c>
      <c r="G124" s="218" t="s">
        <v>175</v>
      </c>
      <c r="H124" s="219">
        <v>93.98</v>
      </c>
      <c r="I124" s="220"/>
      <c r="J124" s="221">
        <f>ROUND(I124*H124,2)</f>
        <v>0</v>
      </c>
      <c r="K124" s="217" t="s">
        <v>213</v>
      </c>
      <c r="L124" s="46"/>
      <c r="M124" s="222" t="s">
        <v>39</v>
      </c>
      <c r="N124" s="223" t="s">
        <v>53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214</v>
      </c>
      <c r="AT124" s="226" t="s">
        <v>209</v>
      </c>
      <c r="AU124" s="226" t="s">
        <v>89</v>
      </c>
      <c r="AY124" s="18" t="s">
        <v>206</v>
      </c>
      <c r="BE124" s="227">
        <f>IF(N124="základní",J124,0)</f>
        <v>0</v>
      </c>
      <c r="BF124" s="227">
        <f>IF(N124="snížená",J124,0)</f>
        <v>0</v>
      </c>
      <c r="BG124" s="227">
        <f>IF(N124="zákl. přenesená",J124,0)</f>
        <v>0</v>
      </c>
      <c r="BH124" s="227">
        <f>IF(N124="sníž. přenesená",J124,0)</f>
        <v>0</v>
      </c>
      <c r="BI124" s="227">
        <f>IF(N124="nulová",J124,0)</f>
        <v>0</v>
      </c>
      <c r="BJ124" s="18" t="s">
        <v>214</v>
      </c>
      <c r="BK124" s="227">
        <f>ROUND(I124*H124,2)</f>
        <v>0</v>
      </c>
      <c r="BL124" s="18" t="s">
        <v>214</v>
      </c>
      <c r="BM124" s="226" t="s">
        <v>769</v>
      </c>
    </row>
    <row r="125" spans="1:47" s="2" customFormat="1" ht="12">
      <c r="A125" s="40"/>
      <c r="B125" s="41"/>
      <c r="C125" s="42"/>
      <c r="D125" s="228" t="s">
        <v>216</v>
      </c>
      <c r="E125" s="42"/>
      <c r="F125" s="229" t="s">
        <v>770</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8" t="s">
        <v>216</v>
      </c>
      <c r="AU125" s="18" t="s">
        <v>89</v>
      </c>
    </row>
    <row r="126" spans="1:51" s="13" customFormat="1" ht="12">
      <c r="A126" s="13"/>
      <c r="B126" s="233"/>
      <c r="C126" s="234"/>
      <c r="D126" s="228" t="s">
        <v>218</v>
      </c>
      <c r="E126" s="235" t="s">
        <v>39</v>
      </c>
      <c r="F126" s="236" t="s">
        <v>771</v>
      </c>
      <c r="G126" s="234"/>
      <c r="H126" s="237">
        <v>93.98</v>
      </c>
      <c r="I126" s="238"/>
      <c r="J126" s="234"/>
      <c r="K126" s="234"/>
      <c r="L126" s="239"/>
      <c r="M126" s="240"/>
      <c r="N126" s="241"/>
      <c r="O126" s="241"/>
      <c r="P126" s="241"/>
      <c r="Q126" s="241"/>
      <c r="R126" s="241"/>
      <c r="S126" s="241"/>
      <c r="T126" s="242"/>
      <c r="U126" s="13"/>
      <c r="V126" s="13"/>
      <c r="W126" s="13"/>
      <c r="X126" s="13"/>
      <c r="Y126" s="13"/>
      <c r="Z126" s="13"/>
      <c r="AA126" s="13"/>
      <c r="AB126" s="13"/>
      <c r="AC126" s="13"/>
      <c r="AD126" s="13"/>
      <c r="AE126" s="13"/>
      <c r="AT126" s="243" t="s">
        <v>218</v>
      </c>
      <c r="AU126" s="243" t="s">
        <v>89</v>
      </c>
      <c r="AV126" s="13" t="s">
        <v>89</v>
      </c>
      <c r="AW126" s="13" t="s">
        <v>41</v>
      </c>
      <c r="AX126" s="13" t="s">
        <v>80</v>
      </c>
      <c r="AY126" s="243" t="s">
        <v>206</v>
      </c>
    </row>
    <row r="127" spans="1:51" s="14" customFormat="1" ht="12">
      <c r="A127" s="14"/>
      <c r="B127" s="244"/>
      <c r="C127" s="245"/>
      <c r="D127" s="228" t="s">
        <v>218</v>
      </c>
      <c r="E127" s="246" t="s">
        <v>39</v>
      </c>
      <c r="F127" s="247" t="s">
        <v>220</v>
      </c>
      <c r="G127" s="245"/>
      <c r="H127" s="248">
        <v>93.98</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218</v>
      </c>
      <c r="AU127" s="254" t="s">
        <v>89</v>
      </c>
      <c r="AV127" s="14" t="s">
        <v>214</v>
      </c>
      <c r="AW127" s="14" t="s">
        <v>41</v>
      </c>
      <c r="AX127" s="14" t="s">
        <v>87</v>
      </c>
      <c r="AY127" s="254" t="s">
        <v>206</v>
      </c>
    </row>
    <row r="128" spans="1:65" s="2" customFormat="1" ht="24.15" customHeight="1">
      <c r="A128" s="40"/>
      <c r="B128" s="41"/>
      <c r="C128" s="215" t="s">
        <v>265</v>
      </c>
      <c r="D128" s="215" t="s">
        <v>209</v>
      </c>
      <c r="E128" s="216" t="s">
        <v>772</v>
      </c>
      <c r="F128" s="217" t="s">
        <v>773</v>
      </c>
      <c r="G128" s="218" t="s">
        <v>175</v>
      </c>
      <c r="H128" s="219">
        <v>93.98</v>
      </c>
      <c r="I128" s="220"/>
      <c r="J128" s="221">
        <f>ROUND(I128*H128,2)</f>
        <v>0</v>
      </c>
      <c r="K128" s="217" t="s">
        <v>213</v>
      </c>
      <c r="L128" s="46"/>
      <c r="M128" s="222" t="s">
        <v>39</v>
      </c>
      <c r="N128" s="223" t="s">
        <v>53</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214</v>
      </c>
      <c r="AT128" s="226" t="s">
        <v>209</v>
      </c>
      <c r="AU128" s="226" t="s">
        <v>89</v>
      </c>
      <c r="AY128" s="18" t="s">
        <v>206</v>
      </c>
      <c r="BE128" s="227">
        <f>IF(N128="základní",J128,0)</f>
        <v>0</v>
      </c>
      <c r="BF128" s="227">
        <f>IF(N128="snížená",J128,0)</f>
        <v>0</v>
      </c>
      <c r="BG128" s="227">
        <f>IF(N128="zákl. přenesená",J128,0)</f>
        <v>0</v>
      </c>
      <c r="BH128" s="227">
        <f>IF(N128="sníž. přenesená",J128,0)</f>
        <v>0</v>
      </c>
      <c r="BI128" s="227">
        <f>IF(N128="nulová",J128,0)</f>
        <v>0</v>
      </c>
      <c r="BJ128" s="18" t="s">
        <v>214</v>
      </c>
      <c r="BK128" s="227">
        <f>ROUND(I128*H128,2)</f>
        <v>0</v>
      </c>
      <c r="BL128" s="18" t="s">
        <v>214</v>
      </c>
      <c r="BM128" s="226" t="s">
        <v>774</v>
      </c>
    </row>
    <row r="129" spans="1:47" s="2" customFormat="1" ht="12">
      <c r="A129" s="40"/>
      <c r="B129" s="41"/>
      <c r="C129" s="42"/>
      <c r="D129" s="228" t="s">
        <v>216</v>
      </c>
      <c r="E129" s="42"/>
      <c r="F129" s="229" t="s">
        <v>775</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216</v>
      </c>
      <c r="AU129" s="18" t="s">
        <v>89</v>
      </c>
    </row>
    <row r="130" spans="1:51" s="13" customFormat="1" ht="12">
      <c r="A130" s="13"/>
      <c r="B130" s="233"/>
      <c r="C130" s="234"/>
      <c r="D130" s="228" t="s">
        <v>218</v>
      </c>
      <c r="E130" s="235" t="s">
        <v>39</v>
      </c>
      <c r="F130" s="236" t="s">
        <v>771</v>
      </c>
      <c r="G130" s="234"/>
      <c r="H130" s="237">
        <v>93.98</v>
      </c>
      <c r="I130" s="238"/>
      <c r="J130" s="234"/>
      <c r="K130" s="234"/>
      <c r="L130" s="239"/>
      <c r="M130" s="240"/>
      <c r="N130" s="241"/>
      <c r="O130" s="241"/>
      <c r="P130" s="241"/>
      <c r="Q130" s="241"/>
      <c r="R130" s="241"/>
      <c r="S130" s="241"/>
      <c r="T130" s="242"/>
      <c r="U130" s="13"/>
      <c r="V130" s="13"/>
      <c r="W130" s="13"/>
      <c r="X130" s="13"/>
      <c r="Y130" s="13"/>
      <c r="Z130" s="13"/>
      <c r="AA130" s="13"/>
      <c r="AB130" s="13"/>
      <c r="AC130" s="13"/>
      <c r="AD130" s="13"/>
      <c r="AE130" s="13"/>
      <c r="AT130" s="243" t="s">
        <v>218</v>
      </c>
      <c r="AU130" s="243" t="s">
        <v>89</v>
      </c>
      <c r="AV130" s="13" t="s">
        <v>89</v>
      </c>
      <c r="AW130" s="13" t="s">
        <v>41</v>
      </c>
      <c r="AX130" s="13" t="s">
        <v>80</v>
      </c>
      <c r="AY130" s="243" t="s">
        <v>206</v>
      </c>
    </row>
    <row r="131" spans="1:51" s="14" customFormat="1" ht="12">
      <c r="A131" s="14"/>
      <c r="B131" s="244"/>
      <c r="C131" s="245"/>
      <c r="D131" s="228" t="s">
        <v>218</v>
      </c>
      <c r="E131" s="246" t="s">
        <v>39</v>
      </c>
      <c r="F131" s="247" t="s">
        <v>220</v>
      </c>
      <c r="G131" s="245"/>
      <c r="H131" s="248">
        <v>93.98</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218</v>
      </c>
      <c r="AU131" s="254" t="s">
        <v>89</v>
      </c>
      <c r="AV131" s="14" t="s">
        <v>214</v>
      </c>
      <c r="AW131" s="14" t="s">
        <v>41</v>
      </c>
      <c r="AX131" s="14" t="s">
        <v>87</v>
      </c>
      <c r="AY131" s="254" t="s">
        <v>206</v>
      </c>
    </row>
    <row r="132" spans="1:65" s="2" customFormat="1" ht="24.15" customHeight="1">
      <c r="A132" s="40"/>
      <c r="B132" s="41"/>
      <c r="C132" s="215" t="s">
        <v>227</v>
      </c>
      <c r="D132" s="215" t="s">
        <v>209</v>
      </c>
      <c r="E132" s="216" t="s">
        <v>776</v>
      </c>
      <c r="F132" s="217" t="s">
        <v>777</v>
      </c>
      <c r="G132" s="218" t="s">
        <v>223</v>
      </c>
      <c r="H132" s="219">
        <v>1</v>
      </c>
      <c r="I132" s="220"/>
      <c r="J132" s="221">
        <f>ROUND(I132*H132,2)</f>
        <v>0</v>
      </c>
      <c r="K132" s="217" t="s">
        <v>213</v>
      </c>
      <c r="L132" s="46"/>
      <c r="M132" s="222" t="s">
        <v>39</v>
      </c>
      <c r="N132" s="223" t="s">
        <v>53</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214</v>
      </c>
      <c r="AT132" s="226" t="s">
        <v>209</v>
      </c>
      <c r="AU132" s="226" t="s">
        <v>89</v>
      </c>
      <c r="AY132" s="18" t="s">
        <v>206</v>
      </c>
      <c r="BE132" s="227">
        <f>IF(N132="základní",J132,0)</f>
        <v>0</v>
      </c>
      <c r="BF132" s="227">
        <f>IF(N132="snížená",J132,0)</f>
        <v>0</v>
      </c>
      <c r="BG132" s="227">
        <f>IF(N132="zákl. přenesená",J132,0)</f>
        <v>0</v>
      </c>
      <c r="BH132" s="227">
        <f>IF(N132="sníž. přenesená",J132,0)</f>
        <v>0</v>
      </c>
      <c r="BI132" s="227">
        <f>IF(N132="nulová",J132,0)</f>
        <v>0</v>
      </c>
      <c r="BJ132" s="18" t="s">
        <v>214</v>
      </c>
      <c r="BK132" s="227">
        <f>ROUND(I132*H132,2)</f>
        <v>0</v>
      </c>
      <c r="BL132" s="18" t="s">
        <v>214</v>
      </c>
      <c r="BM132" s="226" t="s">
        <v>778</v>
      </c>
    </row>
    <row r="133" spans="1:47" s="2" customFormat="1" ht="12">
      <c r="A133" s="40"/>
      <c r="B133" s="41"/>
      <c r="C133" s="42"/>
      <c r="D133" s="228" t="s">
        <v>216</v>
      </c>
      <c r="E133" s="42"/>
      <c r="F133" s="229" t="s">
        <v>779</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8" t="s">
        <v>216</v>
      </c>
      <c r="AU133" s="18" t="s">
        <v>89</v>
      </c>
    </row>
    <row r="134" spans="1:65" s="2" customFormat="1" ht="24.15" customHeight="1">
      <c r="A134" s="40"/>
      <c r="B134" s="41"/>
      <c r="C134" s="215" t="s">
        <v>278</v>
      </c>
      <c r="D134" s="215" t="s">
        <v>209</v>
      </c>
      <c r="E134" s="216" t="s">
        <v>780</v>
      </c>
      <c r="F134" s="217" t="s">
        <v>781</v>
      </c>
      <c r="G134" s="218" t="s">
        <v>175</v>
      </c>
      <c r="H134" s="219">
        <v>43.75</v>
      </c>
      <c r="I134" s="220"/>
      <c r="J134" s="221">
        <f>ROUND(I134*H134,2)</f>
        <v>0</v>
      </c>
      <c r="K134" s="217" t="s">
        <v>213</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214</v>
      </c>
      <c r="AT134" s="226" t="s">
        <v>209</v>
      </c>
      <c r="AU134" s="226" t="s">
        <v>89</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214</v>
      </c>
      <c r="BM134" s="226" t="s">
        <v>782</v>
      </c>
    </row>
    <row r="135" spans="1:47" s="2" customFormat="1" ht="12">
      <c r="A135" s="40"/>
      <c r="B135" s="41"/>
      <c r="C135" s="42"/>
      <c r="D135" s="228" t="s">
        <v>216</v>
      </c>
      <c r="E135" s="42"/>
      <c r="F135" s="229" t="s">
        <v>783</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89</v>
      </c>
    </row>
    <row r="136" spans="1:51" s="15" customFormat="1" ht="12">
      <c r="A136" s="15"/>
      <c r="B136" s="255"/>
      <c r="C136" s="256"/>
      <c r="D136" s="228" t="s">
        <v>218</v>
      </c>
      <c r="E136" s="257" t="s">
        <v>39</v>
      </c>
      <c r="F136" s="258" t="s">
        <v>784</v>
      </c>
      <c r="G136" s="256"/>
      <c r="H136" s="257" t="s">
        <v>39</v>
      </c>
      <c r="I136" s="259"/>
      <c r="J136" s="256"/>
      <c r="K136" s="256"/>
      <c r="L136" s="260"/>
      <c r="M136" s="261"/>
      <c r="N136" s="262"/>
      <c r="O136" s="262"/>
      <c r="P136" s="262"/>
      <c r="Q136" s="262"/>
      <c r="R136" s="262"/>
      <c r="S136" s="262"/>
      <c r="T136" s="263"/>
      <c r="U136" s="15"/>
      <c r="V136" s="15"/>
      <c r="W136" s="15"/>
      <c r="X136" s="15"/>
      <c r="Y136" s="15"/>
      <c r="Z136" s="15"/>
      <c r="AA136" s="15"/>
      <c r="AB136" s="15"/>
      <c r="AC136" s="15"/>
      <c r="AD136" s="15"/>
      <c r="AE136" s="15"/>
      <c r="AT136" s="264" t="s">
        <v>218</v>
      </c>
      <c r="AU136" s="264" t="s">
        <v>89</v>
      </c>
      <c r="AV136" s="15" t="s">
        <v>87</v>
      </c>
      <c r="AW136" s="15" t="s">
        <v>41</v>
      </c>
      <c r="AX136" s="15" t="s">
        <v>80</v>
      </c>
      <c r="AY136" s="264" t="s">
        <v>206</v>
      </c>
    </row>
    <row r="137" spans="1:51" s="13" customFormat="1" ht="12">
      <c r="A137" s="13"/>
      <c r="B137" s="233"/>
      <c r="C137" s="234"/>
      <c r="D137" s="228" t="s">
        <v>218</v>
      </c>
      <c r="E137" s="235" t="s">
        <v>39</v>
      </c>
      <c r="F137" s="236" t="s">
        <v>785</v>
      </c>
      <c r="G137" s="234"/>
      <c r="H137" s="237">
        <v>43.75</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89</v>
      </c>
      <c r="AV137" s="13" t="s">
        <v>89</v>
      </c>
      <c r="AW137" s="13" t="s">
        <v>41</v>
      </c>
      <c r="AX137" s="13" t="s">
        <v>80</v>
      </c>
      <c r="AY137" s="243" t="s">
        <v>206</v>
      </c>
    </row>
    <row r="138" spans="1:51" s="14" customFormat="1" ht="12">
      <c r="A138" s="14"/>
      <c r="B138" s="244"/>
      <c r="C138" s="245"/>
      <c r="D138" s="228" t="s">
        <v>218</v>
      </c>
      <c r="E138" s="246" t="s">
        <v>39</v>
      </c>
      <c r="F138" s="247" t="s">
        <v>220</v>
      </c>
      <c r="G138" s="245"/>
      <c r="H138" s="248">
        <v>43.75</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218</v>
      </c>
      <c r="AU138" s="254" t="s">
        <v>89</v>
      </c>
      <c r="AV138" s="14" t="s">
        <v>214</v>
      </c>
      <c r="AW138" s="14" t="s">
        <v>41</v>
      </c>
      <c r="AX138" s="14" t="s">
        <v>87</v>
      </c>
      <c r="AY138" s="254" t="s">
        <v>206</v>
      </c>
    </row>
    <row r="139" spans="1:65" s="2" customFormat="1" ht="24.15" customHeight="1">
      <c r="A139" s="40"/>
      <c r="B139" s="41"/>
      <c r="C139" s="215" t="s">
        <v>285</v>
      </c>
      <c r="D139" s="215" t="s">
        <v>209</v>
      </c>
      <c r="E139" s="216" t="s">
        <v>786</v>
      </c>
      <c r="F139" s="217" t="s">
        <v>787</v>
      </c>
      <c r="G139" s="218" t="s">
        <v>175</v>
      </c>
      <c r="H139" s="219">
        <v>48.2</v>
      </c>
      <c r="I139" s="220"/>
      <c r="J139" s="221">
        <f>ROUND(I139*H139,2)</f>
        <v>0</v>
      </c>
      <c r="K139" s="217" t="s">
        <v>213</v>
      </c>
      <c r="L139" s="46"/>
      <c r="M139" s="222" t="s">
        <v>39</v>
      </c>
      <c r="N139" s="223" t="s">
        <v>53</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214</v>
      </c>
      <c r="AT139" s="226" t="s">
        <v>209</v>
      </c>
      <c r="AU139" s="226" t="s">
        <v>89</v>
      </c>
      <c r="AY139" s="18" t="s">
        <v>206</v>
      </c>
      <c r="BE139" s="227">
        <f>IF(N139="základní",J139,0)</f>
        <v>0</v>
      </c>
      <c r="BF139" s="227">
        <f>IF(N139="snížená",J139,0)</f>
        <v>0</v>
      </c>
      <c r="BG139" s="227">
        <f>IF(N139="zákl. přenesená",J139,0)</f>
        <v>0</v>
      </c>
      <c r="BH139" s="227">
        <f>IF(N139="sníž. přenesená",J139,0)</f>
        <v>0</v>
      </c>
      <c r="BI139" s="227">
        <f>IF(N139="nulová",J139,0)</f>
        <v>0</v>
      </c>
      <c r="BJ139" s="18" t="s">
        <v>214</v>
      </c>
      <c r="BK139" s="227">
        <f>ROUND(I139*H139,2)</f>
        <v>0</v>
      </c>
      <c r="BL139" s="18" t="s">
        <v>214</v>
      </c>
      <c r="BM139" s="226" t="s">
        <v>788</v>
      </c>
    </row>
    <row r="140" spans="1:47" s="2" customFormat="1" ht="12">
      <c r="A140" s="40"/>
      <c r="B140" s="41"/>
      <c r="C140" s="42"/>
      <c r="D140" s="228" t="s">
        <v>216</v>
      </c>
      <c r="E140" s="42"/>
      <c r="F140" s="229" t="s">
        <v>789</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8" t="s">
        <v>216</v>
      </c>
      <c r="AU140" s="18" t="s">
        <v>89</v>
      </c>
    </row>
    <row r="141" spans="1:65" s="2" customFormat="1" ht="24.15" customHeight="1">
      <c r="A141" s="40"/>
      <c r="B141" s="41"/>
      <c r="C141" s="215" t="s">
        <v>291</v>
      </c>
      <c r="D141" s="215" t="s">
        <v>209</v>
      </c>
      <c r="E141" s="216" t="s">
        <v>790</v>
      </c>
      <c r="F141" s="217" t="s">
        <v>791</v>
      </c>
      <c r="G141" s="218" t="s">
        <v>175</v>
      </c>
      <c r="H141" s="219">
        <v>48.2</v>
      </c>
      <c r="I141" s="220"/>
      <c r="J141" s="221">
        <f>ROUND(I141*H141,2)</f>
        <v>0</v>
      </c>
      <c r="K141" s="217" t="s">
        <v>213</v>
      </c>
      <c r="L141" s="46"/>
      <c r="M141" s="222" t="s">
        <v>39</v>
      </c>
      <c r="N141" s="223" t="s">
        <v>53</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214</v>
      </c>
      <c r="AT141" s="226" t="s">
        <v>209</v>
      </c>
      <c r="AU141" s="226" t="s">
        <v>89</v>
      </c>
      <c r="AY141" s="18" t="s">
        <v>206</v>
      </c>
      <c r="BE141" s="227">
        <f>IF(N141="základní",J141,0)</f>
        <v>0</v>
      </c>
      <c r="BF141" s="227">
        <f>IF(N141="snížená",J141,0)</f>
        <v>0</v>
      </c>
      <c r="BG141" s="227">
        <f>IF(N141="zákl. přenesená",J141,0)</f>
        <v>0</v>
      </c>
      <c r="BH141" s="227">
        <f>IF(N141="sníž. přenesená",J141,0)</f>
        <v>0</v>
      </c>
      <c r="BI141" s="227">
        <f>IF(N141="nulová",J141,0)</f>
        <v>0</v>
      </c>
      <c r="BJ141" s="18" t="s">
        <v>214</v>
      </c>
      <c r="BK141" s="227">
        <f>ROUND(I141*H141,2)</f>
        <v>0</v>
      </c>
      <c r="BL141" s="18" t="s">
        <v>214</v>
      </c>
      <c r="BM141" s="226" t="s">
        <v>792</v>
      </c>
    </row>
    <row r="142" spans="1:47" s="2" customFormat="1" ht="12">
      <c r="A142" s="40"/>
      <c r="B142" s="41"/>
      <c r="C142" s="42"/>
      <c r="D142" s="228" t="s">
        <v>216</v>
      </c>
      <c r="E142" s="42"/>
      <c r="F142" s="229" t="s">
        <v>793</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8" t="s">
        <v>216</v>
      </c>
      <c r="AU142" s="18" t="s">
        <v>89</v>
      </c>
    </row>
    <row r="143" spans="1:65" s="2" customFormat="1" ht="21.75" customHeight="1">
      <c r="A143" s="40"/>
      <c r="B143" s="41"/>
      <c r="C143" s="215" t="s">
        <v>296</v>
      </c>
      <c r="D143" s="215" t="s">
        <v>209</v>
      </c>
      <c r="E143" s="216" t="s">
        <v>794</v>
      </c>
      <c r="F143" s="217" t="s">
        <v>795</v>
      </c>
      <c r="G143" s="218" t="s">
        <v>316</v>
      </c>
      <c r="H143" s="219">
        <v>13.943</v>
      </c>
      <c r="I143" s="220"/>
      <c r="J143" s="221">
        <f>ROUND(I143*H143,2)</f>
        <v>0</v>
      </c>
      <c r="K143" s="217" t="s">
        <v>213</v>
      </c>
      <c r="L143" s="46"/>
      <c r="M143" s="222" t="s">
        <v>39</v>
      </c>
      <c r="N143" s="223" t="s">
        <v>53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214</v>
      </c>
      <c r="AT143" s="226" t="s">
        <v>209</v>
      </c>
      <c r="AU143" s="226" t="s">
        <v>89</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796</v>
      </c>
    </row>
    <row r="144" spans="1:47" s="2" customFormat="1" ht="12">
      <c r="A144" s="40"/>
      <c r="B144" s="41"/>
      <c r="C144" s="42"/>
      <c r="D144" s="228" t="s">
        <v>216</v>
      </c>
      <c r="E144" s="42"/>
      <c r="F144" s="229" t="s">
        <v>797</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89</v>
      </c>
    </row>
    <row r="145" spans="1:51" s="15" customFormat="1" ht="12">
      <c r="A145" s="15"/>
      <c r="B145" s="255"/>
      <c r="C145" s="256"/>
      <c r="D145" s="228" t="s">
        <v>218</v>
      </c>
      <c r="E145" s="257" t="s">
        <v>39</v>
      </c>
      <c r="F145" s="258" t="s">
        <v>784</v>
      </c>
      <c r="G145" s="256"/>
      <c r="H145" s="257" t="s">
        <v>39</v>
      </c>
      <c r="I145" s="259"/>
      <c r="J145" s="256"/>
      <c r="K145" s="256"/>
      <c r="L145" s="260"/>
      <c r="M145" s="261"/>
      <c r="N145" s="262"/>
      <c r="O145" s="262"/>
      <c r="P145" s="262"/>
      <c r="Q145" s="262"/>
      <c r="R145" s="262"/>
      <c r="S145" s="262"/>
      <c r="T145" s="263"/>
      <c r="U145" s="15"/>
      <c r="V145" s="15"/>
      <c r="W145" s="15"/>
      <c r="X145" s="15"/>
      <c r="Y145" s="15"/>
      <c r="Z145" s="15"/>
      <c r="AA145" s="15"/>
      <c r="AB145" s="15"/>
      <c r="AC145" s="15"/>
      <c r="AD145" s="15"/>
      <c r="AE145" s="15"/>
      <c r="AT145" s="264" t="s">
        <v>218</v>
      </c>
      <c r="AU145" s="264" t="s">
        <v>89</v>
      </c>
      <c r="AV145" s="15" t="s">
        <v>87</v>
      </c>
      <c r="AW145" s="15" t="s">
        <v>41</v>
      </c>
      <c r="AX145" s="15" t="s">
        <v>80</v>
      </c>
      <c r="AY145" s="264" t="s">
        <v>206</v>
      </c>
    </row>
    <row r="146" spans="1:51" s="13" customFormat="1" ht="12">
      <c r="A146" s="13"/>
      <c r="B146" s="233"/>
      <c r="C146" s="234"/>
      <c r="D146" s="228" t="s">
        <v>218</v>
      </c>
      <c r="E146" s="235" t="s">
        <v>39</v>
      </c>
      <c r="F146" s="236" t="s">
        <v>798</v>
      </c>
      <c r="G146" s="234"/>
      <c r="H146" s="237">
        <v>13.943</v>
      </c>
      <c r="I146" s="238"/>
      <c r="J146" s="234"/>
      <c r="K146" s="234"/>
      <c r="L146" s="239"/>
      <c r="M146" s="240"/>
      <c r="N146" s="241"/>
      <c r="O146" s="241"/>
      <c r="P146" s="241"/>
      <c r="Q146" s="241"/>
      <c r="R146" s="241"/>
      <c r="S146" s="241"/>
      <c r="T146" s="242"/>
      <c r="U146" s="13"/>
      <c r="V146" s="13"/>
      <c r="W146" s="13"/>
      <c r="X146" s="13"/>
      <c r="Y146" s="13"/>
      <c r="Z146" s="13"/>
      <c r="AA146" s="13"/>
      <c r="AB146" s="13"/>
      <c r="AC146" s="13"/>
      <c r="AD146" s="13"/>
      <c r="AE146" s="13"/>
      <c r="AT146" s="243" t="s">
        <v>218</v>
      </c>
      <c r="AU146" s="243" t="s">
        <v>89</v>
      </c>
      <c r="AV146" s="13" t="s">
        <v>89</v>
      </c>
      <c r="AW146" s="13" t="s">
        <v>41</v>
      </c>
      <c r="AX146" s="13" t="s">
        <v>80</v>
      </c>
      <c r="AY146" s="243" t="s">
        <v>206</v>
      </c>
    </row>
    <row r="147" spans="1:51" s="14" customFormat="1" ht="12">
      <c r="A147" s="14"/>
      <c r="B147" s="244"/>
      <c r="C147" s="245"/>
      <c r="D147" s="228" t="s">
        <v>218</v>
      </c>
      <c r="E147" s="246" t="s">
        <v>39</v>
      </c>
      <c r="F147" s="247" t="s">
        <v>220</v>
      </c>
      <c r="G147" s="245"/>
      <c r="H147" s="248">
        <v>13.943</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218</v>
      </c>
      <c r="AU147" s="254" t="s">
        <v>89</v>
      </c>
      <c r="AV147" s="14" t="s">
        <v>214</v>
      </c>
      <c r="AW147" s="14" t="s">
        <v>41</v>
      </c>
      <c r="AX147" s="14" t="s">
        <v>87</v>
      </c>
      <c r="AY147" s="254" t="s">
        <v>206</v>
      </c>
    </row>
    <row r="148" spans="1:65" s="2" customFormat="1" ht="24.15" customHeight="1">
      <c r="A148" s="40"/>
      <c r="B148" s="41"/>
      <c r="C148" s="265" t="s">
        <v>8</v>
      </c>
      <c r="D148" s="265" t="s">
        <v>322</v>
      </c>
      <c r="E148" s="266" t="s">
        <v>799</v>
      </c>
      <c r="F148" s="267" t="s">
        <v>800</v>
      </c>
      <c r="G148" s="268" t="s">
        <v>223</v>
      </c>
      <c r="H148" s="269">
        <v>6</v>
      </c>
      <c r="I148" s="270"/>
      <c r="J148" s="271">
        <f>ROUND(I148*H148,2)</f>
        <v>0</v>
      </c>
      <c r="K148" s="267" t="s">
        <v>213</v>
      </c>
      <c r="L148" s="272"/>
      <c r="M148" s="273" t="s">
        <v>39</v>
      </c>
      <c r="N148" s="274" t="s">
        <v>53</v>
      </c>
      <c r="O148" s="86"/>
      <c r="P148" s="224">
        <f>O148*H148</f>
        <v>0</v>
      </c>
      <c r="Q148" s="224">
        <v>0.09508</v>
      </c>
      <c r="R148" s="224">
        <f>Q148*H148</f>
        <v>0.57048</v>
      </c>
      <c r="S148" s="224">
        <v>0</v>
      </c>
      <c r="T148" s="225">
        <f>S148*H148</f>
        <v>0</v>
      </c>
      <c r="U148" s="40"/>
      <c r="V148" s="40"/>
      <c r="W148" s="40"/>
      <c r="X148" s="40"/>
      <c r="Y148" s="40"/>
      <c r="Z148" s="40"/>
      <c r="AA148" s="40"/>
      <c r="AB148" s="40"/>
      <c r="AC148" s="40"/>
      <c r="AD148" s="40"/>
      <c r="AE148" s="40"/>
      <c r="AR148" s="226" t="s">
        <v>257</v>
      </c>
      <c r="AT148" s="226" t="s">
        <v>322</v>
      </c>
      <c r="AU148" s="226" t="s">
        <v>89</v>
      </c>
      <c r="AY148" s="18" t="s">
        <v>206</v>
      </c>
      <c r="BE148" s="227">
        <f>IF(N148="základní",J148,0)</f>
        <v>0</v>
      </c>
      <c r="BF148" s="227">
        <f>IF(N148="snížená",J148,0)</f>
        <v>0</v>
      </c>
      <c r="BG148" s="227">
        <f>IF(N148="zákl. přenesená",J148,0)</f>
        <v>0</v>
      </c>
      <c r="BH148" s="227">
        <f>IF(N148="sníž. přenesená",J148,0)</f>
        <v>0</v>
      </c>
      <c r="BI148" s="227">
        <f>IF(N148="nulová",J148,0)</f>
        <v>0</v>
      </c>
      <c r="BJ148" s="18" t="s">
        <v>214</v>
      </c>
      <c r="BK148" s="227">
        <f>ROUND(I148*H148,2)</f>
        <v>0</v>
      </c>
      <c r="BL148" s="18" t="s">
        <v>214</v>
      </c>
      <c r="BM148" s="226" t="s">
        <v>801</v>
      </c>
    </row>
    <row r="149" spans="1:47" s="2" customFormat="1" ht="12">
      <c r="A149" s="40"/>
      <c r="B149" s="41"/>
      <c r="C149" s="42"/>
      <c r="D149" s="228" t="s">
        <v>216</v>
      </c>
      <c r="E149" s="42"/>
      <c r="F149" s="229" t="s">
        <v>800</v>
      </c>
      <c r="G149" s="42"/>
      <c r="H149" s="42"/>
      <c r="I149" s="230"/>
      <c r="J149" s="42"/>
      <c r="K149" s="42"/>
      <c r="L149" s="46"/>
      <c r="M149" s="231"/>
      <c r="N149" s="232"/>
      <c r="O149" s="86"/>
      <c r="P149" s="86"/>
      <c r="Q149" s="86"/>
      <c r="R149" s="86"/>
      <c r="S149" s="86"/>
      <c r="T149" s="87"/>
      <c r="U149" s="40"/>
      <c r="V149" s="40"/>
      <c r="W149" s="40"/>
      <c r="X149" s="40"/>
      <c r="Y149" s="40"/>
      <c r="Z149" s="40"/>
      <c r="AA149" s="40"/>
      <c r="AB149" s="40"/>
      <c r="AC149" s="40"/>
      <c r="AD149" s="40"/>
      <c r="AE149" s="40"/>
      <c r="AT149" s="18" t="s">
        <v>216</v>
      </c>
      <c r="AU149" s="18" t="s">
        <v>89</v>
      </c>
    </row>
    <row r="150" spans="1:51" s="15" customFormat="1" ht="12">
      <c r="A150" s="15"/>
      <c r="B150" s="255"/>
      <c r="C150" s="256"/>
      <c r="D150" s="228" t="s">
        <v>218</v>
      </c>
      <c r="E150" s="257" t="s">
        <v>39</v>
      </c>
      <c r="F150" s="258" t="s">
        <v>802</v>
      </c>
      <c r="G150" s="256"/>
      <c r="H150" s="257" t="s">
        <v>39</v>
      </c>
      <c r="I150" s="259"/>
      <c r="J150" s="256"/>
      <c r="K150" s="256"/>
      <c r="L150" s="260"/>
      <c r="M150" s="261"/>
      <c r="N150" s="262"/>
      <c r="O150" s="262"/>
      <c r="P150" s="262"/>
      <c r="Q150" s="262"/>
      <c r="R150" s="262"/>
      <c r="S150" s="262"/>
      <c r="T150" s="263"/>
      <c r="U150" s="15"/>
      <c r="V150" s="15"/>
      <c r="W150" s="15"/>
      <c r="X150" s="15"/>
      <c r="Y150" s="15"/>
      <c r="Z150" s="15"/>
      <c r="AA150" s="15"/>
      <c r="AB150" s="15"/>
      <c r="AC150" s="15"/>
      <c r="AD150" s="15"/>
      <c r="AE150" s="15"/>
      <c r="AT150" s="264" t="s">
        <v>218</v>
      </c>
      <c r="AU150" s="264" t="s">
        <v>89</v>
      </c>
      <c r="AV150" s="15" t="s">
        <v>87</v>
      </c>
      <c r="AW150" s="15" t="s">
        <v>41</v>
      </c>
      <c r="AX150" s="15" t="s">
        <v>80</v>
      </c>
      <c r="AY150" s="264" t="s">
        <v>206</v>
      </c>
    </row>
    <row r="151" spans="1:51" s="13" customFormat="1" ht="12">
      <c r="A151" s="13"/>
      <c r="B151" s="233"/>
      <c r="C151" s="234"/>
      <c r="D151" s="228" t="s">
        <v>218</v>
      </c>
      <c r="E151" s="235" t="s">
        <v>39</v>
      </c>
      <c r="F151" s="236" t="s">
        <v>89</v>
      </c>
      <c r="G151" s="234"/>
      <c r="H151" s="237">
        <v>2</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218</v>
      </c>
      <c r="AU151" s="243" t="s">
        <v>89</v>
      </c>
      <c r="AV151" s="13" t="s">
        <v>89</v>
      </c>
      <c r="AW151" s="13" t="s">
        <v>41</v>
      </c>
      <c r="AX151" s="13" t="s">
        <v>80</v>
      </c>
      <c r="AY151" s="243" t="s">
        <v>206</v>
      </c>
    </row>
    <row r="152" spans="1:51" s="15" customFormat="1" ht="12">
      <c r="A152" s="15"/>
      <c r="B152" s="255"/>
      <c r="C152" s="256"/>
      <c r="D152" s="228" t="s">
        <v>218</v>
      </c>
      <c r="E152" s="257" t="s">
        <v>39</v>
      </c>
      <c r="F152" s="258" t="s">
        <v>803</v>
      </c>
      <c r="G152" s="256"/>
      <c r="H152" s="257" t="s">
        <v>39</v>
      </c>
      <c r="I152" s="259"/>
      <c r="J152" s="256"/>
      <c r="K152" s="256"/>
      <c r="L152" s="260"/>
      <c r="M152" s="261"/>
      <c r="N152" s="262"/>
      <c r="O152" s="262"/>
      <c r="P152" s="262"/>
      <c r="Q152" s="262"/>
      <c r="R152" s="262"/>
      <c r="S152" s="262"/>
      <c r="T152" s="263"/>
      <c r="U152" s="15"/>
      <c r="V152" s="15"/>
      <c r="W152" s="15"/>
      <c r="X152" s="15"/>
      <c r="Y152" s="15"/>
      <c r="Z152" s="15"/>
      <c r="AA152" s="15"/>
      <c r="AB152" s="15"/>
      <c r="AC152" s="15"/>
      <c r="AD152" s="15"/>
      <c r="AE152" s="15"/>
      <c r="AT152" s="264" t="s">
        <v>218</v>
      </c>
      <c r="AU152" s="264" t="s">
        <v>89</v>
      </c>
      <c r="AV152" s="15" t="s">
        <v>87</v>
      </c>
      <c r="AW152" s="15" t="s">
        <v>41</v>
      </c>
      <c r="AX152" s="15" t="s">
        <v>80</v>
      </c>
      <c r="AY152" s="264" t="s">
        <v>206</v>
      </c>
    </row>
    <row r="153" spans="1:51" s="13" customFormat="1" ht="12">
      <c r="A153" s="13"/>
      <c r="B153" s="233"/>
      <c r="C153" s="234"/>
      <c r="D153" s="228" t="s">
        <v>218</v>
      </c>
      <c r="E153" s="235" t="s">
        <v>39</v>
      </c>
      <c r="F153" s="236" t="s">
        <v>214</v>
      </c>
      <c r="G153" s="234"/>
      <c r="H153" s="237">
        <v>4</v>
      </c>
      <c r="I153" s="238"/>
      <c r="J153" s="234"/>
      <c r="K153" s="234"/>
      <c r="L153" s="239"/>
      <c r="M153" s="240"/>
      <c r="N153" s="241"/>
      <c r="O153" s="241"/>
      <c r="P153" s="241"/>
      <c r="Q153" s="241"/>
      <c r="R153" s="241"/>
      <c r="S153" s="241"/>
      <c r="T153" s="242"/>
      <c r="U153" s="13"/>
      <c r="V153" s="13"/>
      <c r="W153" s="13"/>
      <c r="X153" s="13"/>
      <c r="Y153" s="13"/>
      <c r="Z153" s="13"/>
      <c r="AA153" s="13"/>
      <c r="AB153" s="13"/>
      <c r="AC153" s="13"/>
      <c r="AD153" s="13"/>
      <c r="AE153" s="13"/>
      <c r="AT153" s="243" t="s">
        <v>218</v>
      </c>
      <c r="AU153" s="243" t="s">
        <v>89</v>
      </c>
      <c r="AV153" s="13" t="s">
        <v>89</v>
      </c>
      <c r="AW153" s="13" t="s">
        <v>41</v>
      </c>
      <c r="AX153" s="13" t="s">
        <v>80</v>
      </c>
      <c r="AY153" s="243" t="s">
        <v>206</v>
      </c>
    </row>
    <row r="154" spans="1:51" s="14" customFormat="1" ht="12">
      <c r="A154" s="14"/>
      <c r="B154" s="244"/>
      <c r="C154" s="245"/>
      <c r="D154" s="228" t="s">
        <v>218</v>
      </c>
      <c r="E154" s="246" t="s">
        <v>39</v>
      </c>
      <c r="F154" s="247" t="s">
        <v>220</v>
      </c>
      <c r="G154" s="245"/>
      <c r="H154" s="248">
        <v>6</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218</v>
      </c>
      <c r="AU154" s="254" t="s">
        <v>89</v>
      </c>
      <c r="AV154" s="14" t="s">
        <v>214</v>
      </c>
      <c r="AW154" s="14" t="s">
        <v>41</v>
      </c>
      <c r="AX154" s="14" t="s">
        <v>87</v>
      </c>
      <c r="AY154" s="254" t="s">
        <v>206</v>
      </c>
    </row>
    <row r="155" spans="1:65" s="2" customFormat="1" ht="24.15" customHeight="1">
      <c r="A155" s="40"/>
      <c r="B155" s="41"/>
      <c r="C155" s="265" t="s">
        <v>307</v>
      </c>
      <c r="D155" s="265" t="s">
        <v>322</v>
      </c>
      <c r="E155" s="266" t="s">
        <v>804</v>
      </c>
      <c r="F155" s="267" t="s">
        <v>805</v>
      </c>
      <c r="G155" s="268" t="s">
        <v>223</v>
      </c>
      <c r="H155" s="269">
        <v>1</v>
      </c>
      <c r="I155" s="270"/>
      <c r="J155" s="271">
        <f>ROUND(I155*H155,2)</f>
        <v>0</v>
      </c>
      <c r="K155" s="267" t="s">
        <v>213</v>
      </c>
      <c r="L155" s="272"/>
      <c r="M155" s="273" t="s">
        <v>39</v>
      </c>
      <c r="N155" s="274" t="s">
        <v>53</v>
      </c>
      <c r="O155" s="86"/>
      <c r="P155" s="224">
        <f>O155*H155</f>
        <v>0</v>
      </c>
      <c r="Q155" s="224">
        <v>9.263</v>
      </c>
      <c r="R155" s="224">
        <f>Q155*H155</f>
        <v>9.263</v>
      </c>
      <c r="S155" s="224">
        <v>0</v>
      </c>
      <c r="T155" s="225">
        <f>S155*H155</f>
        <v>0</v>
      </c>
      <c r="U155" s="40"/>
      <c r="V155" s="40"/>
      <c r="W155" s="40"/>
      <c r="X155" s="40"/>
      <c r="Y155" s="40"/>
      <c r="Z155" s="40"/>
      <c r="AA155" s="40"/>
      <c r="AB155" s="40"/>
      <c r="AC155" s="40"/>
      <c r="AD155" s="40"/>
      <c r="AE155" s="40"/>
      <c r="AR155" s="226" t="s">
        <v>257</v>
      </c>
      <c r="AT155" s="226" t="s">
        <v>322</v>
      </c>
      <c r="AU155" s="226" t="s">
        <v>89</v>
      </c>
      <c r="AY155" s="18" t="s">
        <v>206</v>
      </c>
      <c r="BE155" s="227">
        <f>IF(N155="základní",J155,0)</f>
        <v>0</v>
      </c>
      <c r="BF155" s="227">
        <f>IF(N155="snížená",J155,0)</f>
        <v>0</v>
      </c>
      <c r="BG155" s="227">
        <f>IF(N155="zákl. přenesená",J155,0)</f>
        <v>0</v>
      </c>
      <c r="BH155" s="227">
        <f>IF(N155="sníž. přenesená",J155,0)</f>
        <v>0</v>
      </c>
      <c r="BI155" s="227">
        <f>IF(N155="nulová",J155,0)</f>
        <v>0</v>
      </c>
      <c r="BJ155" s="18" t="s">
        <v>214</v>
      </c>
      <c r="BK155" s="227">
        <f>ROUND(I155*H155,2)</f>
        <v>0</v>
      </c>
      <c r="BL155" s="18" t="s">
        <v>214</v>
      </c>
      <c r="BM155" s="226" t="s">
        <v>806</v>
      </c>
    </row>
    <row r="156" spans="1:47" s="2" customFormat="1" ht="12">
      <c r="A156" s="40"/>
      <c r="B156" s="41"/>
      <c r="C156" s="42"/>
      <c r="D156" s="228" t="s">
        <v>216</v>
      </c>
      <c r="E156" s="42"/>
      <c r="F156" s="229" t="s">
        <v>805</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8" t="s">
        <v>216</v>
      </c>
      <c r="AU156" s="18" t="s">
        <v>89</v>
      </c>
    </row>
    <row r="157" spans="1:47" s="2" customFormat="1" ht="12">
      <c r="A157" s="40"/>
      <c r="B157" s="41"/>
      <c r="C157" s="42"/>
      <c r="D157" s="228" t="s">
        <v>326</v>
      </c>
      <c r="E157" s="42"/>
      <c r="F157" s="275" t="s">
        <v>327</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326</v>
      </c>
      <c r="AU157" s="18" t="s">
        <v>89</v>
      </c>
    </row>
    <row r="158" spans="1:65" s="2" customFormat="1" ht="24.15" customHeight="1">
      <c r="A158" s="40"/>
      <c r="B158" s="41"/>
      <c r="C158" s="265" t="s">
        <v>313</v>
      </c>
      <c r="D158" s="265" t="s">
        <v>322</v>
      </c>
      <c r="E158" s="266" t="s">
        <v>807</v>
      </c>
      <c r="F158" s="267" t="s">
        <v>808</v>
      </c>
      <c r="G158" s="268" t="s">
        <v>223</v>
      </c>
      <c r="H158" s="269">
        <v>6</v>
      </c>
      <c r="I158" s="270"/>
      <c r="J158" s="271">
        <f>ROUND(I158*H158,2)</f>
        <v>0</v>
      </c>
      <c r="K158" s="267" t="s">
        <v>213</v>
      </c>
      <c r="L158" s="272"/>
      <c r="M158" s="273" t="s">
        <v>39</v>
      </c>
      <c r="N158" s="274" t="s">
        <v>53</v>
      </c>
      <c r="O158" s="86"/>
      <c r="P158" s="224">
        <f>O158*H158</f>
        <v>0</v>
      </c>
      <c r="Q158" s="224">
        <v>0.09904</v>
      </c>
      <c r="R158" s="224">
        <f>Q158*H158</f>
        <v>0.59424</v>
      </c>
      <c r="S158" s="224">
        <v>0</v>
      </c>
      <c r="T158" s="225">
        <f>S158*H158</f>
        <v>0</v>
      </c>
      <c r="U158" s="40"/>
      <c r="V158" s="40"/>
      <c r="W158" s="40"/>
      <c r="X158" s="40"/>
      <c r="Y158" s="40"/>
      <c r="Z158" s="40"/>
      <c r="AA158" s="40"/>
      <c r="AB158" s="40"/>
      <c r="AC158" s="40"/>
      <c r="AD158" s="40"/>
      <c r="AE158" s="40"/>
      <c r="AR158" s="226" t="s">
        <v>257</v>
      </c>
      <c r="AT158" s="226" t="s">
        <v>322</v>
      </c>
      <c r="AU158" s="226" t="s">
        <v>89</v>
      </c>
      <c r="AY158" s="18" t="s">
        <v>206</v>
      </c>
      <c r="BE158" s="227">
        <f>IF(N158="základní",J158,0)</f>
        <v>0</v>
      </c>
      <c r="BF158" s="227">
        <f>IF(N158="snížená",J158,0)</f>
        <v>0</v>
      </c>
      <c r="BG158" s="227">
        <f>IF(N158="zákl. přenesená",J158,0)</f>
        <v>0</v>
      </c>
      <c r="BH158" s="227">
        <f>IF(N158="sníž. přenesená",J158,0)</f>
        <v>0</v>
      </c>
      <c r="BI158" s="227">
        <f>IF(N158="nulová",J158,0)</f>
        <v>0</v>
      </c>
      <c r="BJ158" s="18" t="s">
        <v>214</v>
      </c>
      <c r="BK158" s="227">
        <f>ROUND(I158*H158,2)</f>
        <v>0</v>
      </c>
      <c r="BL158" s="18" t="s">
        <v>214</v>
      </c>
      <c r="BM158" s="226" t="s">
        <v>809</v>
      </c>
    </row>
    <row r="159" spans="1:47" s="2" customFormat="1" ht="12">
      <c r="A159" s="40"/>
      <c r="B159" s="41"/>
      <c r="C159" s="42"/>
      <c r="D159" s="228" t="s">
        <v>216</v>
      </c>
      <c r="E159" s="42"/>
      <c r="F159" s="229" t="s">
        <v>808</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8" t="s">
        <v>216</v>
      </c>
      <c r="AU159" s="18" t="s">
        <v>89</v>
      </c>
    </row>
    <row r="160" spans="1:51" s="15" customFormat="1" ht="12">
      <c r="A160" s="15"/>
      <c r="B160" s="255"/>
      <c r="C160" s="256"/>
      <c r="D160" s="228" t="s">
        <v>218</v>
      </c>
      <c r="E160" s="257" t="s">
        <v>39</v>
      </c>
      <c r="F160" s="258" t="s">
        <v>802</v>
      </c>
      <c r="G160" s="256"/>
      <c r="H160" s="257" t="s">
        <v>39</v>
      </c>
      <c r="I160" s="259"/>
      <c r="J160" s="256"/>
      <c r="K160" s="256"/>
      <c r="L160" s="260"/>
      <c r="M160" s="261"/>
      <c r="N160" s="262"/>
      <c r="O160" s="262"/>
      <c r="P160" s="262"/>
      <c r="Q160" s="262"/>
      <c r="R160" s="262"/>
      <c r="S160" s="262"/>
      <c r="T160" s="263"/>
      <c r="U160" s="15"/>
      <c r="V160" s="15"/>
      <c r="W160" s="15"/>
      <c r="X160" s="15"/>
      <c r="Y160" s="15"/>
      <c r="Z160" s="15"/>
      <c r="AA160" s="15"/>
      <c r="AB160" s="15"/>
      <c r="AC160" s="15"/>
      <c r="AD160" s="15"/>
      <c r="AE160" s="15"/>
      <c r="AT160" s="264" t="s">
        <v>218</v>
      </c>
      <c r="AU160" s="264" t="s">
        <v>89</v>
      </c>
      <c r="AV160" s="15" t="s">
        <v>87</v>
      </c>
      <c r="AW160" s="15" t="s">
        <v>41</v>
      </c>
      <c r="AX160" s="15" t="s">
        <v>80</v>
      </c>
      <c r="AY160" s="264" t="s">
        <v>206</v>
      </c>
    </row>
    <row r="161" spans="1:51" s="13" customFormat="1" ht="12">
      <c r="A161" s="13"/>
      <c r="B161" s="233"/>
      <c r="C161" s="234"/>
      <c r="D161" s="228" t="s">
        <v>218</v>
      </c>
      <c r="E161" s="235" t="s">
        <v>39</v>
      </c>
      <c r="F161" s="236" t="s">
        <v>228</v>
      </c>
      <c r="G161" s="234"/>
      <c r="H161" s="237">
        <v>3</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218</v>
      </c>
      <c r="AU161" s="243" t="s">
        <v>89</v>
      </c>
      <c r="AV161" s="13" t="s">
        <v>89</v>
      </c>
      <c r="AW161" s="13" t="s">
        <v>41</v>
      </c>
      <c r="AX161" s="13" t="s">
        <v>80</v>
      </c>
      <c r="AY161" s="243" t="s">
        <v>206</v>
      </c>
    </row>
    <row r="162" spans="1:51" s="15" customFormat="1" ht="12">
      <c r="A162" s="15"/>
      <c r="B162" s="255"/>
      <c r="C162" s="256"/>
      <c r="D162" s="228" t="s">
        <v>218</v>
      </c>
      <c r="E162" s="257" t="s">
        <v>39</v>
      </c>
      <c r="F162" s="258" t="s">
        <v>803</v>
      </c>
      <c r="G162" s="256"/>
      <c r="H162" s="257" t="s">
        <v>39</v>
      </c>
      <c r="I162" s="259"/>
      <c r="J162" s="256"/>
      <c r="K162" s="256"/>
      <c r="L162" s="260"/>
      <c r="M162" s="261"/>
      <c r="N162" s="262"/>
      <c r="O162" s="262"/>
      <c r="P162" s="262"/>
      <c r="Q162" s="262"/>
      <c r="R162" s="262"/>
      <c r="S162" s="262"/>
      <c r="T162" s="263"/>
      <c r="U162" s="15"/>
      <c r="V162" s="15"/>
      <c r="W162" s="15"/>
      <c r="X162" s="15"/>
      <c r="Y162" s="15"/>
      <c r="Z162" s="15"/>
      <c r="AA162" s="15"/>
      <c r="AB162" s="15"/>
      <c r="AC162" s="15"/>
      <c r="AD162" s="15"/>
      <c r="AE162" s="15"/>
      <c r="AT162" s="264" t="s">
        <v>218</v>
      </c>
      <c r="AU162" s="264" t="s">
        <v>89</v>
      </c>
      <c r="AV162" s="15" t="s">
        <v>87</v>
      </c>
      <c r="AW162" s="15" t="s">
        <v>41</v>
      </c>
      <c r="AX162" s="15" t="s">
        <v>80</v>
      </c>
      <c r="AY162" s="264" t="s">
        <v>206</v>
      </c>
    </row>
    <row r="163" spans="1:51" s="13" customFormat="1" ht="12">
      <c r="A163" s="13"/>
      <c r="B163" s="233"/>
      <c r="C163" s="234"/>
      <c r="D163" s="228" t="s">
        <v>218</v>
      </c>
      <c r="E163" s="235" t="s">
        <v>39</v>
      </c>
      <c r="F163" s="236" t="s">
        <v>228</v>
      </c>
      <c r="G163" s="234"/>
      <c r="H163" s="237">
        <v>3</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218</v>
      </c>
      <c r="AU163" s="243" t="s">
        <v>89</v>
      </c>
      <c r="AV163" s="13" t="s">
        <v>89</v>
      </c>
      <c r="AW163" s="13" t="s">
        <v>41</v>
      </c>
      <c r="AX163" s="13" t="s">
        <v>80</v>
      </c>
      <c r="AY163" s="243" t="s">
        <v>206</v>
      </c>
    </row>
    <row r="164" spans="1:51" s="14" customFormat="1" ht="12">
      <c r="A164" s="14"/>
      <c r="B164" s="244"/>
      <c r="C164" s="245"/>
      <c r="D164" s="228" t="s">
        <v>218</v>
      </c>
      <c r="E164" s="246" t="s">
        <v>39</v>
      </c>
      <c r="F164" s="247" t="s">
        <v>220</v>
      </c>
      <c r="G164" s="245"/>
      <c r="H164" s="248">
        <v>6</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218</v>
      </c>
      <c r="AU164" s="254" t="s">
        <v>89</v>
      </c>
      <c r="AV164" s="14" t="s">
        <v>214</v>
      </c>
      <c r="AW164" s="14" t="s">
        <v>41</v>
      </c>
      <c r="AX164" s="14" t="s">
        <v>87</v>
      </c>
      <c r="AY164" s="254" t="s">
        <v>206</v>
      </c>
    </row>
    <row r="165" spans="1:65" s="2" customFormat="1" ht="24.15" customHeight="1">
      <c r="A165" s="40"/>
      <c r="B165" s="41"/>
      <c r="C165" s="265" t="s">
        <v>321</v>
      </c>
      <c r="D165" s="265" t="s">
        <v>322</v>
      </c>
      <c r="E165" s="266" t="s">
        <v>810</v>
      </c>
      <c r="F165" s="267" t="s">
        <v>811</v>
      </c>
      <c r="G165" s="268" t="s">
        <v>223</v>
      </c>
      <c r="H165" s="269">
        <v>10</v>
      </c>
      <c r="I165" s="270"/>
      <c r="J165" s="271">
        <f>ROUND(I165*H165,2)</f>
        <v>0</v>
      </c>
      <c r="K165" s="267" t="s">
        <v>213</v>
      </c>
      <c r="L165" s="272"/>
      <c r="M165" s="273" t="s">
        <v>39</v>
      </c>
      <c r="N165" s="274" t="s">
        <v>53</v>
      </c>
      <c r="O165" s="86"/>
      <c r="P165" s="224">
        <f>O165*H165</f>
        <v>0</v>
      </c>
      <c r="Q165" s="224">
        <v>0.103</v>
      </c>
      <c r="R165" s="224">
        <f>Q165*H165</f>
        <v>1.03</v>
      </c>
      <c r="S165" s="224">
        <v>0</v>
      </c>
      <c r="T165" s="225">
        <f>S165*H165</f>
        <v>0</v>
      </c>
      <c r="U165" s="40"/>
      <c r="V165" s="40"/>
      <c r="W165" s="40"/>
      <c r="X165" s="40"/>
      <c r="Y165" s="40"/>
      <c r="Z165" s="40"/>
      <c r="AA165" s="40"/>
      <c r="AB165" s="40"/>
      <c r="AC165" s="40"/>
      <c r="AD165" s="40"/>
      <c r="AE165" s="40"/>
      <c r="AR165" s="226" t="s">
        <v>257</v>
      </c>
      <c r="AT165" s="226" t="s">
        <v>322</v>
      </c>
      <c r="AU165" s="226" t="s">
        <v>89</v>
      </c>
      <c r="AY165" s="18" t="s">
        <v>206</v>
      </c>
      <c r="BE165" s="227">
        <f>IF(N165="základní",J165,0)</f>
        <v>0</v>
      </c>
      <c r="BF165" s="227">
        <f>IF(N165="snížená",J165,0)</f>
        <v>0</v>
      </c>
      <c r="BG165" s="227">
        <f>IF(N165="zákl. přenesená",J165,0)</f>
        <v>0</v>
      </c>
      <c r="BH165" s="227">
        <f>IF(N165="sníž. přenesená",J165,0)</f>
        <v>0</v>
      </c>
      <c r="BI165" s="227">
        <f>IF(N165="nulová",J165,0)</f>
        <v>0</v>
      </c>
      <c r="BJ165" s="18" t="s">
        <v>214</v>
      </c>
      <c r="BK165" s="227">
        <f>ROUND(I165*H165,2)</f>
        <v>0</v>
      </c>
      <c r="BL165" s="18" t="s">
        <v>214</v>
      </c>
      <c r="BM165" s="226" t="s">
        <v>812</v>
      </c>
    </row>
    <row r="166" spans="1:47" s="2" customFormat="1" ht="12">
      <c r="A166" s="40"/>
      <c r="B166" s="41"/>
      <c r="C166" s="42"/>
      <c r="D166" s="228" t="s">
        <v>216</v>
      </c>
      <c r="E166" s="42"/>
      <c r="F166" s="229" t="s">
        <v>811</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8" t="s">
        <v>216</v>
      </c>
      <c r="AU166" s="18" t="s">
        <v>89</v>
      </c>
    </row>
    <row r="167" spans="1:51" s="15" customFormat="1" ht="12">
      <c r="A167" s="15"/>
      <c r="B167" s="255"/>
      <c r="C167" s="256"/>
      <c r="D167" s="228" t="s">
        <v>218</v>
      </c>
      <c r="E167" s="257" t="s">
        <v>39</v>
      </c>
      <c r="F167" s="258" t="s">
        <v>813</v>
      </c>
      <c r="G167" s="256"/>
      <c r="H167" s="257" t="s">
        <v>39</v>
      </c>
      <c r="I167" s="259"/>
      <c r="J167" s="256"/>
      <c r="K167" s="256"/>
      <c r="L167" s="260"/>
      <c r="M167" s="261"/>
      <c r="N167" s="262"/>
      <c r="O167" s="262"/>
      <c r="P167" s="262"/>
      <c r="Q167" s="262"/>
      <c r="R167" s="262"/>
      <c r="S167" s="262"/>
      <c r="T167" s="263"/>
      <c r="U167" s="15"/>
      <c r="V167" s="15"/>
      <c r="W167" s="15"/>
      <c r="X167" s="15"/>
      <c r="Y167" s="15"/>
      <c r="Z167" s="15"/>
      <c r="AA167" s="15"/>
      <c r="AB167" s="15"/>
      <c r="AC167" s="15"/>
      <c r="AD167" s="15"/>
      <c r="AE167" s="15"/>
      <c r="AT167" s="264" t="s">
        <v>218</v>
      </c>
      <c r="AU167" s="264" t="s">
        <v>89</v>
      </c>
      <c r="AV167" s="15" t="s">
        <v>87</v>
      </c>
      <c r="AW167" s="15" t="s">
        <v>41</v>
      </c>
      <c r="AX167" s="15" t="s">
        <v>80</v>
      </c>
      <c r="AY167" s="264" t="s">
        <v>206</v>
      </c>
    </row>
    <row r="168" spans="1:51" s="13" customFormat="1" ht="12">
      <c r="A168" s="13"/>
      <c r="B168" s="233"/>
      <c r="C168" s="234"/>
      <c r="D168" s="228" t="s">
        <v>218</v>
      </c>
      <c r="E168" s="235" t="s">
        <v>39</v>
      </c>
      <c r="F168" s="236" t="s">
        <v>244</v>
      </c>
      <c r="G168" s="234"/>
      <c r="H168" s="237">
        <v>6</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218</v>
      </c>
      <c r="AU168" s="243" t="s">
        <v>89</v>
      </c>
      <c r="AV168" s="13" t="s">
        <v>89</v>
      </c>
      <c r="AW168" s="13" t="s">
        <v>41</v>
      </c>
      <c r="AX168" s="13" t="s">
        <v>80</v>
      </c>
      <c r="AY168" s="243" t="s">
        <v>206</v>
      </c>
    </row>
    <row r="169" spans="1:51" s="15" customFormat="1" ht="12">
      <c r="A169" s="15"/>
      <c r="B169" s="255"/>
      <c r="C169" s="256"/>
      <c r="D169" s="228" t="s">
        <v>218</v>
      </c>
      <c r="E169" s="257" t="s">
        <v>39</v>
      </c>
      <c r="F169" s="258" t="s">
        <v>814</v>
      </c>
      <c r="G169" s="256"/>
      <c r="H169" s="257" t="s">
        <v>39</v>
      </c>
      <c r="I169" s="259"/>
      <c r="J169" s="256"/>
      <c r="K169" s="256"/>
      <c r="L169" s="260"/>
      <c r="M169" s="261"/>
      <c r="N169" s="262"/>
      <c r="O169" s="262"/>
      <c r="P169" s="262"/>
      <c r="Q169" s="262"/>
      <c r="R169" s="262"/>
      <c r="S169" s="262"/>
      <c r="T169" s="263"/>
      <c r="U169" s="15"/>
      <c r="V169" s="15"/>
      <c r="W169" s="15"/>
      <c r="X169" s="15"/>
      <c r="Y169" s="15"/>
      <c r="Z169" s="15"/>
      <c r="AA169" s="15"/>
      <c r="AB169" s="15"/>
      <c r="AC169" s="15"/>
      <c r="AD169" s="15"/>
      <c r="AE169" s="15"/>
      <c r="AT169" s="264" t="s">
        <v>218</v>
      </c>
      <c r="AU169" s="264" t="s">
        <v>89</v>
      </c>
      <c r="AV169" s="15" t="s">
        <v>87</v>
      </c>
      <c r="AW169" s="15" t="s">
        <v>41</v>
      </c>
      <c r="AX169" s="15" t="s">
        <v>80</v>
      </c>
      <c r="AY169" s="264" t="s">
        <v>206</v>
      </c>
    </row>
    <row r="170" spans="1:51" s="13" customFormat="1" ht="12">
      <c r="A170" s="13"/>
      <c r="B170" s="233"/>
      <c r="C170" s="234"/>
      <c r="D170" s="228" t="s">
        <v>218</v>
      </c>
      <c r="E170" s="235" t="s">
        <v>39</v>
      </c>
      <c r="F170" s="236" t="s">
        <v>228</v>
      </c>
      <c r="G170" s="234"/>
      <c r="H170" s="237">
        <v>3</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218</v>
      </c>
      <c r="AU170" s="243" t="s">
        <v>89</v>
      </c>
      <c r="AV170" s="13" t="s">
        <v>89</v>
      </c>
      <c r="AW170" s="13" t="s">
        <v>41</v>
      </c>
      <c r="AX170" s="13" t="s">
        <v>80</v>
      </c>
      <c r="AY170" s="243" t="s">
        <v>206</v>
      </c>
    </row>
    <row r="171" spans="1:51" s="15" customFormat="1" ht="12">
      <c r="A171" s="15"/>
      <c r="B171" s="255"/>
      <c r="C171" s="256"/>
      <c r="D171" s="228" t="s">
        <v>218</v>
      </c>
      <c r="E171" s="257" t="s">
        <v>39</v>
      </c>
      <c r="F171" s="258" t="s">
        <v>815</v>
      </c>
      <c r="G171" s="256"/>
      <c r="H171" s="257" t="s">
        <v>39</v>
      </c>
      <c r="I171" s="259"/>
      <c r="J171" s="256"/>
      <c r="K171" s="256"/>
      <c r="L171" s="260"/>
      <c r="M171" s="261"/>
      <c r="N171" s="262"/>
      <c r="O171" s="262"/>
      <c r="P171" s="262"/>
      <c r="Q171" s="262"/>
      <c r="R171" s="262"/>
      <c r="S171" s="262"/>
      <c r="T171" s="263"/>
      <c r="U171" s="15"/>
      <c r="V171" s="15"/>
      <c r="W171" s="15"/>
      <c r="X171" s="15"/>
      <c r="Y171" s="15"/>
      <c r="Z171" s="15"/>
      <c r="AA171" s="15"/>
      <c r="AB171" s="15"/>
      <c r="AC171" s="15"/>
      <c r="AD171" s="15"/>
      <c r="AE171" s="15"/>
      <c r="AT171" s="264" t="s">
        <v>218</v>
      </c>
      <c r="AU171" s="264" t="s">
        <v>89</v>
      </c>
      <c r="AV171" s="15" t="s">
        <v>87</v>
      </c>
      <c r="AW171" s="15" t="s">
        <v>41</v>
      </c>
      <c r="AX171" s="15" t="s">
        <v>80</v>
      </c>
      <c r="AY171" s="264" t="s">
        <v>206</v>
      </c>
    </row>
    <row r="172" spans="1:51" s="13" customFormat="1" ht="12">
      <c r="A172" s="13"/>
      <c r="B172" s="233"/>
      <c r="C172" s="234"/>
      <c r="D172" s="228" t="s">
        <v>218</v>
      </c>
      <c r="E172" s="235" t="s">
        <v>39</v>
      </c>
      <c r="F172" s="236" t="s">
        <v>87</v>
      </c>
      <c r="G172" s="234"/>
      <c r="H172" s="237">
        <v>1</v>
      </c>
      <c r="I172" s="238"/>
      <c r="J172" s="234"/>
      <c r="K172" s="234"/>
      <c r="L172" s="239"/>
      <c r="M172" s="240"/>
      <c r="N172" s="241"/>
      <c r="O172" s="241"/>
      <c r="P172" s="241"/>
      <c r="Q172" s="241"/>
      <c r="R172" s="241"/>
      <c r="S172" s="241"/>
      <c r="T172" s="242"/>
      <c r="U172" s="13"/>
      <c r="V172" s="13"/>
      <c r="W172" s="13"/>
      <c r="X172" s="13"/>
      <c r="Y172" s="13"/>
      <c r="Z172" s="13"/>
      <c r="AA172" s="13"/>
      <c r="AB172" s="13"/>
      <c r="AC172" s="13"/>
      <c r="AD172" s="13"/>
      <c r="AE172" s="13"/>
      <c r="AT172" s="243" t="s">
        <v>218</v>
      </c>
      <c r="AU172" s="243" t="s">
        <v>89</v>
      </c>
      <c r="AV172" s="13" t="s">
        <v>89</v>
      </c>
      <c r="AW172" s="13" t="s">
        <v>41</v>
      </c>
      <c r="AX172" s="13" t="s">
        <v>80</v>
      </c>
      <c r="AY172" s="243" t="s">
        <v>206</v>
      </c>
    </row>
    <row r="173" spans="1:51" s="14" customFormat="1" ht="12">
      <c r="A173" s="14"/>
      <c r="B173" s="244"/>
      <c r="C173" s="245"/>
      <c r="D173" s="228" t="s">
        <v>218</v>
      </c>
      <c r="E173" s="246" t="s">
        <v>39</v>
      </c>
      <c r="F173" s="247" t="s">
        <v>220</v>
      </c>
      <c r="G173" s="245"/>
      <c r="H173" s="248">
        <v>10</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218</v>
      </c>
      <c r="AU173" s="254" t="s">
        <v>89</v>
      </c>
      <c r="AV173" s="14" t="s">
        <v>214</v>
      </c>
      <c r="AW173" s="14" t="s">
        <v>41</v>
      </c>
      <c r="AX173" s="14" t="s">
        <v>87</v>
      </c>
      <c r="AY173" s="254" t="s">
        <v>206</v>
      </c>
    </row>
    <row r="174" spans="1:65" s="2" customFormat="1" ht="24.15" customHeight="1">
      <c r="A174" s="40"/>
      <c r="B174" s="41"/>
      <c r="C174" s="265" t="s">
        <v>328</v>
      </c>
      <c r="D174" s="265" t="s">
        <v>322</v>
      </c>
      <c r="E174" s="266" t="s">
        <v>816</v>
      </c>
      <c r="F174" s="267" t="s">
        <v>817</v>
      </c>
      <c r="G174" s="268" t="s">
        <v>223</v>
      </c>
      <c r="H174" s="269">
        <v>1</v>
      </c>
      <c r="I174" s="270"/>
      <c r="J174" s="271">
        <f>ROUND(I174*H174,2)</f>
        <v>0</v>
      </c>
      <c r="K174" s="267" t="s">
        <v>213</v>
      </c>
      <c r="L174" s="272"/>
      <c r="M174" s="273" t="s">
        <v>39</v>
      </c>
      <c r="N174" s="274" t="s">
        <v>53</v>
      </c>
      <c r="O174" s="86"/>
      <c r="P174" s="224">
        <f>O174*H174</f>
        <v>0</v>
      </c>
      <c r="Q174" s="224">
        <v>0.17431</v>
      </c>
      <c r="R174" s="224">
        <f>Q174*H174</f>
        <v>0.17431</v>
      </c>
      <c r="S174" s="224">
        <v>0</v>
      </c>
      <c r="T174" s="225">
        <f>S174*H174</f>
        <v>0</v>
      </c>
      <c r="U174" s="40"/>
      <c r="V174" s="40"/>
      <c r="W174" s="40"/>
      <c r="X174" s="40"/>
      <c r="Y174" s="40"/>
      <c r="Z174" s="40"/>
      <c r="AA174" s="40"/>
      <c r="AB174" s="40"/>
      <c r="AC174" s="40"/>
      <c r="AD174" s="40"/>
      <c r="AE174" s="40"/>
      <c r="AR174" s="226" t="s">
        <v>257</v>
      </c>
      <c r="AT174" s="226" t="s">
        <v>322</v>
      </c>
      <c r="AU174" s="226" t="s">
        <v>89</v>
      </c>
      <c r="AY174" s="18" t="s">
        <v>206</v>
      </c>
      <c r="BE174" s="227">
        <f>IF(N174="základní",J174,0)</f>
        <v>0</v>
      </c>
      <c r="BF174" s="227">
        <f>IF(N174="snížená",J174,0)</f>
        <v>0</v>
      </c>
      <c r="BG174" s="227">
        <f>IF(N174="zákl. přenesená",J174,0)</f>
        <v>0</v>
      </c>
      <c r="BH174" s="227">
        <f>IF(N174="sníž. přenesená",J174,0)</f>
        <v>0</v>
      </c>
      <c r="BI174" s="227">
        <f>IF(N174="nulová",J174,0)</f>
        <v>0</v>
      </c>
      <c r="BJ174" s="18" t="s">
        <v>214</v>
      </c>
      <c r="BK174" s="227">
        <f>ROUND(I174*H174,2)</f>
        <v>0</v>
      </c>
      <c r="BL174" s="18" t="s">
        <v>214</v>
      </c>
      <c r="BM174" s="226" t="s">
        <v>818</v>
      </c>
    </row>
    <row r="175" spans="1:47" s="2" customFormat="1" ht="12">
      <c r="A175" s="40"/>
      <c r="B175" s="41"/>
      <c r="C175" s="42"/>
      <c r="D175" s="228" t="s">
        <v>216</v>
      </c>
      <c r="E175" s="42"/>
      <c r="F175" s="229" t="s">
        <v>817</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8" t="s">
        <v>216</v>
      </c>
      <c r="AU175" s="18" t="s">
        <v>89</v>
      </c>
    </row>
    <row r="176" spans="1:51" s="15" customFormat="1" ht="12">
      <c r="A176" s="15"/>
      <c r="B176" s="255"/>
      <c r="C176" s="256"/>
      <c r="D176" s="228" t="s">
        <v>218</v>
      </c>
      <c r="E176" s="257" t="s">
        <v>39</v>
      </c>
      <c r="F176" s="258" t="s">
        <v>819</v>
      </c>
      <c r="G176" s="256"/>
      <c r="H176" s="257" t="s">
        <v>39</v>
      </c>
      <c r="I176" s="259"/>
      <c r="J176" s="256"/>
      <c r="K176" s="256"/>
      <c r="L176" s="260"/>
      <c r="M176" s="261"/>
      <c r="N176" s="262"/>
      <c r="O176" s="262"/>
      <c r="P176" s="262"/>
      <c r="Q176" s="262"/>
      <c r="R176" s="262"/>
      <c r="S176" s="262"/>
      <c r="T176" s="263"/>
      <c r="U176" s="15"/>
      <c r="V176" s="15"/>
      <c r="W176" s="15"/>
      <c r="X176" s="15"/>
      <c r="Y176" s="15"/>
      <c r="Z176" s="15"/>
      <c r="AA176" s="15"/>
      <c r="AB176" s="15"/>
      <c r="AC176" s="15"/>
      <c r="AD176" s="15"/>
      <c r="AE176" s="15"/>
      <c r="AT176" s="264" t="s">
        <v>218</v>
      </c>
      <c r="AU176" s="264" t="s">
        <v>89</v>
      </c>
      <c r="AV176" s="15" t="s">
        <v>87</v>
      </c>
      <c r="AW176" s="15" t="s">
        <v>41</v>
      </c>
      <c r="AX176" s="15" t="s">
        <v>80</v>
      </c>
      <c r="AY176" s="264" t="s">
        <v>206</v>
      </c>
    </row>
    <row r="177" spans="1:51" s="13" customFormat="1" ht="12">
      <c r="A177" s="13"/>
      <c r="B177" s="233"/>
      <c r="C177" s="234"/>
      <c r="D177" s="228" t="s">
        <v>218</v>
      </c>
      <c r="E177" s="235" t="s">
        <v>39</v>
      </c>
      <c r="F177" s="236" t="s">
        <v>87</v>
      </c>
      <c r="G177" s="234"/>
      <c r="H177" s="237">
        <v>1</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218</v>
      </c>
      <c r="AU177" s="243" t="s">
        <v>89</v>
      </c>
      <c r="AV177" s="13" t="s">
        <v>89</v>
      </c>
      <c r="AW177" s="13" t="s">
        <v>41</v>
      </c>
      <c r="AX177" s="13" t="s">
        <v>80</v>
      </c>
      <c r="AY177" s="243" t="s">
        <v>206</v>
      </c>
    </row>
    <row r="178" spans="1:51" s="14" customFormat="1" ht="12">
      <c r="A178" s="14"/>
      <c r="B178" s="244"/>
      <c r="C178" s="245"/>
      <c r="D178" s="228" t="s">
        <v>218</v>
      </c>
      <c r="E178" s="246" t="s">
        <v>39</v>
      </c>
      <c r="F178" s="247" t="s">
        <v>220</v>
      </c>
      <c r="G178" s="245"/>
      <c r="H178" s="248">
        <v>1</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218</v>
      </c>
      <c r="AU178" s="254" t="s">
        <v>89</v>
      </c>
      <c r="AV178" s="14" t="s">
        <v>214</v>
      </c>
      <c r="AW178" s="14" t="s">
        <v>41</v>
      </c>
      <c r="AX178" s="14" t="s">
        <v>87</v>
      </c>
      <c r="AY178" s="254" t="s">
        <v>206</v>
      </c>
    </row>
    <row r="179" spans="1:65" s="2" customFormat="1" ht="24.15" customHeight="1">
      <c r="A179" s="40"/>
      <c r="B179" s="41"/>
      <c r="C179" s="265" t="s">
        <v>256</v>
      </c>
      <c r="D179" s="265" t="s">
        <v>322</v>
      </c>
      <c r="E179" s="266" t="s">
        <v>820</v>
      </c>
      <c r="F179" s="267" t="s">
        <v>821</v>
      </c>
      <c r="G179" s="268" t="s">
        <v>223</v>
      </c>
      <c r="H179" s="269">
        <v>2</v>
      </c>
      <c r="I179" s="270"/>
      <c r="J179" s="271">
        <f>ROUND(I179*H179,2)</f>
        <v>0</v>
      </c>
      <c r="K179" s="267" t="s">
        <v>213</v>
      </c>
      <c r="L179" s="272"/>
      <c r="M179" s="273" t="s">
        <v>39</v>
      </c>
      <c r="N179" s="274" t="s">
        <v>53</v>
      </c>
      <c r="O179" s="86"/>
      <c r="P179" s="224">
        <f>O179*H179</f>
        <v>0</v>
      </c>
      <c r="Q179" s="224">
        <v>0.17827</v>
      </c>
      <c r="R179" s="224">
        <f>Q179*H179</f>
        <v>0.35654</v>
      </c>
      <c r="S179" s="224">
        <v>0</v>
      </c>
      <c r="T179" s="225">
        <f>S179*H179</f>
        <v>0</v>
      </c>
      <c r="U179" s="40"/>
      <c r="V179" s="40"/>
      <c r="W179" s="40"/>
      <c r="X179" s="40"/>
      <c r="Y179" s="40"/>
      <c r="Z179" s="40"/>
      <c r="AA179" s="40"/>
      <c r="AB179" s="40"/>
      <c r="AC179" s="40"/>
      <c r="AD179" s="40"/>
      <c r="AE179" s="40"/>
      <c r="AR179" s="226" t="s">
        <v>257</v>
      </c>
      <c r="AT179" s="226" t="s">
        <v>322</v>
      </c>
      <c r="AU179" s="226" t="s">
        <v>89</v>
      </c>
      <c r="AY179" s="18" t="s">
        <v>206</v>
      </c>
      <c r="BE179" s="227">
        <f>IF(N179="základní",J179,0)</f>
        <v>0</v>
      </c>
      <c r="BF179" s="227">
        <f>IF(N179="snížená",J179,0)</f>
        <v>0</v>
      </c>
      <c r="BG179" s="227">
        <f>IF(N179="zákl. přenesená",J179,0)</f>
        <v>0</v>
      </c>
      <c r="BH179" s="227">
        <f>IF(N179="sníž. přenesená",J179,0)</f>
        <v>0</v>
      </c>
      <c r="BI179" s="227">
        <f>IF(N179="nulová",J179,0)</f>
        <v>0</v>
      </c>
      <c r="BJ179" s="18" t="s">
        <v>214</v>
      </c>
      <c r="BK179" s="227">
        <f>ROUND(I179*H179,2)</f>
        <v>0</v>
      </c>
      <c r="BL179" s="18" t="s">
        <v>214</v>
      </c>
      <c r="BM179" s="226" t="s">
        <v>822</v>
      </c>
    </row>
    <row r="180" spans="1:47" s="2" customFormat="1" ht="12">
      <c r="A180" s="40"/>
      <c r="B180" s="41"/>
      <c r="C180" s="42"/>
      <c r="D180" s="228" t="s">
        <v>216</v>
      </c>
      <c r="E180" s="42"/>
      <c r="F180" s="229" t="s">
        <v>821</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8" t="s">
        <v>216</v>
      </c>
      <c r="AU180" s="18" t="s">
        <v>89</v>
      </c>
    </row>
    <row r="181" spans="1:51" s="15" customFormat="1" ht="12">
      <c r="A181" s="15"/>
      <c r="B181" s="255"/>
      <c r="C181" s="256"/>
      <c r="D181" s="228" t="s">
        <v>218</v>
      </c>
      <c r="E181" s="257" t="s">
        <v>39</v>
      </c>
      <c r="F181" s="258" t="s">
        <v>823</v>
      </c>
      <c r="G181" s="256"/>
      <c r="H181" s="257" t="s">
        <v>39</v>
      </c>
      <c r="I181" s="259"/>
      <c r="J181" s="256"/>
      <c r="K181" s="256"/>
      <c r="L181" s="260"/>
      <c r="M181" s="261"/>
      <c r="N181" s="262"/>
      <c r="O181" s="262"/>
      <c r="P181" s="262"/>
      <c r="Q181" s="262"/>
      <c r="R181" s="262"/>
      <c r="S181" s="262"/>
      <c r="T181" s="263"/>
      <c r="U181" s="15"/>
      <c r="V181" s="15"/>
      <c r="W181" s="15"/>
      <c r="X181" s="15"/>
      <c r="Y181" s="15"/>
      <c r="Z181" s="15"/>
      <c r="AA181" s="15"/>
      <c r="AB181" s="15"/>
      <c r="AC181" s="15"/>
      <c r="AD181" s="15"/>
      <c r="AE181" s="15"/>
      <c r="AT181" s="264" t="s">
        <v>218</v>
      </c>
      <c r="AU181" s="264" t="s">
        <v>89</v>
      </c>
      <c r="AV181" s="15" t="s">
        <v>87</v>
      </c>
      <c r="AW181" s="15" t="s">
        <v>41</v>
      </c>
      <c r="AX181" s="15" t="s">
        <v>80</v>
      </c>
      <c r="AY181" s="264" t="s">
        <v>206</v>
      </c>
    </row>
    <row r="182" spans="1:51" s="13" customFormat="1" ht="12">
      <c r="A182" s="13"/>
      <c r="B182" s="233"/>
      <c r="C182" s="234"/>
      <c r="D182" s="228" t="s">
        <v>218</v>
      </c>
      <c r="E182" s="235" t="s">
        <v>39</v>
      </c>
      <c r="F182" s="236" t="s">
        <v>89</v>
      </c>
      <c r="G182" s="234"/>
      <c r="H182" s="237">
        <v>2</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218</v>
      </c>
      <c r="AU182" s="243" t="s">
        <v>89</v>
      </c>
      <c r="AV182" s="13" t="s">
        <v>89</v>
      </c>
      <c r="AW182" s="13" t="s">
        <v>41</v>
      </c>
      <c r="AX182" s="13" t="s">
        <v>80</v>
      </c>
      <c r="AY182" s="243" t="s">
        <v>206</v>
      </c>
    </row>
    <row r="183" spans="1:51" s="14" customFormat="1" ht="12">
      <c r="A183" s="14"/>
      <c r="B183" s="244"/>
      <c r="C183" s="245"/>
      <c r="D183" s="228" t="s">
        <v>218</v>
      </c>
      <c r="E183" s="246" t="s">
        <v>39</v>
      </c>
      <c r="F183" s="247" t="s">
        <v>220</v>
      </c>
      <c r="G183" s="245"/>
      <c r="H183" s="248">
        <v>2</v>
      </c>
      <c r="I183" s="249"/>
      <c r="J183" s="245"/>
      <c r="K183" s="245"/>
      <c r="L183" s="250"/>
      <c r="M183" s="251"/>
      <c r="N183" s="252"/>
      <c r="O183" s="252"/>
      <c r="P183" s="252"/>
      <c r="Q183" s="252"/>
      <c r="R183" s="252"/>
      <c r="S183" s="252"/>
      <c r="T183" s="253"/>
      <c r="U183" s="14"/>
      <c r="V183" s="14"/>
      <c r="W183" s="14"/>
      <c r="X183" s="14"/>
      <c r="Y183" s="14"/>
      <c r="Z183" s="14"/>
      <c r="AA183" s="14"/>
      <c r="AB183" s="14"/>
      <c r="AC183" s="14"/>
      <c r="AD183" s="14"/>
      <c r="AE183" s="14"/>
      <c r="AT183" s="254" t="s">
        <v>218</v>
      </c>
      <c r="AU183" s="254" t="s">
        <v>89</v>
      </c>
      <c r="AV183" s="14" t="s">
        <v>214</v>
      </c>
      <c r="AW183" s="14" t="s">
        <v>41</v>
      </c>
      <c r="AX183" s="14" t="s">
        <v>87</v>
      </c>
      <c r="AY183" s="254" t="s">
        <v>206</v>
      </c>
    </row>
    <row r="184" spans="1:65" s="2" customFormat="1" ht="24.15" customHeight="1">
      <c r="A184" s="40"/>
      <c r="B184" s="41"/>
      <c r="C184" s="265" t="s">
        <v>7</v>
      </c>
      <c r="D184" s="265" t="s">
        <v>322</v>
      </c>
      <c r="E184" s="266" t="s">
        <v>824</v>
      </c>
      <c r="F184" s="267" t="s">
        <v>825</v>
      </c>
      <c r="G184" s="268" t="s">
        <v>223</v>
      </c>
      <c r="H184" s="269">
        <v>2</v>
      </c>
      <c r="I184" s="270"/>
      <c r="J184" s="271">
        <f>ROUND(I184*H184,2)</f>
        <v>0</v>
      </c>
      <c r="K184" s="267" t="s">
        <v>213</v>
      </c>
      <c r="L184" s="272"/>
      <c r="M184" s="273" t="s">
        <v>39</v>
      </c>
      <c r="N184" s="274" t="s">
        <v>53</v>
      </c>
      <c r="O184" s="86"/>
      <c r="P184" s="224">
        <f>O184*H184</f>
        <v>0</v>
      </c>
      <c r="Q184" s="224">
        <v>0.18223</v>
      </c>
      <c r="R184" s="224">
        <f>Q184*H184</f>
        <v>0.36446</v>
      </c>
      <c r="S184" s="224">
        <v>0</v>
      </c>
      <c r="T184" s="225">
        <f>S184*H184</f>
        <v>0</v>
      </c>
      <c r="U184" s="40"/>
      <c r="V184" s="40"/>
      <c r="W184" s="40"/>
      <c r="X184" s="40"/>
      <c r="Y184" s="40"/>
      <c r="Z184" s="40"/>
      <c r="AA184" s="40"/>
      <c r="AB184" s="40"/>
      <c r="AC184" s="40"/>
      <c r="AD184" s="40"/>
      <c r="AE184" s="40"/>
      <c r="AR184" s="226" t="s">
        <v>257</v>
      </c>
      <c r="AT184" s="226" t="s">
        <v>322</v>
      </c>
      <c r="AU184" s="226" t="s">
        <v>89</v>
      </c>
      <c r="AY184" s="18" t="s">
        <v>206</v>
      </c>
      <c r="BE184" s="227">
        <f>IF(N184="základní",J184,0)</f>
        <v>0</v>
      </c>
      <c r="BF184" s="227">
        <f>IF(N184="snížená",J184,0)</f>
        <v>0</v>
      </c>
      <c r="BG184" s="227">
        <f>IF(N184="zákl. přenesená",J184,0)</f>
        <v>0</v>
      </c>
      <c r="BH184" s="227">
        <f>IF(N184="sníž. přenesená",J184,0)</f>
        <v>0</v>
      </c>
      <c r="BI184" s="227">
        <f>IF(N184="nulová",J184,0)</f>
        <v>0</v>
      </c>
      <c r="BJ184" s="18" t="s">
        <v>214</v>
      </c>
      <c r="BK184" s="227">
        <f>ROUND(I184*H184,2)</f>
        <v>0</v>
      </c>
      <c r="BL184" s="18" t="s">
        <v>214</v>
      </c>
      <c r="BM184" s="226" t="s">
        <v>826</v>
      </c>
    </row>
    <row r="185" spans="1:47" s="2" customFormat="1" ht="12">
      <c r="A185" s="40"/>
      <c r="B185" s="41"/>
      <c r="C185" s="42"/>
      <c r="D185" s="228" t="s">
        <v>216</v>
      </c>
      <c r="E185" s="42"/>
      <c r="F185" s="229" t="s">
        <v>825</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8" t="s">
        <v>216</v>
      </c>
      <c r="AU185" s="18" t="s">
        <v>89</v>
      </c>
    </row>
    <row r="186" spans="1:51" s="15" customFormat="1" ht="12">
      <c r="A186" s="15"/>
      <c r="B186" s="255"/>
      <c r="C186" s="256"/>
      <c r="D186" s="228" t="s">
        <v>218</v>
      </c>
      <c r="E186" s="257" t="s">
        <v>39</v>
      </c>
      <c r="F186" s="258" t="s">
        <v>827</v>
      </c>
      <c r="G186" s="256"/>
      <c r="H186" s="257" t="s">
        <v>39</v>
      </c>
      <c r="I186" s="259"/>
      <c r="J186" s="256"/>
      <c r="K186" s="256"/>
      <c r="L186" s="260"/>
      <c r="M186" s="261"/>
      <c r="N186" s="262"/>
      <c r="O186" s="262"/>
      <c r="P186" s="262"/>
      <c r="Q186" s="262"/>
      <c r="R186" s="262"/>
      <c r="S186" s="262"/>
      <c r="T186" s="263"/>
      <c r="U186" s="15"/>
      <c r="V186" s="15"/>
      <c r="W186" s="15"/>
      <c r="X186" s="15"/>
      <c r="Y186" s="15"/>
      <c r="Z186" s="15"/>
      <c r="AA186" s="15"/>
      <c r="AB186" s="15"/>
      <c r="AC186" s="15"/>
      <c r="AD186" s="15"/>
      <c r="AE186" s="15"/>
      <c r="AT186" s="264" t="s">
        <v>218</v>
      </c>
      <c r="AU186" s="264" t="s">
        <v>89</v>
      </c>
      <c r="AV186" s="15" t="s">
        <v>87</v>
      </c>
      <c r="AW186" s="15" t="s">
        <v>41</v>
      </c>
      <c r="AX186" s="15" t="s">
        <v>80</v>
      </c>
      <c r="AY186" s="264" t="s">
        <v>206</v>
      </c>
    </row>
    <row r="187" spans="1:51" s="13" customFormat="1" ht="12">
      <c r="A187" s="13"/>
      <c r="B187" s="233"/>
      <c r="C187" s="234"/>
      <c r="D187" s="228" t="s">
        <v>218</v>
      </c>
      <c r="E187" s="235" t="s">
        <v>39</v>
      </c>
      <c r="F187" s="236" t="s">
        <v>89</v>
      </c>
      <c r="G187" s="234"/>
      <c r="H187" s="237">
        <v>2</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218</v>
      </c>
      <c r="AU187" s="243" t="s">
        <v>89</v>
      </c>
      <c r="AV187" s="13" t="s">
        <v>89</v>
      </c>
      <c r="AW187" s="13" t="s">
        <v>41</v>
      </c>
      <c r="AX187" s="13" t="s">
        <v>80</v>
      </c>
      <c r="AY187" s="243" t="s">
        <v>206</v>
      </c>
    </row>
    <row r="188" spans="1:51" s="14" customFormat="1" ht="12">
      <c r="A188" s="14"/>
      <c r="B188" s="244"/>
      <c r="C188" s="245"/>
      <c r="D188" s="228" t="s">
        <v>218</v>
      </c>
      <c r="E188" s="246" t="s">
        <v>39</v>
      </c>
      <c r="F188" s="247" t="s">
        <v>220</v>
      </c>
      <c r="G188" s="245"/>
      <c r="H188" s="248">
        <v>2</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218</v>
      </c>
      <c r="AU188" s="254" t="s">
        <v>89</v>
      </c>
      <c r="AV188" s="14" t="s">
        <v>214</v>
      </c>
      <c r="AW188" s="14" t="s">
        <v>41</v>
      </c>
      <c r="AX188" s="14" t="s">
        <v>87</v>
      </c>
      <c r="AY188" s="254" t="s">
        <v>206</v>
      </c>
    </row>
    <row r="189" spans="1:65" s="2" customFormat="1" ht="24.15" customHeight="1">
      <c r="A189" s="40"/>
      <c r="B189" s="41"/>
      <c r="C189" s="265" t="s">
        <v>339</v>
      </c>
      <c r="D189" s="265" t="s">
        <v>322</v>
      </c>
      <c r="E189" s="266" t="s">
        <v>828</v>
      </c>
      <c r="F189" s="267" t="s">
        <v>829</v>
      </c>
      <c r="G189" s="268" t="s">
        <v>223</v>
      </c>
      <c r="H189" s="269">
        <v>1</v>
      </c>
      <c r="I189" s="270"/>
      <c r="J189" s="271">
        <f>ROUND(I189*H189,2)</f>
        <v>0</v>
      </c>
      <c r="K189" s="267" t="s">
        <v>213</v>
      </c>
      <c r="L189" s="272"/>
      <c r="M189" s="273" t="s">
        <v>39</v>
      </c>
      <c r="N189" s="274" t="s">
        <v>53</v>
      </c>
      <c r="O189" s="86"/>
      <c r="P189" s="224">
        <f>O189*H189</f>
        <v>0</v>
      </c>
      <c r="Q189" s="224">
        <v>0.18619</v>
      </c>
      <c r="R189" s="224">
        <f>Q189*H189</f>
        <v>0.18619</v>
      </c>
      <c r="S189" s="224">
        <v>0</v>
      </c>
      <c r="T189" s="225">
        <f>S189*H189</f>
        <v>0</v>
      </c>
      <c r="U189" s="40"/>
      <c r="V189" s="40"/>
      <c r="W189" s="40"/>
      <c r="X189" s="40"/>
      <c r="Y189" s="40"/>
      <c r="Z189" s="40"/>
      <c r="AA189" s="40"/>
      <c r="AB189" s="40"/>
      <c r="AC189" s="40"/>
      <c r="AD189" s="40"/>
      <c r="AE189" s="40"/>
      <c r="AR189" s="226" t="s">
        <v>257</v>
      </c>
      <c r="AT189" s="226" t="s">
        <v>322</v>
      </c>
      <c r="AU189" s="226" t="s">
        <v>89</v>
      </c>
      <c r="AY189" s="18" t="s">
        <v>206</v>
      </c>
      <c r="BE189" s="227">
        <f>IF(N189="základní",J189,0)</f>
        <v>0</v>
      </c>
      <c r="BF189" s="227">
        <f>IF(N189="snížená",J189,0)</f>
        <v>0</v>
      </c>
      <c r="BG189" s="227">
        <f>IF(N189="zákl. přenesená",J189,0)</f>
        <v>0</v>
      </c>
      <c r="BH189" s="227">
        <f>IF(N189="sníž. přenesená",J189,0)</f>
        <v>0</v>
      </c>
      <c r="BI189" s="227">
        <f>IF(N189="nulová",J189,0)</f>
        <v>0</v>
      </c>
      <c r="BJ189" s="18" t="s">
        <v>214</v>
      </c>
      <c r="BK189" s="227">
        <f>ROUND(I189*H189,2)</f>
        <v>0</v>
      </c>
      <c r="BL189" s="18" t="s">
        <v>214</v>
      </c>
      <c r="BM189" s="226" t="s">
        <v>830</v>
      </c>
    </row>
    <row r="190" spans="1:47" s="2" customFormat="1" ht="12">
      <c r="A190" s="40"/>
      <c r="B190" s="41"/>
      <c r="C190" s="42"/>
      <c r="D190" s="228" t="s">
        <v>216</v>
      </c>
      <c r="E190" s="42"/>
      <c r="F190" s="229" t="s">
        <v>829</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8" t="s">
        <v>216</v>
      </c>
      <c r="AU190" s="18" t="s">
        <v>89</v>
      </c>
    </row>
    <row r="191" spans="1:51" s="15" customFormat="1" ht="12">
      <c r="A191" s="15"/>
      <c r="B191" s="255"/>
      <c r="C191" s="256"/>
      <c r="D191" s="228" t="s">
        <v>218</v>
      </c>
      <c r="E191" s="257" t="s">
        <v>39</v>
      </c>
      <c r="F191" s="258" t="s">
        <v>831</v>
      </c>
      <c r="G191" s="256"/>
      <c r="H191" s="257" t="s">
        <v>39</v>
      </c>
      <c r="I191" s="259"/>
      <c r="J191" s="256"/>
      <c r="K191" s="256"/>
      <c r="L191" s="260"/>
      <c r="M191" s="261"/>
      <c r="N191" s="262"/>
      <c r="O191" s="262"/>
      <c r="P191" s="262"/>
      <c r="Q191" s="262"/>
      <c r="R191" s="262"/>
      <c r="S191" s="262"/>
      <c r="T191" s="263"/>
      <c r="U191" s="15"/>
      <c r="V191" s="15"/>
      <c r="W191" s="15"/>
      <c r="X191" s="15"/>
      <c r="Y191" s="15"/>
      <c r="Z191" s="15"/>
      <c r="AA191" s="15"/>
      <c r="AB191" s="15"/>
      <c r="AC191" s="15"/>
      <c r="AD191" s="15"/>
      <c r="AE191" s="15"/>
      <c r="AT191" s="264" t="s">
        <v>218</v>
      </c>
      <c r="AU191" s="264" t="s">
        <v>89</v>
      </c>
      <c r="AV191" s="15" t="s">
        <v>87</v>
      </c>
      <c r="AW191" s="15" t="s">
        <v>41</v>
      </c>
      <c r="AX191" s="15" t="s">
        <v>80</v>
      </c>
      <c r="AY191" s="264" t="s">
        <v>206</v>
      </c>
    </row>
    <row r="192" spans="1:51" s="13" customFormat="1" ht="12">
      <c r="A192" s="13"/>
      <c r="B192" s="233"/>
      <c r="C192" s="234"/>
      <c r="D192" s="228" t="s">
        <v>218</v>
      </c>
      <c r="E192" s="235" t="s">
        <v>39</v>
      </c>
      <c r="F192" s="236" t="s">
        <v>87</v>
      </c>
      <c r="G192" s="234"/>
      <c r="H192" s="237">
        <v>1</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218</v>
      </c>
      <c r="AU192" s="243" t="s">
        <v>89</v>
      </c>
      <c r="AV192" s="13" t="s">
        <v>89</v>
      </c>
      <c r="AW192" s="13" t="s">
        <v>41</v>
      </c>
      <c r="AX192" s="13" t="s">
        <v>80</v>
      </c>
      <c r="AY192" s="243" t="s">
        <v>206</v>
      </c>
    </row>
    <row r="193" spans="1:51" s="14" customFormat="1" ht="12">
      <c r="A193" s="14"/>
      <c r="B193" s="244"/>
      <c r="C193" s="245"/>
      <c r="D193" s="228" t="s">
        <v>218</v>
      </c>
      <c r="E193" s="246" t="s">
        <v>39</v>
      </c>
      <c r="F193" s="247" t="s">
        <v>220</v>
      </c>
      <c r="G193" s="245"/>
      <c r="H193" s="248">
        <v>1</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218</v>
      </c>
      <c r="AU193" s="254" t="s">
        <v>89</v>
      </c>
      <c r="AV193" s="14" t="s">
        <v>214</v>
      </c>
      <c r="AW193" s="14" t="s">
        <v>41</v>
      </c>
      <c r="AX193" s="14" t="s">
        <v>87</v>
      </c>
      <c r="AY193" s="254" t="s">
        <v>206</v>
      </c>
    </row>
    <row r="194" spans="1:65" s="2" customFormat="1" ht="16.5" customHeight="1">
      <c r="A194" s="40"/>
      <c r="B194" s="41"/>
      <c r="C194" s="265" t="s">
        <v>343</v>
      </c>
      <c r="D194" s="265" t="s">
        <v>322</v>
      </c>
      <c r="E194" s="266" t="s">
        <v>832</v>
      </c>
      <c r="F194" s="267" t="s">
        <v>833</v>
      </c>
      <c r="G194" s="268" t="s">
        <v>223</v>
      </c>
      <c r="H194" s="269">
        <v>32</v>
      </c>
      <c r="I194" s="270"/>
      <c r="J194" s="271">
        <f>ROUND(I194*H194,2)</f>
        <v>0</v>
      </c>
      <c r="K194" s="267" t="s">
        <v>213</v>
      </c>
      <c r="L194" s="272"/>
      <c r="M194" s="273" t="s">
        <v>39</v>
      </c>
      <c r="N194" s="274" t="s">
        <v>53</v>
      </c>
      <c r="O194" s="86"/>
      <c r="P194" s="224">
        <f>O194*H194</f>
        <v>0</v>
      </c>
      <c r="Q194" s="224">
        <v>0.00852</v>
      </c>
      <c r="R194" s="224">
        <f>Q194*H194</f>
        <v>0.27264</v>
      </c>
      <c r="S194" s="224">
        <v>0</v>
      </c>
      <c r="T194" s="225">
        <f>S194*H194</f>
        <v>0</v>
      </c>
      <c r="U194" s="40"/>
      <c r="V194" s="40"/>
      <c r="W194" s="40"/>
      <c r="X194" s="40"/>
      <c r="Y194" s="40"/>
      <c r="Z194" s="40"/>
      <c r="AA194" s="40"/>
      <c r="AB194" s="40"/>
      <c r="AC194" s="40"/>
      <c r="AD194" s="40"/>
      <c r="AE194" s="40"/>
      <c r="AR194" s="226" t="s">
        <v>257</v>
      </c>
      <c r="AT194" s="226" t="s">
        <v>322</v>
      </c>
      <c r="AU194" s="226" t="s">
        <v>89</v>
      </c>
      <c r="AY194" s="18" t="s">
        <v>206</v>
      </c>
      <c r="BE194" s="227">
        <f>IF(N194="základní",J194,0)</f>
        <v>0</v>
      </c>
      <c r="BF194" s="227">
        <f>IF(N194="snížená",J194,0)</f>
        <v>0</v>
      </c>
      <c r="BG194" s="227">
        <f>IF(N194="zákl. přenesená",J194,0)</f>
        <v>0</v>
      </c>
      <c r="BH194" s="227">
        <f>IF(N194="sníž. přenesená",J194,0)</f>
        <v>0</v>
      </c>
      <c r="BI194" s="227">
        <f>IF(N194="nulová",J194,0)</f>
        <v>0</v>
      </c>
      <c r="BJ194" s="18" t="s">
        <v>214</v>
      </c>
      <c r="BK194" s="227">
        <f>ROUND(I194*H194,2)</f>
        <v>0</v>
      </c>
      <c r="BL194" s="18" t="s">
        <v>214</v>
      </c>
      <c r="BM194" s="226" t="s">
        <v>834</v>
      </c>
    </row>
    <row r="195" spans="1:47" s="2" customFormat="1" ht="12">
      <c r="A195" s="40"/>
      <c r="B195" s="41"/>
      <c r="C195" s="42"/>
      <c r="D195" s="228" t="s">
        <v>216</v>
      </c>
      <c r="E195" s="42"/>
      <c r="F195" s="229" t="s">
        <v>833</v>
      </c>
      <c r="G195" s="42"/>
      <c r="H195" s="42"/>
      <c r="I195" s="230"/>
      <c r="J195" s="42"/>
      <c r="K195" s="42"/>
      <c r="L195" s="46"/>
      <c r="M195" s="231"/>
      <c r="N195" s="232"/>
      <c r="O195" s="86"/>
      <c r="P195" s="86"/>
      <c r="Q195" s="86"/>
      <c r="R195" s="86"/>
      <c r="S195" s="86"/>
      <c r="T195" s="87"/>
      <c r="U195" s="40"/>
      <c r="V195" s="40"/>
      <c r="W195" s="40"/>
      <c r="X195" s="40"/>
      <c r="Y195" s="40"/>
      <c r="Z195" s="40"/>
      <c r="AA195" s="40"/>
      <c r="AB195" s="40"/>
      <c r="AC195" s="40"/>
      <c r="AD195" s="40"/>
      <c r="AE195" s="40"/>
      <c r="AT195" s="18" t="s">
        <v>216</v>
      </c>
      <c r="AU195" s="18" t="s">
        <v>89</v>
      </c>
    </row>
    <row r="196" spans="1:51" s="15" customFormat="1" ht="12">
      <c r="A196" s="15"/>
      <c r="B196" s="255"/>
      <c r="C196" s="256"/>
      <c r="D196" s="228" t="s">
        <v>218</v>
      </c>
      <c r="E196" s="257" t="s">
        <v>39</v>
      </c>
      <c r="F196" s="258" t="s">
        <v>751</v>
      </c>
      <c r="G196" s="256"/>
      <c r="H196" s="257" t="s">
        <v>39</v>
      </c>
      <c r="I196" s="259"/>
      <c r="J196" s="256"/>
      <c r="K196" s="256"/>
      <c r="L196" s="260"/>
      <c r="M196" s="261"/>
      <c r="N196" s="262"/>
      <c r="O196" s="262"/>
      <c r="P196" s="262"/>
      <c r="Q196" s="262"/>
      <c r="R196" s="262"/>
      <c r="S196" s="262"/>
      <c r="T196" s="263"/>
      <c r="U196" s="15"/>
      <c r="V196" s="15"/>
      <c r="W196" s="15"/>
      <c r="X196" s="15"/>
      <c r="Y196" s="15"/>
      <c r="Z196" s="15"/>
      <c r="AA196" s="15"/>
      <c r="AB196" s="15"/>
      <c r="AC196" s="15"/>
      <c r="AD196" s="15"/>
      <c r="AE196" s="15"/>
      <c r="AT196" s="264" t="s">
        <v>218</v>
      </c>
      <c r="AU196" s="264" t="s">
        <v>89</v>
      </c>
      <c r="AV196" s="15" t="s">
        <v>87</v>
      </c>
      <c r="AW196" s="15" t="s">
        <v>41</v>
      </c>
      <c r="AX196" s="15" t="s">
        <v>80</v>
      </c>
      <c r="AY196" s="264" t="s">
        <v>206</v>
      </c>
    </row>
    <row r="197" spans="1:51" s="13" customFormat="1" ht="12">
      <c r="A197" s="13"/>
      <c r="B197" s="233"/>
      <c r="C197" s="234"/>
      <c r="D197" s="228" t="s">
        <v>218</v>
      </c>
      <c r="E197" s="235" t="s">
        <v>39</v>
      </c>
      <c r="F197" s="236" t="s">
        <v>520</v>
      </c>
      <c r="G197" s="234"/>
      <c r="H197" s="237">
        <v>32</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218</v>
      </c>
      <c r="AU197" s="243" t="s">
        <v>89</v>
      </c>
      <c r="AV197" s="13" t="s">
        <v>89</v>
      </c>
      <c r="AW197" s="13" t="s">
        <v>41</v>
      </c>
      <c r="AX197" s="13" t="s">
        <v>80</v>
      </c>
      <c r="AY197" s="243" t="s">
        <v>206</v>
      </c>
    </row>
    <row r="198" spans="1:51" s="14" customFormat="1" ht="12">
      <c r="A198" s="14"/>
      <c r="B198" s="244"/>
      <c r="C198" s="245"/>
      <c r="D198" s="228" t="s">
        <v>218</v>
      </c>
      <c r="E198" s="246" t="s">
        <v>39</v>
      </c>
      <c r="F198" s="247" t="s">
        <v>220</v>
      </c>
      <c r="G198" s="245"/>
      <c r="H198" s="248">
        <v>32</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218</v>
      </c>
      <c r="AU198" s="254" t="s">
        <v>89</v>
      </c>
      <c r="AV198" s="14" t="s">
        <v>214</v>
      </c>
      <c r="AW198" s="14" t="s">
        <v>41</v>
      </c>
      <c r="AX198" s="14" t="s">
        <v>87</v>
      </c>
      <c r="AY198" s="254" t="s">
        <v>206</v>
      </c>
    </row>
    <row r="199" spans="1:65" s="2" customFormat="1" ht="16.5" customHeight="1">
      <c r="A199" s="40"/>
      <c r="B199" s="41"/>
      <c r="C199" s="265" t="s">
        <v>347</v>
      </c>
      <c r="D199" s="265" t="s">
        <v>322</v>
      </c>
      <c r="E199" s="266" t="s">
        <v>835</v>
      </c>
      <c r="F199" s="267" t="s">
        <v>836</v>
      </c>
      <c r="G199" s="268" t="s">
        <v>223</v>
      </c>
      <c r="H199" s="269">
        <v>36</v>
      </c>
      <c r="I199" s="270"/>
      <c r="J199" s="271">
        <f>ROUND(I199*H199,2)</f>
        <v>0</v>
      </c>
      <c r="K199" s="267" t="s">
        <v>213</v>
      </c>
      <c r="L199" s="272"/>
      <c r="M199" s="273" t="s">
        <v>39</v>
      </c>
      <c r="N199" s="274" t="s">
        <v>53</v>
      </c>
      <c r="O199" s="86"/>
      <c r="P199" s="224">
        <f>O199*H199</f>
        <v>0</v>
      </c>
      <c r="Q199" s="224">
        <v>0.00742</v>
      </c>
      <c r="R199" s="224">
        <f>Q199*H199</f>
        <v>0.26712</v>
      </c>
      <c r="S199" s="224">
        <v>0</v>
      </c>
      <c r="T199" s="225">
        <f>S199*H199</f>
        <v>0</v>
      </c>
      <c r="U199" s="40"/>
      <c r="V199" s="40"/>
      <c r="W199" s="40"/>
      <c r="X199" s="40"/>
      <c r="Y199" s="40"/>
      <c r="Z199" s="40"/>
      <c r="AA199" s="40"/>
      <c r="AB199" s="40"/>
      <c r="AC199" s="40"/>
      <c r="AD199" s="40"/>
      <c r="AE199" s="40"/>
      <c r="AR199" s="226" t="s">
        <v>257</v>
      </c>
      <c r="AT199" s="226" t="s">
        <v>322</v>
      </c>
      <c r="AU199" s="226" t="s">
        <v>89</v>
      </c>
      <c r="AY199" s="18" t="s">
        <v>206</v>
      </c>
      <c r="BE199" s="227">
        <f>IF(N199="základní",J199,0)</f>
        <v>0</v>
      </c>
      <c r="BF199" s="227">
        <f>IF(N199="snížená",J199,0)</f>
        <v>0</v>
      </c>
      <c r="BG199" s="227">
        <f>IF(N199="zákl. přenesená",J199,0)</f>
        <v>0</v>
      </c>
      <c r="BH199" s="227">
        <f>IF(N199="sníž. přenesená",J199,0)</f>
        <v>0</v>
      </c>
      <c r="BI199" s="227">
        <f>IF(N199="nulová",J199,0)</f>
        <v>0</v>
      </c>
      <c r="BJ199" s="18" t="s">
        <v>214</v>
      </c>
      <c r="BK199" s="227">
        <f>ROUND(I199*H199,2)</f>
        <v>0</v>
      </c>
      <c r="BL199" s="18" t="s">
        <v>214</v>
      </c>
      <c r="BM199" s="226" t="s">
        <v>837</v>
      </c>
    </row>
    <row r="200" spans="1:47" s="2" customFormat="1" ht="12">
      <c r="A200" s="40"/>
      <c r="B200" s="41"/>
      <c r="C200" s="42"/>
      <c r="D200" s="228" t="s">
        <v>216</v>
      </c>
      <c r="E200" s="42"/>
      <c r="F200" s="229" t="s">
        <v>836</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8" t="s">
        <v>216</v>
      </c>
      <c r="AU200" s="18" t="s">
        <v>89</v>
      </c>
    </row>
    <row r="201" spans="1:51" s="15" customFormat="1" ht="12">
      <c r="A201" s="15"/>
      <c r="B201" s="255"/>
      <c r="C201" s="256"/>
      <c r="D201" s="228" t="s">
        <v>218</v>
      </c>
      <c r="E201" s="257" t="s">
        <v>39</v>
      </c>
      <c r="F201" s="258" t="s">
        <v>838</v>
      </c>
      <c r="G201" s="256"/>
      <c r="H201" s="257" t="s">
        <v>39</v>
      </c>
      <c r="I201" s="259"/>
      <c r="J201" s="256"/>
      <c r="K201" s="256"/>
      <c r="L201" s="260"/>
      <c r="M201" s="261"/>
      <c r="N201" s="262"/>
      <c r="O201" s="262"/>
      <c r="P201" s="262"/>
      <c r="Q201" s="262"/>
      <c r="R201" s="262"/>
      <c r="S201" s="262"/>
      <c r="T201" s="263"/>
      <c r="U201" s="15"/>
      <c r="V201" s="15"/>
      <c r="W201" s="15"/>
      <c r="X201" s="15"/>
      <c r="Y201" s="15"/>
      <c r="Z201" s="15"/>
      <c r="AA201" s="15"/>
      <c r="AB201" s="15"/>
      <c r="AC201" s="15"/>
      <c r="AD201" s="15"/>
      <c r="AE201" s="15"/>
      <c r="AT201" s="264" t="s">
        <v>218</v>
      </c>
      <c r="AU201" s="264" t="s">
        <v>89</v>
      </c>
      <c r="AV201" s="15" t="s">
        <v>87</v>
      </c>
      <c r="AW201" s="15" t="s">
        <v>41</v>
      </c>
      <c r="AX201" s="15" t="s">
        <v>80</v>
      </c>
      <c r="AY201" s="264" t="s">
        <v>206</v>
      </c>
    </row>
    <row r="202" spans="1:51" s="13" customFormat="1" ht="12">
      <c r="A202" s="13"/>
      <c r="B202" s="233"/>
      <c r="C202" s="234"/>
      <c r="D202" s="228" t="s">
        <v>218</v>
      </c>
      <c r="E202" s="235" t="s">
        <v>39</v>
      </c>
      <c r="F202" s="236" t="s">
        <v>244</v>
      </c>
      <c r="G202" s="234"/>
      <c r="H202" s="237">
        <v>6</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218</v>
      </c>
      <c r="AU202" s="243" t="s">
        <v>89</v>
      </c>
      <c r="AV202" s="13" t="s">
        <v>89</v>
      </c>
      <c r="AW202" s="13" t="s">
        <v>41</v>
      </c>
      <c r="AX202" s="13" t="s">
        <v>80</v>
      </c>
      <c r="AY202" s="243" t="s">
        <v>206</v>
      </c>
    </row>
    <row r="203" spans="1:51" s="15" customFormat="1" ht="12">
      <c r="A203" s="15"/>
      <c r="B203" s="255"/>
      <c r="C203" s="256"/>
      <c r="D203" s="228" t="s">
        <v>218</v>
      </c>
      <c r="E203" s="257" t="s">
        <v>39</v>
      </c>
      <c r="F203" s="258" t="s">
        <v>839</v>
      </c>
      <c r="G203" s="256"/>
      <c r="H203" s="257" t="s">
        <v>39</v>
      </c>
      <c r="I203" s="259"/>
      <c r="J203" s="256"/>
      <c r="K203" s="256"/>
      <c r="L203" s="260"/>
      <c r="M203" s="261"/>
      <c r="N203" s="262"/>
      <c r="O203" s="262"/>
      <c r="P203" s="262"/>
      <c r="Q203" s="262"/>
      <c r="R203" s="262"/>
      <c r="S203" s="262"/>
      <c r="T203" s="263"/>
      <c r="U203" s="15"/>
      <c r="V203" s="15"/>
      <c r="W203" s="15"/>
      <c r="X203" s="15"/>
      <c r="Y203" s="15"/>
      <c r="Z203" s="15"/>
      <c r="AA203" s="15"/>
      <c r="AB203" s="15"/>
      <c r="AC203" s="15"/>
      <c r="AD203" s="15"/>
      <c r="AE203" s="15"/>
      <c r="AT203" s="264" t="s">
        <v>218</v>
      </c>
      <c r="AU203" s="264" t="s">
        <v>89</v>
      </c>
      <c r="AV203" s="15" t="s">
        <v>87</v>
      </c>
      <c r="AW203" s="15" t="s">
        <v>41</v>
      </c>
      <c r="AX203" s="15" t="s">
        <v>80</v>
      </c>
      <c r="AY203" s="264" t="s">
        <v>206</v>
      </c>
    </row>
    <row r="204" spans="1:51" s="13" customFormat="1" ht="12">
      <c r="A204" s="13"/>
      <c r="B204" s="233"/>
      <c r="C204" s="234"/>
      <c r="D204" s="228" t="s">
        <v>218</v>
      </c>
      <c r="E204" s="235" t="s">
        <v>39</v>
      </c>
      <c r="F204" s="236" t="s">
        <v>89</v>
      </c>
      <c r="G204" s="234"/>
      <c r="H204" s="237">
        <v>2</v>
      </c>
      <c r="I204" s="238"/>
      <c r="J204" s="234"/>
      <c r="K204" s="234"/>
      <c r="L204" s="239"/>
      <c r="M204" s="240"/>
      <c r="N204" s="241"/>
      <c r="O204" s="241"/>
      <c r="P204" s="241"/>
      <c r="Q204" s="241"/>
      <c r="R204" s="241"/>
      <c r="S204" s="241"/>
      <c r="T204" s="242"/>
      <c r="U204" s="13"/>
      <c r="V204" s="13"/>
      <c r="W204" s="13"/>
      <c r="X204" s="13"/>
      <c r="Y204" s="13"/>
      <c r="Z204" s="13"/>
      <c r="AA204" s="13"/>
      <c r="AB204" s="13"/>
      <c r="AC204" s="13"/>
      <c r="AD204" s="13"/>
      <c r="AE204" s="13"/>
      <c r="AT204" s="243" t="s">
        <v>218</v>
      </c>
      <c r="AU204" s="243" t="s">
        <v>89</v>
      </c>
      <c r="AV204" s="13" t="s">
        <v>89</v>
      </c>
      <c r="AW204" s="13" t="s">
        <v>41</v>
      </c>
      <c r="AX204" s="13" t="s">
        <v>80</v>
      </c>
      <c r="AY204" s="243" t="s">
        <v>206</v>
      </c>
    </row>
    <row r="205" spans="1:51" s="15" customFormat="1" ht="12">
      <c r="A205" s="15"/>
      <c r="B205" s="255"/>
      <c r="C205" s="256"/>
      <c r="D205" s="228" t="s">
        <v>218</v>
      </c>
      <c r="E205" s="257" t="s">
        <v>39</v>
      </c>
      <c r="F205" s="258" t="s">
        <v>840</v>
      </c>
      <c r="G205" s="256"/>
      <c r="H205" s="257" t="s">
        <v>39</v>
      </c>
      <c r="I205" s="259"/>
      <c r="J205" s="256"/>
      <c r="K205" s="256"/>
      <c r="L205" s="260"/>
      <c r="M205" s="261"/>
      <c r="N205" s="262"/>
      <c r="O205" s="262"/>
      <c r="P205" s="262"/>
      <c r="Q205" s="262"/>
      <c r="R205" s="262"/>
      <c r="S205" s="262"/>
      <c r="T205" s="263"/>
      <c r="U205" s="15"/>
      <c r="V205" s="15"/>
      <c r="W205" s="15"/>
      <c r="X205" s="15"/>
      <c r="Y205" s="15"/>
      <c r="Z205" s="15"/>
      <c r="AA205" s="15"/>
      <c r="AB205" s="15"/>
      <c r="AC205" s="15"/>
      <c r="AD205" s="15"/>
      <c r="AE205" s="15"/>
      <c r="AT205" s="264" t="s">
        <v>218</v>
      </c>
      <c r="AU205" s="264" t="s">
        <v>89</v>
      </c>
      <c r="AV205" s="15" t="s">
        <v>87</v>
      </c>
      <c r="AW205" s="15" t="s">
        <v>41</v>
      </c>
      <c r="AX205" s="15" t="s">
        <v>80</v>
      </c>
      <c r="AY205" s="264" t="s">
        <v>206</v>
      </c>
    </row>
    <row r="206" spans="1:51" s="13" customFormat="1" ht="12">
      <c r="A206" s="13"/>
      <c r="B206" s="233"/>
      <c r="C206" s="234"/>
      <c r="D206" s="228" t="s">
        <v>218</v>
      </c>
      <c r="E206" s="235" t="s">
        <v>39</v>
      </c>
      <c r="F206" s="236" t="s">
        <v>257</v>
      </c>
      <c r="G206" s="234"/>
      <c r="H206" s="237">
        <v>8</v>
      </c>
      <c r="I206" s="238"/>
      <c r="J206" s="234"/>
      <c r="K206" s="234"/>
      <c r="L206" s="239"/>
      <c r="M206" s="240"/>
      <c r="N206" s="241"/>
      <c r="O206" s="241"/>
      <c r="P206" s="241"/>
      <c r="Q206" s="241"/>
      <c r="R206" s="241"/>
      <c r="S206" s="241"/>
      <c r="T206" s="242"/>
      <c r="U206" s="13"/>
      <c r="V206" s="13"/>
      <c r="W206" s="13"/>
      <c r="X206" s="13"/>
      <c r="Y206" s="13"/>
      <c r="Z206" s="13"/>
      <c r="AA206" s="13"/>
      <c r="AB206" s="13"/>
      <c r="AC206" s="13"/>
      <c r="AD206" s="13"/>
      <c r="AE206" s="13"/>
      <c r="AT206" s="243" t="s">
        <v>218</v>
      </c>
      <c r="AU206" s="243" t="s">
        <v>89</v>
      </c>
      <c r="AV206" s="13" t="s">
        <v>89</v>
      </c>
      <c r="AW206" s="13" t="s">
        <v>41</v>
      </c>
      <c r="AX206" s="13" t="s">
        <v>80</v>
      </c>
      <c r="AY206" s="243" t="s">
        <v>206</v>
      </c>
    </row>
    <row r="207" spans="1:51" s="15" customFormat="1" ht="12">
      <c r="A207" s="15"/>
      <c r="B207" s="255"/>
      <c r="C207" s="256"/>
      <c r="D207" s="228" t="s">
        <v>218</v>
      </c>
      <c r="E207" s="257" t="s">
        <v>39</v>
      </c>
      <c r="F207" s="258" t="s">
        <v>841</v>
      </c>
      <c r="G207" s="256"/>
      <c r="H207" s="257" t="s">
        <v>39</v>
      </c>
      <c r="I207" s="259"/>
      <c r="J207" s="256"/>
      <c r="K207" s="256"/>
      <c r="L207" s="260"/>
      <c r="M207" s="261"/>
      <c r="N207" s="262"/>
      <c r="O207" s="262"/>
      <c r="P207" s="262"/>
      <c r="Q207" s="262"/>
      <c r="R207" s="262"/>
      <c r="S207" s="262"/>
      <c r="T207" s="263"/>
      <c r="U207" s="15"/>
      <c r="V207" s="15"/>
      <c r="W207" s="15"/>
      <c r="X207" s="15"/>
      <c r="Y207" s="15"/>
      <c r="Z207" s="15"/>
      <c r="AA207" s="15"/>
      <c r="AB207" s="15"/>
      <c r="AC207" s="15"/>
      <c r="AD207" s="15"/>
      <c r="AE207" s="15"/>
      <c r="AT207" s="264" t="s">
        <v>218</v>
      </c>
      <c r="AU207" s="264" t="s">
        <v>89</v>
      </c>
      <c r="AV207" s="15" t="s">
        <v>87</v>
      </c>
      <c r="AW207" s="15" t="s">
        <v>41</v>
      </c>
      <c r="AX207" s="15" t="s">
        <v>80</v>
      </c>
      <c r="AY207" s="264" t="s">
        <v>206</v>
      </c>
    </row>
    <row r="208" spans="1:51" s="13" customFormat="1" ht="12">
      <c r="A208" s="13"/>
      <c r="B208" s="233"/>
      <c r="C208" s="234"/>
      <c r="D208" s="228" t="s">
        <v>218</v>
      </c>
      <c r="E208" s="235" t="s">
        <v>39</v>
      </c>
      <c r="F208" s="236" t="s">
        <v>257</v>
      </c>
      <c r="G208" s="234"/>
      <c r="H208" s="237">
        <v>8</v>
      </c>
      <c r="I208" s="238"/>
      <c r="J208" s="234"/>
      <c r="K208" s="234"/>
      <c r="L208" s="239"/>
      <c r="M208" s="240"/>
      <c r="N208" s="241"/>
      <c r="O208" s="241"/>
      <c r="P208" s="241"/>
      <c r="Q208" s="241"/>
      <c r="R208" s="241"/>
      <c r="S208" s="241"/>
      <c r="T208" s="242"/>
      <c r="U208" s="13"/>
      <c r="V208" s="13"/>
      <c r="W208" s="13"/>
      <c r="X208" s="13"/>
      <c r="Y208" s="13"/>
      <c r="Z208" s="13"/>
      <c r="AA208" s="13"/>
      <c r="AB208" s="13"/>
      <c r="AC208" s="13"/>
      <c r="AD208" s="13"/>
      <c r="AE208" s="13"/>
      <c r="AT208" s="243" t="s">
        <v>218</v>
      </c>
      <c r="AU208" s="243" t="s">
        <v>89</v>
      </c>
      <c r="AV208" s="13" t="s">
        <v>89</v>
      </c>
      <c r="AW208" s="13" t="s">
        <v>41</v>
      </c>
      <c r="AX208" s="13" t="s">
        <v>80</v>
      </c>
      <c r="AY208" s="243" t="s">
        <v>206</v>
      </c>
    </row>
    <row r="209" spans="1:51" s="15" customFormat="1" ht="12">
      <c r="A209" s="15"/>
      <c r="B209" s="255"/>
      <c r="C209" s="256"/>
      <c r="D209" s="228" t="s">
        <v>218</v>
      </c>
      <c r="E209" s="257" t="s">
        <v>39</v>
      </c>
      <c r="F209" s="258" t="s">
        <v>750</v>
      </c>
      <c r="G209" s="256"/>
      <c r="H209" s="257" t="s">
        <v>39</v>
      </c>
      <c r="I209" s="259"/>
      <c r="J209" s="256"/>
      <c r="K209" s="256"/>
      <c r="L209" s="260"/>
      <c r="M209" s="261"/>
      <c r="N209" s="262"/>
      <c r="O209" s="262"/>
      <c r="P209" s="262"/>
      <c r="Q209" s="262"/>
      <c r="R209" s="262"/>
      <c r="S209" s="262"/>
      <c r="T209" s="263"/>
      <c r="U209" s="15"/>
      <c r="V209" s="15"/>
      <c r="W209" s="15"/>
      <c r="X209" s="15"/>
      <c r="Y209" s="15"/>
      <c r="Z209" s="15"/>
      <c r="AA209" s="15"/>
      <c r="AB209" s="15"/>
      <c r="AC209" s="15"/>
      <c r="AD209" s="15"/>
      <c r="AE209" s="15"/>
      <c r="AT209" s="264" t="s">
        <v>218</v>
      </c>
      <c r="AU209" s="264" t="s">
        <v>89</v>
      </c>
      <c r="AV209" s="15" t="s">
        <v>87</v>
      </c>
      <c r="AW209" s="15" t="s">
        <v>41</v>
      </c>
      <c r="AX209" s="15" t="s">
        <v>80</v>
      </c>
      <c r="AY209" s="264" t="s">
        <v>206</v>
      </c>
    </row>
    <row r="210" spans="1:51" s="13" customFormat="1" ht="12">
      <c r="A210" s="13"/>
      <c r="B210" s="233"/>
      <c r="C210" s="234"/>
      <c r="D210" s="228" t="s">
        <v>218</v>
      </c>
      <c r="E210" s="235" t="s">
        <v>39</v>
      </c>
      <c r="F210" s="236" t="s">
        <v>214</v>
      </c>
      <c r="G210" s="234"/>
      <c r="H210" s="237">
        <v>4</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218</v>
      </c>
      <c r="AU210" s="243" t="s">
        <v>89</v>
      </c>
      <c r="AV210" s="13" t="s">
        <v>89</v>
      </c>
      <c r="AW210" s="13" t="s">
        <v>41</v>
      </c>
      <c r="AX210" s="13" t="s">
        <v>80</v>
      </c>
      <c r="AY210" s="243" t="s">
        <v>206</v>
      </c>
    </row>
    <row r="211" spans="1:51" s="15" customFormat="1" ht="12">
      <c r="A211" s="15"/>
      <c r="B211" s="255"/>
      <c r="C211" s="256"/>
      <c r="D211" s="228" t="s">
        <v>218</v>
      </c>
      <c r="E211" s="257" t="s">
        <v>39</v>
      </c>
      <c r="F211" s="258" t="s">
        <v>842</v>
      </c>
      <c r="G211" s="256"/>
      <c r="H211" s="257" t="s">
        <v>39</v>
      </c>
      <c r="I211" s="259"/>
      <c r="J211" s="256"/>
      <c r="K211" s="256"/>
      <c r="L211" s="260"/>
      <c r="M211" s="261"/>
      <c r="N211" s="262"/>
      <c r="O211" s="262"/>
      <c r="P211" s="262"/>
      <c r="Q211" s="262"/>
      <c r="R211" s="262"/>
      <c r="S211" s="262"/>
      <c r="T211" s="263"/>
      <c r="U211" s="15"/>
      <c r="V211" s="15"/>
      <c r="W211" s="15"/>
      <c r="X211" s="15"/>
      <c r="Y211" s="15"/>
      <c r="Z211" s="15"/>
      <c r="AA211" s="15"/>
      <c r="AB211" s="15"/>
      <c r="AC211" s="15"/>
      <c r="AD211" s="15"/>
      <c r="AE211" s="15"/>
      <c r="AT211" s="264" t="s">
        <v>218</v>
      </c>
      <c r="AU211" s="264" t="s">
        <v>89</v>
      </c>
      <c r="AV211" s="15" t="s">
        <v>87</v>
      </c>
      <c r="AW211" s="15" t="s">
        <v>41</v>
      </c>
      <c r="AX211" s="15" t="s">
        <v>80</v>
      </c>
      <c r="AY211" s="264" t="s">
        <v>206</v>
      </c>
    </row>
    <row r="212" spans="1:51" s="13" customFormat="1" ht="12">
      <c r="A212" s="13"/>
      <c r="B212" s="233"/>
      <c r="C212" s="234"/>
      <c r="D212" s="228" t="s">
        <v>218</v>
      </c>
      <c r="E212" s="235" t="s">
        <v>39</v>
      </c>
      <c r="F212" s="236" t="s">
        <v>214</v>
      </c>
      <c r="G212" s="234"/>
      <c r="H212" s="237">
        <v>4</v>
      </c>
      <c r="I212" s="238"/>
      <c r="J212" s="234"/>
      <c r="K212" s="234"/>
      <c r="L212" s="239"/>
      <c r="M212" s="240"/>
      <c r="N212" s="241"/>
      <c r="O212" s="241"/>
      <c r="P212" s="241"/>
      <c r="Q212" s="241"/>
      <c r="R212" s="241"/>
      <c r="S212" s="241"/>
      <c r="T212" s="242"/>
      <c r="U212" s="13"/>
      <c r="V212" s="13"/>
      <c r="W212" s="13"/>
      <c r="X212" s="13"/>
      <c r="Y212" s="13"/>
      <c r="Z212" s="13"/>
      <c r="AA212" s="13"/>
      <c r="AB212" s="13"/>
      <c r="AC212" s="13"/>
      <c r="AD212" s="13"/>
      <c r="AE212" s="13"/>
      <c r="AT212" s="243" t="s">
        <v>218</v>
      </c>
      <c r="AU212" s="243" t="s">
        <v>89</v>
      </c>
      <c r="AV212" s="13" t="s">
        <v>89</v>
      </c>
      <c r="AW212" s="13" t="s">
        <v>41</v>
      </c>
      <c r="AX212" s="13" t="s">
        <v>80</v>
      </c>
      <c r="AY212" s="243" t="s">
        <v>206</v>
      </c>
    </row>
    <row r="213" spans="1:51" s="15" customFormat="1" ht="12">
      <c r="A213" s="15"/>
      <c r="B213" s="255"/>
      <c r="C213" s="256"/>
      <c r="D213" s="228" t="s">
        <v>218</v>
      </c>
      <c r="E213" s="257" t="s">
        <v>39</v>
      </c>
      <c r="F213" s="258" t="s">
        <v>843</v>
      </c>
      <c r="G213" s="256"/>
      <c r="H213" s="257" t="s">
        <v>39</v>
      </c>
      <c r="I213" s="259"/>
      <c r="J213" s="256"/>
      <c r="K213" s="256"/>
      <c r="L213" s="260"/>
      <c r="M213" s="261"/>
      <c r="N213" s="262"/>
      <c r="O213" s="262"/>
      <c r="P213" s="262"/>
      <c r="Q213" s="262"/>
      <c r="R213" s="262"/>
      <c r="S213" s="262"/>
      <c r="T213" s="263"/>
      <c r="U213" s="15"/>
      <c r="V213" s="15"/>
      <c r="W213" s="15"/>
      <c r="X213" s="15"/>
      <c r="Y213" s="15"/>
      <c r="Z213" s="15"/>
      <c r="AA213" s="15"/>
      <c r="AB213" s="15"/>
      <c r="AC213" s="15"/>
      <c r="AD213" s="15"/>
      <c r="AE213" s="15"/>
      <c r="AT213" s="264" t="s">
        <v>218</v>
      </c>
      <c r="AU213" s="264" t="s">
        <v>89</v>
      </c>
      <c r="AV213" s="15" t="s">
        <v>87</v>
      </c>
      <c r="AW213" s="15" t="s">
        <v>41</v>
      </c>
      <c r="AX213" s="15" t="s">
        <v>80</v>
      </c>
      <c r="AY213" s="264" t="s">
        <v>206</v>
      </c>
    </row>
    <row r="214" spans="1:51" s="13" customFormat="1" ht="12">
      <c r="A214" s="13"/>
      <c r="B214" s="233"/>
      <c r="C214" s="234"/>
      <c r="D214" s="228" t="s">
        <v>218</v>
      </c>
      <c r="E214" s="235" t="s">
        <v>39</v>
      </c>
      <c r="F214" s="236" t="s">
        <v>214</v>
      </c>
      <c r="G214" s="234"/>
      <c r="H214" s="237">
        <v>4</v>
      </c>
      <c r="I214" s="238"/>
      <c r="J214" s="234"/>
      <c r="K214" s="234"/>
      <c r="L214" s="239"/>
      <c r="M214" s="240"/>
      <c r="N214" s="241"/>
      <c r="O214" s="241"/>
      <c r="P214" s="241"/>
      <c r="Q214" s="241"/>
      <c r="R214" s="241"/>
      <c r="S214" s="241"/>
      <c r="T214" s="242"/>
      <c r="U214" s="13"/>
      <c r="V214" s="13"/>
      <c r="W214" s="13"/>
      <c r="X214" s="13"/>
      <c r="Y214" s="13"/>
      <c r="Z214" s="13"/>
      <c r="AA214" s="13"/>
      <c r="AB214" s="13"/>
      <c r="AC214" s="13"/>
      <c r="AD214" s="13"/>
      <c r="AE214" s="13"/>
      <c r="AT214" s="243" t="s">
        <v>218</v>
      </c>
      <c r="AU214" s="243" t="s">
        <v>89</v>
      </c>
      <c r="AV214" s="13" t="s">
        <v>89</v>
      </c>
      <c r="AW214" s="13" t="s">
        <v>41</v>
      </c>
      <c r="AX214" s="13" t="s">
        <v>80</v>
      </c>
      <c r="AY214" s="243" t="s">
        <v>206</v>
      </c>
    </row>
    <row r="215" spans="1:51" s="14" customFormat="1" ht="12">
      <c r="A215" s="14"/>
      <c r="B215" s="244"/>
      <c r="C215" s="245"/>
      <c r="D215" s="228" t="s">
        <v>218</v>
      </c>
      <c r="E215" s="246" t="s">
        <v>39</v>
      </c>
      <c r="F215" s="247" t="s">
        <v>220</v>
      </c>
      <c r="G215" s="245"/>
      <c r="H215" s="248">
        <v>36</v>
      </c>
      <c r="I215" s="249"/>
      <c r="J215" s="245"/>
      <c r="K215" s="245"/>
      <c r="L215" s="250"/>
      <c r="M215" s="251"/>
      <c r="N215" s="252"/>
      <c r="O215" s="252"/>
      <c r="P215" s="252"/>
      <c r="Q215" s="252"/>
      <c r="R215" s="252"/>
      <c r="S215" s="252"/>
      <c r="T215" s="253"/>
      <c r="U215" s="14"/>
      <c r="V215" s="14"/>
      <c r="W215" s="14"/>
      <c r="X215" s="14"/>
      <c r="Y215" s="14"/>
      <c r="Z215" s="14"/>
      <c r="AA215" s="14"/>
      <c r="AB215" s="14"/>
      <c r="AC215" s="14"/>
      <c r="AD215" s="14"/>
      <c r="AE215" s="14"/>
      <c r="AT215" s="254" t="s">
        <v>218</v>
      </c>
      <c r="AU215" s="254" t="s">
        <v>89</v>
      </c>
      <c r="AV215" s="14" t="s">
        <v>214</v>
      </c>
      <c r="AW215" s="14" t="s">
        <v>41</v>
      </c>
      <c r="AX215" s="14" t="s">
        <v>87</v>
      </c>
      <c r="AY215" s="254" t="s">
        <v>206</v>
      </c>
    </row>
    <row r="216" spans="1:65" s="2" customFormat="1" ht="16.5" customHeight="1">
      <c r="A216" s="40"/>
      <c r="B216" s="41"/>
      <c r="C216" s="265" t="s">
        <v>352</v>
      </c>
      <c r="D216" s="265" t="s">
        <v>322</v>
      </c>
      <c r="E216" s="266" t="s">
        <v>844</v>
      </c>
      <c r="F216" s="267" t="s">
        <v>845</v>
      </c>
      <c r="G216" s="268" t="s">
        <v>223</v>
      </c>
      <c r="H216" s="269">
        <v>270</v>
      </c>
      <c r="I216" s="270"/>
      <c r="J216" s="271">
        <f>ROUND(I216*H216,2)</f>
        <v>0</v>
      </c>
      <c r="K216" s="267" t="s">
        <v>213</v>
      </c>
      <c r="L216" s="272"/>
      <c r="M216" s="273" t="s">
        <v>39</v>
      </c>
      <c r="N216" s="274" t="s">
        <v>53</v>
      </c>
      <c r="O216" s="86"/>
      <c r="P216" s="224">
        <f>O216*H216</f>
        <v>0</v>
      </c>
      <c r="Q216" s="224">
        <v>0.00052</v>
      </c>
      <c r="R216" s="224">
        <f>Q216*H216</f>
        <v>0.1404</v>
      </c>
      <c r="S216" s="224">
        <v>0</v>
      </c>
      <c r="T216" s="225">
        <f>S216*H216</f>
        <v>0</v>
      </c>
      <c r="U216" s="40"/>
      <c r="V216" s="40"/>
      <c r="W216" s="40"/>
      <c r="X216" s="40"/>
      <c r="Y216" s="40"/>
      <c r="Z216" s="40"/>
      <c r="AA216" s="40"/>
      <c r="AB216" s="40"/>
      <c r="AC216" s="40"/>
      <c r="AD216" s="40"/>
      <c r="AE216" s="40"/>
      <c r="AR216" s="226" t="s">
        <v>257</v>
      </c>
      <c r="AT216" s="226" t="s">
        <v>322</v>
      </c>
      <c r="AU216" s="226" t="s">
        <v>89</v>
      </c>
      <c r="AY216" s="18" t="s">
        <v>206</v>
      </c>
      <c r="BE216" s="227">
        <f>IF(N216="základní",J216,0)</f>
        <v>0</v>
      </c>
      <c r="BF216" s="227">
        <f>IF(N216="snížená",J216,0)</f>
        <v>0</v>
      </c>
      <c r="BG216" s="227">
        <f>IF(N216="zákl. přenesená",J216,0)</f>
        <v>0</v>
      </c>
      <c r="BH216" s="227">
        <f>IF(N216="sníž. přenesená",J216,0)</f>
        <v>0</v>
      </c>
      <c r="BI216" s="227">
        <f>IF(N216="nulová",J216,0)</f>
        <v>0</v>
      </c>
      <c r="BJ216" s="18" t="s">
        <v>214</v>
      </c>
      <c r="BK216" s="227">
        <f>ROUND(I216*H216,2)</f>
        <v>0</v>
      </c>
      <c r="BL216" s="18" t="s">
        <v>214</v>
      </c>
      <c r="BM216" s="226" t="s">
        <v>846</v>
      </c>
    </row>
    <row r="217" spans="1:47" s="2" customFormat="1" ht="12">
      <c r="A217" s="40"/>
      <c r="B217" s="41"/>
      <c r="C217" s="42"/>
      <c r="D217" s="228" t="s">
        <v>216</v>
      </c>
      <c r="E217" s="42"/>
      <c r="F217" s="229" t="s">
        <v>845</v>
      </c>
      <c r="G217" s="42"/>
      <c r="H217" s="42"/>
      <c r="I217" s="230"/>
      <c r="J217" s="42"/>
      <c r="K217" s="42"/>
      <c r="L217" s="46"/>
      <c r="M217" s="231"/>
      <c r="N217" s="232"/>
      <c r="O217" s="86"/>
      <c r="P217" s="86"/>
      <c r="Q217" s="86"/>
      <c r="R217" s="86"/>
      <c r="S217" s="86"/>
      <c r="T217" s="87"/>
      <c r="U217" s="40"/>
      <c r="V217" s="40"/>
      <c r="W217" s="40"/>
      <c r="X217" s="40"/>
      <c r="Y217" s="40"/>
      <c r="Z217" s="40"/>
      <c r="AA217" s="40"/>
      <c r="AB217" s="40"/>
      <c r="AC217" s="40"/>
      <c r="AD217" s="40"/>
      <c r="AE217" s="40"/>
      <c r="AT217" s="18" t="s">
        <v>216</v>
      </c>
      <c r="AU217" s="18" t="s">
        <v>89</v>
      </c>
    </row>
    <row r="218" spans="1:51" s="15" customFormat="1" ht="12">
      <c r="A218" s="15"/>
      <c r="B218" s="255"/>
      <c r="C218" s="256"/>
      <c r="D218" s="228" t="s">
        <v>218</v>
      </c>
      <c r="E218" s="257" t="s">
        <v>39</v>
      </c>
      <c r="F218" s="258" t="s">
        <v>847</v>
      </c>
      <c r="G218" s="256"/>
      <c r="H218" s="257" t="s">
        <v>39</v>
      </c>
      <c r="I218" s="259"/>
      <c r="J218" s="256"/>
      <c r="K218" s="256"/>
      <c r="L218" s="260"/>
      <c r="M218" s="261"/>
      <c r="N218" s="262"/>
      <c r="O218" s="262"/>
      <c r="P218" s="262"/>
      <c r="Q218" s="262"/>
      <c r="R218" s="262"/>
      <c r="S218" s="262"/>
      <c r="T218" s="263"/>
      <c r="U218" s="15"/>
      <c r="V218" s="15"/>
      <c r="W218" s="15"/>
      <c r="X218" s="15"/>
      <c r="Y218" s="15"/>
      <c r="Z218" s="15"/>
      <c r="AA218" s="15"/>
      <c r="AB218" s="15"/>
      <c r="AC218" s="15"/>
      <c r="AD218" s="15"/>
      <c r="AE218" s="15"/>
      <c r="AT218" s="264" t="s">
        <v>218</v>
      </c>
      <c r="AU218" s="264" t="s">
        <v>89</v>
      </c>
      <c r="AV218" s="15" t="s">
        <v>87</v>
      </c>
      <c r="AW218" s="15" t="s">
        <v>41</v>
      </c>
      <c r="AX218" s="15" t="s">
        <v>80</v>
      </c>
      <c r="AY218" s="264" t="s">
        <v>206</v>
      </c>
    </row>
    <row r="219" spans="1:51" s="13" customFormat="1" ht="12">
      <c r="A219" s="13"/>
      <c r="B219" s="233"/>
      <c r="C219" s="234"/>
      <c r="D219" s="228" t="s">
        <v>218</v>
      </c>
      <c r="E219" s="235" t="s">
        <v>39</v>
      </c>
      <c r="F219" s="236" t="s">
        <v>848</v>
      </c>
      <c r="G219" s="234"/>
      <c r="H219" s="237">
        <v>128</v>
      </c>
      <c r="I219" s="238"/>
      <c r="J219" s="234"/>
      <c r="K219" s="234"/>
      <c r="L219" s="239"/>
      <c r="M219" s="240"/>
      <c r="N219" s="241"/>
      <c r="O219" s="241"/>
      <c r="P219" s="241"/>
      <c r="Q219" s="241"/>
      <c r="R219" s="241"/>
      <c r="S219" s="241"/>
      <c r="T219" s="242"/>
      <c r="U219" s="13"/>
      <c r="V219" s="13"/>
      <c r="W219" s="13"/>
      <c r="X219" s="13"/>
      <c r="Y219" s="13"/>
      <c r="Z219" s="13"/>
      <c r="AA219" s="13"/>
      <c r="AB219" s="13"/>
      <c r="AC219" s="13"/>
      <c r="AD219" s="13"/>
      <c r="AE219" s="13"/>
      <c r="AT219" s="243" t="s">
        <v>218</v>
      </c>
      <c r="AU219" s="243" t="s">
        <v>89</v>
      </c>
      <c r="AV219" s="13" t="s">
        <v>89</v>
      </c>
      <c r="AW219" s="13" t="s">
        <v>41</v>
      </c>
      <c r="AX219" s="13" t="s">
        <v>80</v>
      </c>
      <c r="AY219" s="243" t="s">
        <v>206</v>
      </c>
    </row>
    <row r="220" spans="1:51" s="15" customFormat="1" ht="12">
      <c r="A220" s="15"/>
      <c r="B220" s="255"/>
      <c r="C220" s="256"/>
      <c r="D220" s="228" t="s">
        <v>218</v>
      </c>
      <c r="E220" s="257" t="s">
        <v>39</v>
      </c>
      <c r="F220" s="258" t="s">
        <v>849</v>
      </c>
      <c r="G220" s="256"/>
      <c r="H220" s="257" t="s">
        <v>39</v>
      </c>
      <c r="I220" s="259"/>
      <c r="J220" s="256"/>
      <c r="K220" s="256"/>
      <c r="L220" s="260"/>
      <c r="M220" s="261"/>
      <c r="N220" s="262"/>
      <c r="O220" s="262"/>
      <c r="P220" s="262"/>
      <c r="Q220" s="262"/>
      <c r="R220" s="262"/>
      <c r="S220" s="262"/>
      <c r="T220" s="263"/>
      <c r="U220" s="15"/>
      <c r="V220" s="15"/>
      <c r="W220" s="15"/>
      <c r="X220" s="15"/>
      <c r="Y220" s="15"/>
      <c r="Z220" s="15"/>
      <c r="AA220" s="15"/>
      <c r="AB220" s="15"/>
      <c r="AC220" s="15"/>
      <c r="AD220" s="15"/>
      <c r="AE220" s="15"/>
      <c r="AT220" s="264" t="s">
        <v>218</v>
      </c>
      <c r="AU220" s="264" t="s">
        <v>89</v>
      </c>
      <c r="AV220" s="15" t="s">
        <v>87</v>
      </c>
      <c r="AW220" s="15" t="s">
        <v>41</v>
      </c>
      <c r="AX220" s="15" t="s">
        <v>80</v>
      </c>
      <c r="AY220" s="264" t="s">
        <v>206</v>
      </c>
    </row>
    <row r="221" spans="1:51" s="13" customFormat="1" ht="12">
      <c r="A221" s="13"/>
      <c r="B221" s="233"/>
      <c r="C221" s="234"/>
      <c r="D221" s="228" t="s">
        <v>218</v>
      </c>
      <c r="E221" s="235" t="s">
        <v>39</v>
      </c>
      <c r="F221" s="236" t="s">
        <v>850</v>
      </c>
      <c r="G221" s="234"/>
      <c r="H221" s="237">
        <v>94</v>
      </c>
      <c r="I221" s="238"/>
      <c r="J221" s="234"/>
      <c r="K221" s="234"/>
      <c r="L221" s="239"/>
      <c r="M221" s="240"/>
      <c r="N221" s="241"/>
      <c r="O221" s="241"/>
      <c r="P221" s="241"/>
      <c r="Q221" s="241"/>
      <c r="R221" s="241"/>
      <c r="S221" s="241"/>
      <c r="T221" s="242"/>
      <c r="U221" s="13"/>
      <c r="V221" s="13"/>
      <c r="W221" s="13"/>
      <c r="X221" s="13"/>
      <c r="Y221" s="13"/>
      <c r="Z221" s="13"/>
      <c r="AA221" s="13"/>
      <c r="AB221" s="13"/>
      <c r="AC221" s="13"/>
      <c r="AD221" s="13"/>
      <c r="AE221" s="13"/>
      <c r="AT221" s="243" t="s">
        <v>218</v>
      </c>
      <c r="AU221" s="243" t="s">
        <v>89</v>
      </c>
      <c r="AV221" s="13" t="s">
        <v>89</v>
      </c>
      <c r="AW221" s="13" t="s">
        <v>41</v>
      </c>
      <c r="AX221" s="13" t="s">
        <v>80</v>
      </c>
      <c r="AY221" s="243" t="s">
        <v>206</v>
      </c>
    </row>
    <row r="222" spans="1:51" s="15" customFormat="1" ht="12">
      <c r="A222" s="15"/>
      <c r="B222" s="255"/>
      <c r="C222" s="256"/>
      <c r="D222" s="228" t="s">
        <v>218</v>
      </c>
      <c r="E222" s="257" t="s">
        <v>39</v>
      </c>
      <c r="F222" s="258" t="s">
        <v>750</v>
      </c>
      <c r="G222" s="256"/>
      <c r="H222" s="257" t="s">
        <v>39</v>
      </c>
      <c r="I222" s="259"/>
      <c r="J222" s="256"/>
      <c r="K222" s="256"/>
      <c r="L222" s="260"/>
      <c r="M222" s="261"/>
      <c r="N222" s="262"/>
      <c r="O222" s="262"/>
      <c r="P222" s="262"/>
      <c r="Q222" s="262"/>
      <c r="R222" s="262"/>
      <c r="S222" s="262"/>
      <c r="T222" s="263"/>
      <c r="U222" s="15"/>
      <c r="V222" s="15"/>
      <c r="W222" s="15"/>
      <c r="X222" s="15"/>
      <c r="Y222" s="15"/>
      <c r="Z222" s="15"/>
      <c r="AA222" s="15"/>
      <c r="AB222" s="15"/>
      <c r="AC222" s="15"/>
      <c r="AD222" s="15"/>
      <c r="AE222" s="15"/>
      <c r="AT222" s="264" t="s">
        <v>218</v>
      </c>
      <c r="AU222" s="264" t="s">
        <v>89</v>
      </c>
      <c r="AV222" s="15" t="s">
        <v>87</v>
      </c>
      <c r="AW222" s="15" t="s">
        <v>41</v>
      </c>
      <c r="AX222" s="15" t="s">
        <v>80</v>
      </c>
      <c r="AY222" s="264" t="s">
        <v>206</v>
      </c>
    </row>
    <row r="223" spans="1:51" s="13" customFormat="1" ht="12">
      <c r="A223" s="13"/>
      <c r="B223" s="233"/>
      <c r="C223" s="234"/>
      <c r="D223" s="228" t="s">
        <v>218</v>
      </c>
      <c r="E223" s="235" t="s">
        <v>39</v>
      </c>
      <c r="F223" s="236" t="s">
        <v>851</v>
      </c>
      <c r="G223" s="234"/>
      <c r="H223" s="237">
        <v>48</v>
      </c>
      <c r="I223" s="238"/>
      <c r="J223" s="234"/>
      <c r="K223" s="234"/>
      <c r="L223" s="239"/>
      <c r="M223" s="240"/>
      <c r="N223" s="241"/>
      <c r="O223" s="241"/>
      <c r="P223" s="241"/>
      <c r="Q223" s="241"/>
      <c r="R223" s="241"/>
      <c r="S223" s="241"/>
      <c r="T223" s="242"/>
      <c r="U223" s="13"/>
      <c r="V223" s="13"/>
      <c r="W223" s="13"/>
      <c r="X223" s="13"/>
      <c r="Y223" s="13"/>
      <c r="Z223" s="13"/>
      <c r="AA223" s="13"/>
      <c r="AB223" s="13"/>
      <c r="AC223" s="13"/>
      <c r="AD223" s="13"/>
      <c r="AE223" s="13"/>
      <c r="AT223" s="243" t="s">
        <v>218</v>
      </c>
      <c r="AU223" s="243" t="s">
        <v>89</v>
      </c>
      <c r="AV223" s="13" t="s">
        <v>89</v>
      </c>
      <c r="AW223" s="13" t="s">
        <v>41</v>
      </c>
      <c r="AX223" s="13" t="s">
        <v>80</v>
      </c>
      <c r="AY223" s="243" t="s">
        <v>206</v>
      </c>
    </row>
    <row r="224" spans="1:51" s="14" customFormat="1" ht="12">
      <c r="A224" s="14"/>
      <c r="B224" s="244"/>
      <c r="C224" s="245"/>
      <c r="D224" s="228" t="s">
        <v>218</v>
      </c>
      <c r="E224" s="246" t="s">
        <v>39</v>
      </c>
      <c r="F224" s="247" t="s">
        <v>220</v>
      </c>
      <c r="G224" s="245"/>
      <c r="H224" s="248">
        <v>270</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218</v>
      </c>
      <c r="AU224" s="254" t="s">
        <v>89</v>
      </c>
      <c r="AV224" s="14" t="s">
        <v>214</v>
      </c>
      <c r="AW224" s="14" t="s">
        <v>41</v>
      </c>
      <c r="AX224" s="14" t="s">
        <v>87</v>
      </c>
      <c r="AY224" s="254" t="s">
        <v>206</v>
      </c>
    </row>
    <row r="225" spans="1:65" s="2" customFormat="1" ht="24.15" customHeight="1">
      <c r="A225" s="40"/>
      <c r="B225" s="41"/>
      <c r="C225" s="265" t="s">
        <v>359</v>
      </c>
      <c r="D225" s="265" t="s">
        <v>322</v>
      </c>
      <c r="E225" s="266" t="s">
        <v>852</v>
      </c>
      <c r="F225" s="267" t="s">
        <v>853</v>
      </c>
      <c r="G225" s="268" t="s">
        <v>223</v>
      </c>
      <c r="H225" s="269">
        <v>136</v>
      </c>
      <c r="I225" s="270"/>
      <c r="J225" s="271">
        <f>ROUND(I225*H225,2)</f>
        <v>0</v>
      </c>
      <c r="K225" s="267" t="s">
        <v>213</v>
      </c>
      <c r="L225" s="272"/>
      <c r="M225" s="273" t="s">
        <v>39</v>
      </c>
      <c r="N225" s="274" t="s">
        <v>53</v>
      </c>
      <c r="O225" s="86"/>
      <c r="P225" s="224">
        <f>O225*H225</f>
        <v>0</v>
      </c>
      <c r="Q225" s="224">
        <v>0.00123</v>
      </c>
      <c r="R225" s="224">
        <f>Q225*H225</f>
        <v>0.16727999999999998</v>
      </c>
      <c r="S225" s="224">
        <v>0</v>
      </c>
      <c r="T225" s="225">
        <f>S225*H225</f>
        <v>0</v>
      </c>
      <c r="U225" s="40"/>
      <c r="V225" s="40"/>
      <c r="W225" s="40"/>
      <c r="X225" s="40"/>
      <c r="Y225" s="40"/>
      <c r="Z225" s="40"/>
      <c r="AA225" s="40"/>
      <c r="AB225" s="40"/>
      <c r="AC225" s="40"/>
      <c r="AD225" s="40"/>
      <c r="AE225" s="40"/>
      <c r="AR225" s="226" t="s">
        <v>257</v>
      </c>
      <c r="AT225" s="226" t="s">
        <v>322</v>
      </c>
      <c r="AU225" s="226" t="s">
        <v>89</v>
      </c>
      <c r="AY225" s="18" t="s">
        <v>206</v>
      </c>
      <c r="BE225" s="227">
        <f>IF(N225="základní",J225,0)</f>
        <v>0</v>
      </c>
      <c r="BF225" s="227">
        <f>IF(N225="snížená",J225,0)</f>
        <v>0</v>
      </c>
      <c r="BG225" s="227">
        <f>IF(N225="zákl. přenesená",J225,0)</f>
        <v>0</v>
      </c>
      <c r="BH225" s="227">
        <f>IF(N225="sníž. přenesená",J225,0)</f>
        <v>0</v>
      </c>
      <c r="BI225" s="227">
        <f>IF(N225="nulová",J225,0)</f>
        <v>0</v>
      </c>
      <c r="BJ225" s="18" t="s">
        <v>214</v>
      </c>
      <c r="BK225" s="227">
        <f>ROUND(I225*H225,2)</f>
        <v>0</v>
      </c>
      <c r="BL225" s="18" t="s">
        <v>214</v>
      </c>
      <c r="BM225" s="226" t="s">
        <v>854</v>
      </c>
    </row>
    <row r="226" spans="1:47" s="2" customFormat="1" ht="12">
      <c r="A226" s="40"/>
      <c r="B226" s="41"/>
      <c r="C226" s="42"/>
      <c r="D226" s="228" t="s">
        <v>216</v>
      </c>
      <c r="E226" s="42"/>
      <c r="F226" s="229" t="s">
        <v>853</v>
      </c>
      <c r="G226" s="42"/>
      <c r="H226" s="42"/>
      <c r="I226" s="230"/>
      <c r="J226" s="42"/>
      <c r="K226" s="42"/>
      <c r="L226" s="46"/>
      <c r="M226" s="231"/>
      <c r="N226" s="232"/>
      <c r="O226" s="86"/>
      <c r="P226" s="86"/>
      <c r="Q226" s="86"/>
      <c r="R226" s="86"/>
      <c r="S226" s="86"/>
      <c r="T226" s="87"/>
      <c r="U226" s="40"/>
      <c r="V226" s="40"/>
      <c r="W226" s="40"/>
      <c r="X226" s="40"/>
      <c r="Y226" s="40"/>
      <c r="Z226" s="40"/>
      <c r="AA226" s="40"/>
      <c r="AB226" s="40"/>
      <c r="AC226" s="40"/>
      <c r="AD226" s="40"/>
      <c r="AE226" s="40"/>
      <c r="AT226" s="18" t="s">
        <v>216</v>
      </c>
      <c r="AU226" s="18" t="s">
        <v>89</v>
      </c>
    </row>
    <row r="227" spans="1:51" s="15" customFormat="1" ht="12">
      <c r="A227" s="15"/>
      <c r="B227" s="255"/>
      <c r="C227" s="256"/>
      <c r="D227" s="228" t="s">
        <v>218</v>
      </c>
      <c r="E227" s="257" t="s">
        <v>39</v>
      </c>
      <c r="F227" s="258" t="s">
        <v>750</v>
      </c>
      <c r="G227" s="256"/>
      <c r="H227" s="257" t="s">
        <v>39</v>
      </c>
      <c r="I227" s="259"/>
      <c r="J227" s="256"/>
      <c r="K227" s="256"/>
      <c r="L227" s="260"/>
      <c r="M227" s="261"/>
      <c r="N227" s="262"/>
      <c r="O227" s="262"/>
      <c r="P227" s="262"/>
      <c r="Q227" s="262"/>
      <c r="R227" s="262"/>
      <c r="S227" s="262"/>
      <c r="T227" s="263"/>
      <c r="U227" s="15"/>
      <c r="V227" s="15"/>
      <c r="W227" s="15"/>
      <c r="X227" s="15"/>
      <c r="Y227" s="15"/>
      <c r="Z227" s="15"/>
      <c r="AA227" s="15"/>
      <c r="AB227" s="15"/>
      <c r="AC227" s="15"/>
      <c r="AD227" s="15"/>
      <c r="AE227" s="15"/>
      <c r="AT227" s="264" t="s">
        <v>218</v>
      </c>
      <c r="AU227" s="264" t="s">
        <v>89</v>
      </c>
      <c r="AV227" s="15" t="s">
        <v>87</v>
      </c>
      <c r="AW227" s="15" t="s">
        <v>41</v>
      </c>
      <c r="AX227" s="15" t="s">
        <v>80</v>
      </c>
      <c r="AY227" s="264" t="s">
        <v>206</v>
      </c>
    </row>
    <row r="228" spans="1:51" s="13" customFormat="1" ht="12">
      <c r="A228" s="13"/>
      <c r="B228" s="233"/>
      <c r="C228" s="234"/>
      <c r="D228" s="228" t="s">
        <v>218</v>
      </c>
      <c r="E228" s="235" t="s">
        <v>39</v>
      </c>
      <c r="F228" s="236" t="s">
        <v>855</v>
      </c>
      <c r="G228" s="234"/>
      <c r="H228" s="237">
        <v>24</v>
      </c>
      <c r="I228" s="238"/>
      <c r="J228" s="234"/>
      <c r="K228" s="234"/>
      <c r="L228" s="239"/>
      <c r="M228" s="240"/>
      <c r="N228" s="241"/>
      <c r="O228" s="241"/>
      <c r="P228" s="241"/>
      <c r="Q228" s="241"/>
      <c r="R228" s="241"/>
      <c r="S228" s="241"/>
      <c r="T228" s="242"/>
      <c r="U228" s="13"/>
      <c r="V228" s="13"/>
      <c r="W228" s="13"/>
      <c r="X228" s="13"/>
      <c r="Y228" s="13"/>
      <c r="Z228" s="13"/>
      <c r="AA228" s="13"/>
      <c r="AB228" s="13"/>
      <c r="AC228" s="13"/>
      <c r="AD228" s="13"/>
      <c r="AE228" s="13"/>
      <c r="AT228" s="243" t="s">
        <v>218</v>
      </c>
      <c r="AU228" s="243" t="s">
        <v>89</v>
      </c>
      <c r="AV228" s="13" t="s">
        <v>89</v>
      </c>
      <c r="AW228" s="13" t="s">
        <v>41</v>
      </c>
      <c r="AX228" s="13" t="s">
        <v>80</v>
      </c>
      <c r="AY228" s="243" t="s">
        <v>206</v>
      </c>
    </row>
    <row r="229" spans="1:51" s="15" customFormat="1" ht="12">
      <c r="A229" s="15"/>
      <c r="B229" s="255"/>
      <c r="C229" s="256"/>
      <c r="D229" s="228" t="s">
        <v>218</v>
      </c>
      <c r="E229" s="257" t="s">
        <v>39</v>
      </c>
      <c r="F229" s="258" t="s">
        <v>751</v>
      </c>
      <c r="G229" s="256"/>
      <c r="H229" s="257" t="s">
        <v>39</v>
      </c>
      <c r="I229" s="259"/>
      <c r="J229" s="256"/>
      <c r="K229" s="256"/>
      <c r="L229" s="260"/>
      <c r="M229" s="261"/>
      <c r="N229" s="262"/>
      <c r="O229" s="262"/>
      <c r="P229" s="262"/>
      <c r="Q229" s="262"/>
      <c r="R229" s="262"/>
      <c r="S229" s="262"/>
      <c r="T229" s="263"/>
      <c r="U229" s="15"/>
      <c r="V229" s="15"/>
      <c r="W229" s="15"/>
      <c r="X229" s="15"/>
      <c r="Y229" s="15"/>
      <c r="Z229" s="15"/>
      <c r="AA229" s="15"/>
      <c r="AB229" s="15"/>
      <c r="AC229" s="15"/>
      <c r="AD229" s="15"/>
      <c r="AE229" s="15"/>
      <c r="AT229" s="264" t="s">
        <v>218</v>
      </c>
      <c r="AU229" s="264" t="s">
        <v>89</v>
      </c>
      <c r="AV229" s="15" t="s">
        <v>87</v>
      </c>
      <c r="AW229" s="15" t="s">
        <v>41</v>
      </c>
      <c r="AX229" s="15" t="s">
        <v>80</v>
      </c>
      <c r="AY229" s="264" t="s">
        <v>206</v>
      </c>
    </row>
    <row r="230" spans="1:51" s="13" customFormat="1" ht="12">
      <c r="A230" s="13"/>
      <c r="B230" s="233"/>
      <c r="C230" s="234"/>
      <c r="D230" s="228" t="s">
        <v>218</v>
      </c>
      <c r="E230" s="235" t="s">
        <v>39</v>
      </c>
      <c r="F230" s="236" t="s">
        <v>856</v>
      </c>
      <c r="G230" s="234"/>
      <c r="H230" s="237">
        <v>112</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218</v>
      </c>
      <c r="AU230" s="243" t="s">
        <v>89</v>
      </c>
      <c r="AV230" s="13" t="s">
        <v>89</v>
      </c>
      <c r="AW230" s="13" t="s">
        <v>41</v>
      </c>
      <c r="AX230" s="13" t="s">
        <v>80</v>
      </c>
      <c r="AY230" s="243" t="s">
        <v>206</v>
      </c>
    </row>
    <row r="231" spans="1:51" s="14" customFormat="1" ht="12">
      <c r="A231" s="14"/>
      <c r="B231" s="244"/>
      <c r="C231" s="245"/>
      <c r="D231" s="228" t="s">
        <v>218</v>
      </c>
      <c r="E231" s="246" t="s">
        <v>39</v>
      </c>
      <c r="F231" s="247" t="s">
        <v>220</v>
      </c>
      <c r="G231" s="245"/>
      <c r="H231" s="248">
        <v>136</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218</v>
      </c>
      <c r="AU231" s="254" t="s">
        <v>89</v>
      </c>
      <c r="AV231" s="14" t="s">
        <v>214</v>
      </c>
      <c r="AW231" s="14" t="s">
        <v>41</v>
      </c>
      <c r="AX231" s="14" t="s">
        <v>87</v>
      </c>
      <c r="AY231" s="254" t="s">
        <v>206</v>
      </c>
    </row>
    <row r="232" spans="1:65" s="2" customFormat="1" ht="16.5" customHeight="1">
      <c r="A232" s="40"/>
      <c r="B232" s="41"/>
      <c r="C232" s="265" t="s">
        <v>366</v>
      </c>
      <c r="D232" s="265" t="s">
        <v>322</v>
      </c>
      <c r="E232" s="266" t="s">
        <v>332</v>
      </c>
      <c r="F232" s="267" t="s">
        <v>333</v>
      </c>
      <c r="G232" s="268" t="s">
        <v>223</v>
      </c>
      <c r="H232" s="269">
        <v>270</v>
      </c>
      <c r="I232" s="270"/>
      <c r="J232" s="271">
        <f>ROUND(I232*H232,2)</f>
        <v>0</v>
      </c>
      <c r="K232" s="267" t="s">
        <v>213</v>
      </c>
      <c r="L232" s="272"/>
      <c r="M232" s="273" t="s">
        <v>39</v>
      </c>
      <c r="N232" s="274" t="s">
        <v>53</v>
      </c>
      <c r="O232" s="86"/>
      <c r="P232" s="224">
        <f>O232*H232</f>
        <v>0</v>
      </c>
      <c r="Q232" s="224">
        <v>9E-05</v>
      </c>
      <c r="R232" s="224">
        <f>Q232*H232</f>
        <v>0.024300000000000002</v>
      </c>
      <c r="S232" s="224">
        <v>0</v>
      </c>
      <c r="T232" s="225">
        <f>S232*H232</f>
        <v>0</v>
      </c>
      <c r="U232" s="40"/>
      <c r="V232" s="40"/>
      <c r="W232" s="40"/>
      <c r="X232" s="40"/>
      <c r="Y232" s="40"/>
      <c r="Z232" s="40"/>
      <c r="AA232" s="40"/>
      <c r="AB232" s="40"/>
      <c r="AC232" s="40"/>
      <c r="AD232" s="40"/>
      <c r="AE232" s="40"/>
      <c r="AR232" s="226" t="s">
        <v>257</v>
      </c>
      <c r="AT232" s="226" t="s">
        <v>322</v>
      </c>
      <c r="AU232" s="226" t="s">
        <v>89</v>
      </c>
      <c r="AY232" s="18" t="s">
        <v>206</v>
      </c>
      <c r="BE232" s="227">
        <f>IF(N232="základní",J232,0)</f>
        <v>0</v>
      </c>
      <c r="BF232" s="227">
        <f>IF(N232="snížená",J232,0)</f>
        <v>0</v>
      </c>
      <c r="BG232" s="227">
        <f>IF(N232="zákl. přenesená",J232,0)</f>
        <v>0</v>
      </c>
      <c r="BH232" s="227">
        <f>IF(N232="sníž. přenesená",J232,0)</f>
        <v>0</v>
      </c>
      <c r="BI232" s="227">
        <f>IF(N232="nulová",J232,0)</f>
        <v>0</v>
      </c>
      <c r="BJ232" s="18" t="s">
        <v>214</v>
      </c>
      <c r="BK232" s="227">
        <f>ROUND(I232*H232,2)</f>
        <v>0</v>
      </c>
      <c r="BL232" s="18" t="s">
        <v>214</v>
      </c>
      <c r="BM232" s="226" t="s">
        <v>857</v>
      </c>
    </row>
    <row r="233" spans="1:47" s="2" customFormat="1" ht="12">
      <c r="A233" s="40"/>
      <c r="B233" s="41"/>
      <c r="C233" s="42"/>
      <c r="D233" s="228" t="s">
        <v>216</v>
      </c>
      <c r="E233" s="42"/>
      <c r="F233" s="229" t="s">
        <v>333</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8" t="s">
        <v>216</v>
      </c>
      <c r="AU233" s="18" t="s">
        <v>89</v>
      </c>
    </row>
    <row r="234" spans="1:51" s="15" customFormat="1" ht="12">
      <c r="A234" s="15"/>
      <c r="B234" s="255"/>
      <c r="C234" s="256"/>
      <c r="D234" s="228" t="s">
        <v>218</v>
      </c>
      <c r="E234" s="257" t="s">
        <v>39</v>
      </c>
      <c r="F234" s="258" t="s">
        <v>847</v>
      </c>
      <c r="G234" s="256"/>
      <c r="H234" s="257" t="s">
        <v>39</v>
      </c>
      <c r="I234" s="259"/>
      <c r="J234" s="256"/>
      <c r="K234" s="256"/>
      <c r="L234" s="260"/>
      <c r="M234" s="261"/>
      <c r="N234" s="262"/>
      <c r="O234" s="262"/>
      <c r="P234" s="262"/>
      <c r="Q234" s="262"/>
      <c r="R234" s="262"/>
      <c r="S234" s="262"/>
      <c r="T234" s="263"/>
      <c r="U234" s="15"/>
      <c r="V234" s="15"/>
      <c r="W234" s="15"/>
      <c r="X234" s="15"/>
      <c r="Y234" s="15"/>
      <c r="Z234" s="15"/>
      <c r="AA234" s="15"/>
      <c r="AB234" s="15"/>
      <c r="AC234" s="15"/>
      <c r="AD234" s="15"/>
      <c r="AE234" s="15"/>
      <c r="AT234" s="264" t="s">
        <v>218</v>
      </c>
      <c r="AU234" s="264" t="s">
        <v>89</v>
      </c>
      <c r="AV234" s="15" t="s">
        <v>87</v>
      </c>
      <c r="AW234" s="15" t="s">
        <v>41</v>
      </c>
      <c r="AX234" s="15" t="s">
        <v>80</v>
      </c>
      <c r="AY234" s="264" t="s">
        <v>206</v>
      </c>
    </row>
    <row r="235" spans="1:51" s="13" customFormat="1" ht="12">
      <c r="A235" s="13"/>
      <c r="B235" s="233"/>
      <c r="C235" s="234"/>
      <c r="D235" s="228" t="s">
        <v>218</v>
      </c>
      <c r="E235" s="235" t="s">
        <v>39</v>
      </c>
      <c r="F235" s="236" t="s">
        <v>848</v>
      </c>
      <c r="G235" s="234"/>
      <c r="H235" s="237">
        <v>128</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218</v>
      </c>
      <c r="AU235" s="243" t="s">
        <v>89</v>
      </c>
      <c r="AV235" s="13" t="s">
        <v>89</v>
      </c>
      <c r="AW235" s="13" t="s">
        <v>41</v>
      </c>
      <c r="AX235" s="13" t="s">
        <v>80</v>
      </c>
      <c r="AY235" s="243" t="s">
        <v>206</v>
      </c>
    </row>
    <row r="236" spans="1:51" s="15" customFormat="1" ht="12">
      <c r="A236" s="15"/>
      <c r="B236" s="255"/>
      <c r="C236" s="256"/>
      <c r="D236" s="228" t="s">
        <v>218</v>
      </c>
      <c r="E236" s="257" t="s">
        <v>39</v>
      </c>
      <c r="F236" s="258" t="s">
        <v>849</v>
      </c>
      <c r="G236" s="256"/>
      <c r="H236" s="257" t="s">
        <v>39</v>
      </c>
      <c r="I236" s="259"/>
      <c r="J236" s="256"/>
      <c r="K236" s="256"/>
      <c r="L236" s="260"/>
      <c r="M236" s="261"/>
      <c r="N236" s="262"/>
      <c r="O236" s="262"/>
      <c r="P236" s="262"/>
      <c r="Q236" s="262"/>
      <c r="R236" s="262"/>
      <c r="S236" s="262"/>
      <c r="T236" s="263"/>
      <c r="U236" s="15"/>
      <c r="V236" s="15"/>
      <c r="W236" s="15"/>
      <c r="X236" s="15"/>
      <c r="Y236" s="15"/>
      <c r="Z236" s="15"/>
      <c r="AA236" s="15"/>
      <c r="AB236" s="15"/>
      <c r="AC236" s="15"/>
      <c r="AD236" s="15"/>
      <c r="AE236" s="15"/>
      <c r="AT236" s="264" t="s">
        <v>218</v>
      </c>
      <c r="AU236" s="264" t="s">
        <v>89</v>
      </c>
      <c r="AV236" s="15" t="s">
        <v>87</v>
      </c>
      <c r="AW236" s="15" t="s">
        <v>41</v>
      </c>
      <c r="AX236" s="15" t="s">
        <v>80</v>
      </c>
      <c r="AY236" s="264" t="s">
        <v>206</v>
      </c>
    </row>
    <row r="237" spans="1:51" s="13" customFormat="1" ht="12">
      <c r="A237" s="13"/>
      <c r="B237" s="233"/>
      <c r="C237" s="234"/>
      <c r="D237" s="228" t="s">
        <v>218</v>
      </c>
      <c r="E237" s="235" t="s">
        <v>39</v>
      </c>
      <c r="F237" s="236" t="s">
        <v>850</v>
      </c>
      <c r="G237" s="234"/>
      <c r="H237" s="237">
        <v>94</v>
      </c>
      <c r="I237" s="238"/>
      <c r="J237" s="234"/>
      <c r="K237" s="234"/>
      <c r="L237" s="239"/>
      <c r="M237" s="240"/>
      <c r="N237" s="241"/>
      <c r="O237" s="241"/>
      <c r="P237" s="241"/>
      <c r="Q237" s="241"/>
      <c r="R237" s="241"/>
      <c r="S237" s="241"/>
      <c r="T237" s="242"/>
      <c r="U237" s="13"/>
      <c r="V237" s="13"/>
      <c r="W237" s="13"/>
      <c r="X237" s="13"/>
      <c r="Y237" s="13"/>
      <c r="Z237" s="13"/>
      <c r="AA237" s="13"/>
      <c r="AB237" s="13"/>
      <c r="AC237" s="13"/>
      <c r="AD237" s="13"/>
      <c r="AE237" s="13"/>
      <c r="AT237" s="243" t="s">
        <v>218</v>
      </c>
      <c r="AU237" s="243" t="s">
        <v>89</v>
      </c>
      <c r="AV237" s="13" t="s">
        <v>89</v>
      </c>
      <c r="AW237" s="13" t="s">
        <v>41</v>
      </c>
      <c r="AX237" s="13" t="s">
        <v>80</v>
      </c>
      <c r="AY237" s="243" t="s">
        <v>206</v>
      </c>
    </row>
    <row r="238" spans="1:51" s="15" customFormat="1" ht="12">
      <c r="A238" s="15"/>
      <c r="B238" s="255"/>
      <c r="C238" s="256"/>
      <c r="D238" s="228" t="s">
        <v>218</v>
      </c>
      <c r="E238" s="257" t="s">
        <v>39</v>
      </c>
      <c r="F238" s="258" t="s">
        <v>750</v>
      </c>
      <c r="G238" s="256"/>
      <c r="H238" s="257" t="s">
        <v>39</v>
      </c>
      <c r="I238" s="259"/>
      <c r="J238" s="256"/>
      <c r="K238" s="256"/>
      <c r="L238" s="260"/>
      <c r="M238" s="261"/>
      <c r="N238" s="262"/>
      <c r="O238" s="262"/>
      <c r="P238" s="262"/>
      <c r="Q238" s="262"/>
      <c r="R238" s="262"/>
      <c r="S238" s="262"/>
      <c r="T238" s="263"/>
      <c r="U238" s="15"/>
      <c r="V238" s="15"/>
      <c r="W238" s="15"/>
      <c r="X238" s="15"/>
      <c r="Y238" s="15"/>
      <c r="Z238" s="15"/>
      <c r="AA238" s="15"/>
      <c r="AB238" s="15"/>
      <c r="AC238" s="15"/>
      <c r="AD238" s="15"/>
      <c r="AE238" s="15"/>
      <c r="AT238" s="264" t="s">
        <v>218</v>
      </c>
      <c r="AU238" s="264" t="s">
        <v>89</v>
      </c>
      <c r="AV238" s="15" t="s">
        <v>87</v>
      </c>
      <c r="AW238" s="15" t="s">
        <v>41</v>
      </c>
      <c r="AX238" s="15" t="s">
        <v>80</v>
      </c>
      <c r="AY238" s="264" t="s">
        <v>206</v>
      </c>
    </row>
    <row r="239" spans="1:51" s="13" customFormat="1" ht="12">
      <c r="A239" s="13"/>
      <c r="B239" s="233"/>
      <c r="C239" s="234"/>
      <c r="D239" s="228" t="s">
        <v>218</v>
      </c>
      <c r="E239" s="235" t="s">
        <v>39</v>
      </c>
      <c r="F239" s="236" t="s">
        <v>851</v>
      </c>
      <c r="G239" s="234"/>
      <c r="H239" s="237">
        <v>48</v>
      </c>
      <c r="I239" s="238"/>
      <c r="J239" s="234"/>
      <c r="K239" s="234"/>
      <c r="L239" s="239"/>
      <c r="M239" s="240"/>
      <c r="N239" s="241"/>
      <c r="O239" s="241"/>
      <c r="P239" s="241"/>
      <c r="Q239" s="241"/>
      <c r="R239" s="241"/>
      <c r="S239" s="241"/>
      <c r="T239" s="242"/>
      <c r="U239" s="13"/>
      <c r="V239" s="13"/>
      <c r="W239" s="13"/>
      <c r="X239" s="13"/>
      <c r="Y239" s="13"/>
      <c r="Z239" s="13"/>
      <c r="AA239" s="13"/>
      <c r="AB239" s="13"/>
      <c r="AC239" s="13"/>
      <c r="AD239" s="13"/>
      <c r="AE239" s="13"/>
      <c r="AT239" s="243" t="s">
        <v>218</v>
      </c>
      <c r="AU239" s="243" t="s">
        <v>89</v>
      </c>
      <c r="AV239" s="13" t="s">
        <v>89</v>
      </c>
      <c r="AW239" s="13" t="s">
        <v>41</v>
      </c>
      <c r="AX239" s="13" t="s">
        <v>80</v>
      </c>
      <c r="AY239" s="243" t="s">
        <v>206</v>
      </c>
    </row>
    <row r="240" spans="1:51" s="14" customFormat="1" ht="12">
      <c r="A240" s="14"/>
      <c r="B240" s="244"/>
      <c r="C240" s="245"/>
      <c r="D240" s="228" t="s">
        <v>218</v>
      </c>
      <c r="E240" s="246" t="s">
        <v>39</v>
      </c>
      <c r="F240" s="247" t="s">
        <v>220</v>
      </c>
      <c r="G240" s="245"/>
      <c r="H240" s="248">
        <v>270</v>
      </c>
      <c r="I240" s="249"/>
      <c r="J240" s="245"/>
      <c r="K240" s="245"/>
      <c r="L240" s="250"/>
      <c r="M240" s="251"/>
      <c r="N240" s="252"/>
      <c r="O240" s="252"/>
      <c r="P240" s="252"/>
      <c r="Q240" s="252"/>
      <c r="R240" s="252"/>
      <c r="S240" s="252"/>
      <c r="T240" s="253"/>
      <c r="U240" s="14"/>
      <c r="V240" s="14"/>
      <c r="W240" s="14"/>
      <c r="X240" s="14"/>
      <c r="Y240" s="14"/>
      <c r="Z240" s="14"/>
      <c r="AA240" s="14"/>
      <c r="AB240" s="14"/>
      <c r="AC240" s="14"/>
      <c r="AD240" s="14"/>
      <c r="AE240" s="14"/>
      <c r="AT240" s="254" t="s">
        <v>218</v>
      </c>
      <c r="AU240" s="254" t="s">
        <v>89</v>
      </c>
      <c r="AV240" s="14" t="s">
        <v>214</v>
      </c>
      <c r="AW240" s="14" t="s">
        <v>41</v>
      </c>
      <c r="AX240" s="14" t="s">
        <v>87</v>
      </c>
      <c r="AY240" s="254" t="s">
        <v>206</v>
      </c>
    </row>
    <row r="241" spans="1:65" s="2" customFormat="1" ht="21.75" customHeight="1">
      <c r="A241" s="40"/>
      <c r="B241" s="41"/>
      <c r="C241" s="265" t="s">
        <v>372</v>
      </c>
      <c r="D241" s="265" t="s">
        <v>322</v>
      </c>
      <c r="E241" s="266" t="s">
        <v>348</v>
      </c>
      <c r="F241" s="267" t="s">
        <v>349</v>
      </c>
      <c r="G241" s="268" t="s">
        <v>316</v>
      </c>
      <c r="H241" s="269">
        <v>51</v>
      </c>
      <c r="I241" s="270"/>
      <c r="J241" s="271">
        <f>ROUND(I241*H241,2)</f>
        <v>0</v>
      </c>
      <c r="K241" s="267" t="s">
        <v>213</v>
      </c>
      <c r="L241" s="272"/>
      <c r="M241" s="273" t="s">
        <v>39</v>
      </c>
      <c r="N241" s="274" t="s">
        <v>53</v>
      </c>
      <c r="O241" s="86"/>
      <c r="P241" s="224">
        <f>O241*H241</f>
        <v>0</v>
      </c>
      <c r="Q241" s="224">
        <v>1</v>
      </c>
      <c r="R241" s="224">
        <f>Q241*H241</f>
        <v>51</v>
      </c>
      <c r="S241" s="224">
        <v>0</v>
      </c>
      <c r="T241" s="225">
        <f>S241*H241</f>
        <v>0</v>
      </c>
      <c r="U241" s="40"/>
      <c r="V241" s="40"/>
      <c r="W241" s="40"/>
      <c r="X241" s="40"/>
      <c r="Y241" s="40"/>
      <c r="Z241" s="40"/>
      <c r="AA241" s="40"/>
      <c r="AB241" s="40"/>
      <c r="AC241" s="40"/>
      <c r="AD241" s="40"/>
      <c r="AE241" s="40"/>
      <c r="AR241" s="226" t="s">
        <v>257</v>
      </c>
      <c r="AT241" s="226" t="s">
        <v>322</v>
      </c>
      <c r="AU241" s="226" t="s">
        <v>89</v>
      </c>
      <c r="AY241" s="18" t="s">
        <v>206</v>
      </c>
      <c r="BE241" s="227">
        <f>IF(N241="základní",J241,0)</f>
        <v>0</v>
      </c>
      <c r="BF241" s="227">
        <f>IF(N241="snížená",J241,0)</f>
        <v>0</v>
      </c>
      <c r="BG241" s="227">
        <f>IF(N241="zákl. přenesená",J241,0)</f>
        <v>0</v>
      </c>
      <c r="BH241" s="227">
        <f>IF(N241="sníž. přenesená",J241,0)</f>
        <v>0</v>
      </c>
      <c r="BI241" s="227">
        <f>IF(N241="nulová",J241,0)</f>
        <v>0</v>
      </c>
      <c r="BJ241" s="18" t="s">
        <v>214</v>
      </c>
      <c r="BK241" s="227">
        <f>ROUND(I241*H241,2)</f>
        <v>0</v>
      </c>
      <c r="BL241" s="18" t="s">
        <v>214</v>
      </c>
      <c r="BM241" s="226" t="s">
        <v>858</v>
      </c>
    </row>
    <row r="242" spans="1:47" s="2" customFormat="1" ht="12">
      <c r="A242" s="40"/>
      <c r="B242" s="41"/>
      <c r="C242" s="42"/>
      <c r="D242" s="228" t="s">
        <v>216</v>
      </c>
      <c r="E242" s="42"/>
      <c r="F242" s="229" t="s">
        <v>349</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8" t="s">
        <v>216</v>
      </c>
      <c r="AU242" s="18" t="s">
        <v>89</v>
      </c>
    </row>
    <row r="243" spans="1:51" s="13" customFormat="1" ht="12">
      <c r="A243" s="13"/>
      <c r="B243" s="233"/>
      <c r="C243" s="234"/>
      <c r="D243" s="228" t="s">
        <v>218</v>
      </c>
      <c r="E243" s="235" t="s">
        <v>39</v>
      </c>
      <c r="F243" s="236" t="s">
        <v>351</v>
      </c>
      <c r="G243" s="234"/>
      <c r="H243" s="237">
        <v>51</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218</v>
      </c>
      <c r="AU243" s="243" t="s">
        <v>89</v>
      </c>
      <c r="AV243" s="13" t="s">
        <v>89</v>
      </c>
      <c r="AW243" s="13" t="s">
        <v>41</v>
      </c>
      <c r="AX243" s="13" t="s">
        <v>80</v>
      </c>
      <c r="AY243" s="243" t="s">
        <v>206</v>
      </c>
    </row>
    <row r="244" spans="1:51" s="14" customFormat="1" ht="12">
      <c r="A244" s="14"/>
      <c r="B244" s="244"/>
      <c r="C244" s="245"/>
      <c r="D244" s="228" t="s">
        <v>218</v>
      </c>
      <c r="E244" s="246" t="s">
        <v>39</v>
      </c>
      <c r="F244" s="247" t="s">
        <v>220</v>
      </c>
      <c r="G244" s="245"/>
      <c r="H244" s="248">
        <v>51</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218</v>
      </c>
      <c r="AU244" s="254" t="s">
        <v>89</v>
      </c>
      <c r="AV244" s="14" t="s">
        <v>214</v>
      </c>
      <c r="AW244" s="14" t="s">
        <v>41</v>
      </c>
      <c r="AX244" s="14" t="s">
        <v>87</v>
      </c>
      <c r="AY244" s="254" t="s">
        <v>206</v>
      </c>
    </row>
    <row r="245" spans="1:63" s="12" customFormat="1" ht="25.9" customHeight="1">
      <c r="A245" s="12"/>
      <c r="B245" s="199"/>
      <c r="C245" s="200"/>
      <c r="D245" s="201" t="s">
        <v>79</v>
      </c>
      <c r="E245" s="202" t="s">
        <v>357</v>
      </c>
      <c r="F245" s="202" t="s">
        <v>358</v>
      </c>
      <c r="G245" s="200"/>
      <c r="H245" s="200"/>
      <c r="I245" s="203"/>
      <c r="J245" s="204">
        <f>BK245</f>
        <v>0</v>
      </c>
      <c r="K245" s="200"/>
      <c r="L245" s="205"/>
      <c r="M245" s="206"/>
      <c r="N245" s="207"/>
      <c r="O245" s="207"/>
      <c r="P245" s="208">
        <f>SUM(P246:P267)</f>
        <v>0</v>
      </c>
      <c r="Q245" s="207"/>
      <c r="R245" s="208">
        <f>SUM(R246:R267)</f>
        <v>0</v>
      </c>
      <c r="S245" s="207"/>
      <c r="T245" s="209">
        <f>SUM(T246:T267)</f>
        <v>0</v>
      </c>
      <c r="U245" s="12"/>
      <c r="V245" s="12"/>
      <c r="W245" s="12"/>
      <c r="X245" s="12"/>
      <c r="Y245" s="12"/>
      <c r="Z245" s="12"/>
      <c r="AA245" s="12"/>
      <c r="AB245" s="12"/>
      <c r="AC245" s="12"/>
      <c r="AD245" s="12"/>
      <c r="AE245" s="12"/>
      <c r="AR245" s="210" t="s">
        <v>214</v>
      </c>
      <c r="AT245" s="211" t="s">
        <v>79</v>
      </c>
      <c r="AU245" s="211" t="s">
        <v>80</v>
      </c>
      <c r="AY245" s="210" t="s">
        <v>206</v>
      </c>
      <c r="BK245" s="212">
        <f>SUM(BK246:BK267)</f>
        <v>0</v>
      </c>
    </row>
    <row r="246" spans="1:65" s="2" customFormat="1" ht="62.7" customHeight="1">
      <c r="A246" s="40"/>
      <c r="B246" s="41"/>
      <c r="C246" s="215" t="s">
        <v>379</v>
      </c>
      <c r="D246" s="215" t="s">
        <v>209</v>
      </c>
      <c r="E246" s="216" t="s">
        <v>859</v>
      </c>
      <c r="F246" s="217" t="s">
        <v>860</v>
      </c>
      <c r="G246" s="218" t="s">
        <v>223</v>
      </c>
      <c r="H246" s="219">
        <v>2</v>
      </c>
      <c r="I246" s="220"/>
      <c r="J246" s="221">
        <f>ROUND(I246*H246,2)</f>
        <v>0</v>
      </c>
      <c r="K246" s="217" t="s">
        <v>213</v>
      </c>
      <c r="L246" s="46"/>
      <c r="M246" s="222" t="s">
        <v>39</v>
      </c>
      <c r="N246" s="223" t="s">
        <v>53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362</v>
      </c>
      <c r="AT246" s="226" t="s">
        <v>209</v>
      </c>
      <c r="AU246" s="226" t="s">
        <v>87</v>
      </c>
      <c r="AY246" s="18" t="s">
        <v>206</v>
      </c>
      <c r="BE246" s="227">
        <f>IF(N246="základní",J246,0)</f>
        <v>0</v>
      </c>
      <c r="BF246" s="227">
        <f>IF(N246="snížená",J246,0)</f>
        <v>0</v>
      </c>
      <c r="BG246" s="227">
        <f>IF(N246="zákl. přenesená",J246,0)</f>
        <v>0</v>
      </c>
      <c r="BH246" s="227">
        <f>IF(N246="sníž. přenesená",J246,0)</f>
        <v>0</v>
      </c>
      <c r="BI246" s="227">
        <f>IF(N246="nulová",J246,0)</f>
        <v>0</v>
      </c>
      <c r="BJ246" s="18" t="s">
        <v>214</v>
      </c>
      <c r="BK246" s="227">
        <f>ROUND(I246*H246,2)</f>
        <v>0</v>
      </c>
      <c r="BL246" s="18" t="s">
        <v>362</v>
      </c>
      <c r="BM246" s="226" t="s">
        <v>861</v>
      </c>
    </row>
    <row r="247" spans="1:47" s="2" customFormat="1" ht="12">
      <c r="A247" s="40"/>
      <c r="B247" s="41"/>
      <c r="C247" s="42"/>
      <c r="D247" s="228" t="s">
        <v>216</v>
      </c>
      <c r="E247" s="42"/>
      <c r="F247" s="229" t="s">
        <v>862</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8" t="s">
        <v>216</v>
      </c>
      <c r="AU247" s="18" t="s">
        <v>87</v>
      </c>
    </row>
    <row r="248" spans="1:51" s="15" customFormat="1" ht="12">
      <c r="A248" s="15"/>
      <c r="B248" s="255"/>
      <c r="C248" s="256"/>
      <c r="D248" s="228" t="s">
        <v>218</v>
      </c>
      <c r="E248" s="257" t="s">
        <v>39</v>
      </c>
      <c r="F248" s="258" t="s">
        <v>863</v>
      </c>
      <c r="G248" s="256"/>
      <c r="H248" s="257" t="s">
        <v>39</v>
      </c>
      <c r="I248" s="259"/>
      <c r="J248" s="256"/>
      <c r="K248" s="256"/>
      <c r="L248" s="260"/>
      <c r="M248" s="261"/>
      <c r="N248" s="262"/>
      <c r="O248" s="262"/>
      <c r="P248" s="262"/>
      <c r="Q248" s="262"/>
      <c r="R248" s="262"/>
      <c r="S248" s="262"/>
      <c r="T248" s="263"/>
      <c r="U248" s="15"/>
      <c r="V248" s="15"/>
      <c r="W248" s="15"/>
      <c r="X248" s="15"/>
      <c r="Y248" s="15"/>
      <c r="Z248" s="15"/>
      <c r="AA248" s="15"/>
      <c r="AB248" s="15"/>
      <c r="AC248" s="15"/>
      <c r="AD248" s="15"/>
      <c r="AE248" s="15"/>
      <c r="AT248" s="264" t="s">
        <v>218</v>
      </c>
      <c r="AU248" s="264" t="s">
        <v>87</v>
      </c>
      <c r="AV248" s="15" t="s">
        <v>87</v>
      </c>
      <c r="AW248" s="15" t="s">
        <v>41</v>
      </c>
      <c r="AX248" s="15" t="s">
        <v>80</v>
      </c>
      <c r="AY248" s="264" t="s">
        <v>206</v>
      </c>
    </row>
    <row r="249" spans="1:51" s="13" customFormat="1" ht="12">
      <c r="A249" s="13"/>
      <c r="B249" s="233"/>
      <c r="C249" s="234"/>
      <c r="D249" s="228" t="s">
        <v>218</v>
      </c>
      <c r="E249" s="235" t="s">
        <v>39</v>
      </c>
      <c r="F249" s="236" t="s">
        <v>87</v>
      </c>
      <c r="G249" s="234"/>
      <c r="H249" s="237">
        <v>1</v>
      </c>
      <c r="I249" s="238"/>
      <c r="J249" s="234"/>
      <c r="K249" s="234"/>
      <c r="L249" s="239"/>
      <c r="M249" s="240"/>
      <c r="N249" s="241"/>
      <c r="O249" s="241"/>
      <c r="P249" s="241"/>
      <c r="Q249" s="241"/>
      <c r="R249" s="241"/>
      <c r="S249" s="241"/>
      <c r="T249" s="242"/>
      <c r="U249" s="13"/>
      <c r="V249" s="13"/>
      <c r="W249" s="13"/>
      <c r="X249" s="13"/>
      <c r="Y249" s="13"/>
      <c r="Z249" s="13"/>
      <c r="AA249" s="13"/>
      <c r="AB249" s="13"/>
      <c r="AC249" s="13"/>
      <c r="AD249" s="13"/>
      <c r="AE249" s="13"/>
      <c r="AT249" s="243" t="s">
        <v>218</v>
      </c>
      <c r="AU249" s="243" t="s">
        <v>87</v>
      </c>
      <c r="AV249" s="13" t="s">
        <v>89</v>
      </c>
      <c r="AW249" s="13" t="s">
        <v>41</v>
      </c>
      <c r="AX249" s="13" t="s">
        <v>80</v>
      </c>
      <c r="AY249" s="243" t="s">
        <v>206</v>
      </c>
    </row>
    <row r="250" spans="1:51" s="15" customFormat="1" ht="12">
      <c r="A250" s="15"/>
      <c r="B250" s="255"/>
      <c r="C250" s="256"/>
      <c r="D250" s="228" t="s">
        <v>218</v>
      </c>
      <c r="E250" s="257" t="s">
        <v>39</v>
      </c>
      <c r="F250" s="258" t="s">
        <v>864</v>
      </c>
      <c r="G250" s="256"/>
      <c r="H250" s="257" t="s">
        <v>39</v>
      </c>
      <c r="I250" s="259"/>
      <c r="J250" s="256"/>
      <c r="K250" s="256"/>
      <c r="L250" s="260"/>
      <c r="M250" s="261"/>
      <c r="N250" s="262"/>
      <c r="O250" s="262"/>
      <c r="P250" s="262"/>
      <c r="Q250" s="262"/>
      <c r="R250" s="262"/>
      <c r="S250" s="262"/>
      <c r="T250" s="263"/>
      <c r="U250" s="15"/>
      <c r="V250" s="15"/>
      <c r="W250" s="15"/>
      <c r="X250" s="15"/>
      <c r="Y250" s="15"/>
      <c r="Z250" s="15"/>
      <c r="AA250" s="15"/>
      <c r="AB250" s="15"/>
      <c r="AC250" s="15"/>
      <c r="AD250" s="15"/>
      <c r="AE250" s="15"/>
      <c r="AT250" s="264" t="s">
        <v>218</v>
      </c>
      <c r="AU250" s="264" t="s">
        <v>87</v>
      </c>
      <c r="AV250" s="15" t="s">
        <v>87</v>
      </c>
      <c r="AW250" s="15" t="s">
        <v>41</v>
      </c>
      <c r="AX250" s="15" t="s">
        <v>80</v>
      </c>
      <c r="AY250" s="264" t="s">
        <v>206</v>
      </c>
    </row>
    <row r="251" spans="1:51" s="13" customFormat="1" ht="12">
      <c r="A251" s="13"/>
      <c r="B251" s="233"/>
      <c r="C251" s="234"/>
      <c r="D251" s="228" t="s">
        <v>218</v>
      </c>
      <c r="E251" s="235" t="s">
        <v>39</v>
      </c>
      <c r="F251" s="236" t="s">
        <v>87</v>
      </c>
      <c r="G251" s="234"/>
      <c r="H251" s="237">
        <v>1</v>
      </c>
      <c r="I251" s="238"/>
      <c r="J251" s="234"/>
      <c r="K251" s="234"/>
      <c r="L251" s="239"/>
      <c r="M251" s="240"/>
      <c r="N251" s="241"/>
      <c r="O251" s="241"/>
      <c r="P251" s="241"/>
      <c r="Q251" s="241"/>
      <c r="R251" s="241"/>
      <c r="S251" s="241"/>
      <c r="T251" s="242"/>
      <c r="U251" s="13"/>
      <c r="V251" s="13"/>
      <c r="W251" s="13"/>
      <c r="X251" s="13"/>
      <c r="Y251" s="13"/>
      <c r="Z251" s="13"/>
      <c r="AA251" s="13"/>
      <c r="AB251" s="13"/>
      <c r="AC251" s="13"/>
      <c r="AD251" s="13"/>
      <c r="AE251" s="13"/>
      <c r="AT251" s="243" t="s">
        <v>218</v>
      </c>
      <c r="AU251" s="243" t="s">
        <v>87</v>
      </c>
      <c r="AV251" s="13" t="s">
        <v>89</v>
      </c>
      <c r="AW251" s="13" t="s">
        <v>41</v>
      </c>
      <c r="AX251" s="13" t="s">
        <v>80</v>
      </c>
      <c r="AY251" s="243" t="s">
        <v>206</v>
      </c>
    </row>
    <row r="252" spans="1:51" s="14" customFormat="1" ht="12">
      <c r="A252" s="14"/>
      <c r="B252" s="244"/>
      <c r="C252" s="245"/>
      <c r="D252" s="228" t="s">
        <v>218</v>
      </c>
      <c r="E252" s="246" t="s">
        <v>39</v>
      </c>
      <c r="F252" s="247" t="s">
        <v>220</v>
      </c>
      <c r="G252" s="245"/>
      <c r="H252" s="248">
        <v>2</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218</v>
      </c>
      <c r="AU252" s="254" t="s">
        <v>87</v>
      </c>
      <c r="AV252" s="14" t="s">
        <v>214</v>
      </c>
      <c r="AW252" s="14" t="s">
        <v>41</v>
      </c>
      <c r="AX252" s="14" t="s">
        <v>87</v>
      </c>
      <c r="AY252" s="254" t="s">
        <v>206</v>
      </c>
    </row>
    <row r="253" spans="1:65" s="2" customFormat="1" ht="55.5" customHeight="1">
      <c r="A253" s="40"/>
      <c r="B253" s="41"/>
      <c r="C253" s="215" t="s">
        <v>219</v>
      </c>
      <c r="D253" s="215" t="s">
        <v>209</v>
      </c>
      <c r="E253" s="216" t="s">
        <v>666</v>
      </c>
      <c r="F253" s="217" t="s">
        <v>667</v>
      </c>
      <c r="G253" s="218" t="s">
        <v>316</v>
      </c>
      <c r="H253" s="219">
        <v>51</v>
      </c>
      <c r="I253" s="220"/>
      <c r="J253" s="221">
        <f>ROUND(I253*H253,2)</f>
        <v>0</v>
      </c>
      <c r="K253" s="217" t="s">
        <v>213</v>
      </c>
      <c r="L253" s="46"/>
      <c r="M253" s="222" t="s">
        <v>39</v>
      </c>
      <c r="N253" s="223" t="s">
        <v>53</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362</v>
      </c>
      <c r="AT253" s="226" t="s">
        <v>209</v>
      </c>
      <c r="AU253" s="226" t="s">
        <v>87</v>
      </c>
      <c r="AY253" s="18" t="s">
        <v>206</v>
      </c>
      <c r="BE253" s="227">
        <f>IF(N253="základní",J253,0)</f>
        <v>0</v>
      </c>
      <c r="BF253" s="227">
        <f>IF(N253="snížená",J253,0)</f>
        <v>0</v>
      </c>
      <c r="BG253" s="227">
        <f>IF(N253="zákl. přenesená",J253,0)</f>
        <v>0</v>
      </c>
      <c r="BH253" s="227">
        <f>IF(N253="sníž. přenesená",J253,0)</f>
        <v>0</v>
      </c>
      <c r="BI253" s="227">
        <f>IF(N253="nulová",J253,0)</f>
        <v>0</v>
      </c>
      <c r="BJ253" s="18" t="s">
        <v>214</v>
      </c>
      <c r="BK253" s="227">
        <f>ROUND(I253*H253,2)</f>
        <v>0</v>
      </c>
      <c r="BL253" s="18" t="s">
        <v>362</v>
      </c>
      <c r="BM253" s="226" t="s">
        <v>865</v>
      </c>
    </row>
    <row r="254" spans="1:47" s="2" customFormat="1" ht="12">
      <c r="A254" s="40"/>
      <c r="B254" s="41"/>
      <c r="C254" s="42"/>
      <c r="D254" s="228" t="s">
        <v>216</v>
      </c>
      <c r="E254" s="42"/>
      <c r="F254" s="229" t="s">
        <v>669</v>
      </c>
      <c r="G254" s="42"/>
      <c r="H254" s="42"/>
      <c r="I254" s="230"/>
      <c r="J254" s="42"/>
      <c r="K254" s="42"/>
      <c r="L254" s="46"/>
      <c r="M254" s="231"/>
      <c r="N254" s="232"/>
      <c r="O254" s="86"/>
      <c r="P254" s="86"/>
      <c r="Q254" s="86"/>
      <c r="R254" s="86"/>
      <c r="S254" s="86"/>
      <c r="T254" s="87"/>
      <c r="U254" s="40"/>
      <c r="V254" s="40"/>
      <c r="W254" s="40"/>
      <c r="X254" s="40"/>
      <c r="Y254" s="40"/>
      <c r="Z254" s="40"/>
      <c r="AA254" s="40"/>
      <c r="AB254" s="40"/>
      <c r="AC254" s="40"/>
      <c r="AD254" s="40"/>
      <c r="AE254" s="40"/>
      <c r="AT254" s="18" t="s">
        <v>216</v>
      </c>
      <c r="AU254" s="18" t="s">
        <v>87</v>
      </c>
    </row>
    <row r="255" spans="1:51" s="15" customFormat="1" ht="12">
      <c r="A255" s="15"/>
      <c r="B255" s="255"/>
      <c r="C255" s="256"/>
      <c r="D255" s="228" t="s">
        <v>218</v>
      </c>
      <c r="E255" s="257" t="s">
        <v>39</v>
      </c>
      <c r="F255" s="258" t="s">
        <v>866</v>
      </c>
      <c r="G255" s="256"/>
      <c r="H255" s="257" t="s">
        <v>39</v>
      </c>
      <c r="I255" s="259"/>
      <c r="J255" s="256"/>
      <c r="K255" s="256"/>
      <c r="L255" s="260"/>
      <c r="M255" s="261"/>
      <c r="N255" s="262"/>
      <c r="O255" s="262"/>
      <c r="P255" s="262"/>
      <c r="Q255" s="262"/>
      <c r="R255" s="262"/>
      <c r="S255" s="262"/>
      <c r="T255" s="263"/>
      <c r="U255" s="15"/>
      <c r="V255" s="15"/>
      <c r="W255" s="15"/>
      <c r="X255" s="15"/>
      <c r="Y255" s="15"/>
      <c r="Z255" s="15"/>
      <c r="AA255" s="15"/>
      <c r="AB255" s="15"/>
      <c r="AC255" s="15"/>
      <c r="AD255" s="15"/>
      <c r="AE255" s="15"/>
      <c r="AT255" s="264" t="s">
        <v>218</v>
      </c>
      <c r="AU255" s="264" t="s">
        <v>87</v>
      </c>
      <c r="AV255" s="15" t="s">
        <v>87</v>
      </c>
      <c r="AW255" s="15" t="s">
        <v>41</v>
      </c>
      <c r="AX255" s="15" t="s">
        <v>80</v>
      </c>
      <c r="AY255" s="264" t="s">
        <v>206</v>
      </c>
    </row>
    <row r="256" spans="1:51" s="13" customFormat="1" ht="12">
      <c r="A256" s="13"/>
      <c r="B256" s="233"/>
      <c r="C256" s="234"/>
      <c r="D256" s="228" t="s">
        <v>218</v>
      </c>
      <c r="E256" s="235" t="s">
        <v>39</v>
      </c>
      <c r="F256" s="236" t="s">
        <v>351</v>
      </c>
      <c r="G256" s="234"/>
      <c r="H256" s="237">
        <v>51</v>
      </c>
      <c r="I256" s="238"/>
      <c r="J256" s="234"/>
      <c r="K256" s="234"/>
      <c r="L256" s="239"/>
      <c r="M256" s="240"/>
      <c r="N256" s="241"/>
      <c r="O256" s="241"/>
      <c r="P256" s="241"/>
      <c r="Q256" s="241"/>
      <c r="R256" s="241"/>
      <c r="S256" s="241"/>
      <c r="T256" s="242"/>
      <c r="U256" s="13"/>
      <c r="V256" s="13"/>
      <c r="W256" s="13"/>
      <c r="X256" s="13"/>
      <c r="Y256" s="13"/>
      <c r="Z256" s="13"/>
      <c r="AA256" s="13"/>
      <c r="AB256" s="13"/>
      <c r="AC256" s="13"/>
      <c r="AD256" s="13"/>
      <c r="AE256" s="13"/>
      <c r="AT256" s="243" t="s">
        <v>218</v>
      </c>
      <c r="AU256" s="243" t="s">
        <v>87</v>
      </c>
      <c r="AV256" s="13" t="s">
        <v>89</v>
      </c>
      <c r="AW256" s="13" t="s">
        <v>41</v>
      </c>
      <c r="AX256" s="13" t="s">
        <v>80</v>
      </c>
      <c r="AY256" s="243" t="s">
        <v>206</v>
      </c>
    </row>
    <row r="257" spans="1:51" s="14" customFormat="1" ht="12">
      <c r="A257" s="14"/>
      <c r="B257" s="244"/>
      <c r="C257" s="245"/>
      <c r="D257" s="228" t="s">
        <v>218</v>
      </c>
      <c r="E257" s="246" t="s">
        <v>39</v>
      </c>
      <c r="F257" s="247" t="s">
        <v>220</v>
      </c>
      <c r="G257" s="245"/>
      <c r="H257" s="248">
        <v>51</v>
      </c>
      <c r="I257" s="249"/>
      <c r="J257" s="245"/>
      <c r="K257" s="245"/>
      <c r="L257" s="250"/>
      <c r="M257" s="251"/>
      <c r="N257" s="252"/>
      <c r="O257" s="252"/>
      <c r="P257" s="252"/>
      <c r="Q257" s="252"/>
      <c r="R257" s="252"/>
      <c r="S257" s="252"/>
      <c r="T257" s="253"/>
      <c r="U257" s="14"/>
      <c r="V257" s="14"/>
      <c r="W257" s="14"/>
      <c r="X257" s="14"/>
      <c r="Y257" s="14"/>
      <c r="Z257" s="14"/>
      <c r="AA257" s="14"/>
      <c r="AB257" s="14"/>
      <c r="AC257" s="14"/>
      <c r="AD257" s="14"/>
      <c r="AE257" s="14"/>
      <c r="AT257" s="254" t="s">
        <v>218</v>
      </c>
      <c r="AU257" s="254" t="s">
        <v>87</v>
      </c>
      <c r="AV257" s="14" t="s">
        <v>214</v>
      </c>
      <c r="AW257" s="14" t="s">
        <v>41</v>
      </c>
      <c r="AX257" s="14" t="s">
        <v>87</v>
      </c>
      <c r="AY257" s="254" t="s">
        <v>206</v>
      </c>
    </row>
    <row r="258" spans="1:65" s="2" customFormat="1" ht="62.7" customHeight="1">
      <c r="A258" s="40"/>
      <c r="B258" s="41"/>
      <c r="C258" s="215" t="s">
        <v>391</v>
      </c>
      <c r="D258" s="215" t="s">
        <v>209</v>
      </c>
      <c r="E258" s="216" t="s">
        <v>380</v>
      </c>
      <c r="F258" s="217" t="s">
        <v>381</v>
      </c>
      <c r="G258" s="218" t="s">
        <v>316</v>
      </c>
      <c r="H258" s="219">
        <v>13.943</v>
      </c>
      <c r="I258" s="220"/>
      <c r="J258" s="221">
        <f>ROUND(I258*H258,2)</f>
        <v>0</v>
      </c>
      <c r="K258" s="217" t="s">
        <v>213</v>
      </c>
      <c r="L258" s="46"/>
      <c r="M258" s="222" t="s">
        <v>39</v>
      </c>
      <c r="N258" s="223" t="s">
        <v>53</v>
      </c>
      <c r="O258" s="86"/>
      <c r="P258" s="224">
        <f>O258*H258</f>
        <v>0</v>
      </c>
      <c r="Q258" s="224">
        <v>0</v>
      </c>
      <c r="R258" s="224">
        <f>Q258*H258</f>
        <v>0</v>
      </c>
      <c r="S258" s="224">
        <v>0</v>
      </c>
      <c r="T258" s="225">
        <f>S258*H258</f>
        <v>0</v>
      </c>
      <c r="U258" s="40"/>
      <c r="V258" s="40"/>
      <c r="W258" s="40"/>
      <c r="X258" s="40"/>
      <c r="Y258" s="40"/>
      <c r="Z258" s="40"/>
      <c r="AA258" s="40"/>
      <c r="AB258" s="40"/>
      <c r="AC258" s="40"/>
      <c r="AD258" s="40"/>
      <c r="AE258" s="40"/>
      <c r="AR258" s="226" t="s">
        <v>362</v>
      </c>
      <c r="AT258" s="226" t="s">
        <v>209</v>
      </c>
      <c r="AU258" s="226" t="s">
        <v>87</v>
      </c>
      <c r="AY258" s="18" t="s">
        <v>206</v>
      </c>
      <c r="BE258" s="227">
        <f>IF(N258="základní",J258,0)</f>
        <v>0</v>
      </c>
      <c r="BF258" s="227">
        <f>IF(N258="snížená",J258,0)</f>
        <v>0</v>
      </c>
      <c r="BG258" s="227">
        <f>IF(N258="zákl. přenesená",J258,0)</f>
        <v>0</v>
      </c>
      <c r="BH258" s="227">
        <f>IF(N258="sníž. přenesená",J258,0)</f>
        <v>0</v>
      </c>
      <c r="BI258" s="227">
        <f>IF(N258="nulová",J258,0)</f>
        <v>0</v>
      </c>
      <c r="BJ258" s="18" t="s">
        <v>214</v>
      </c>
      <c r="BK258" s="227">
        <f>ROUND(I258*H258,2)</f>
        <v>0</v>
      </c>
      <c r="BL258" s="18" t="s">
        <v>362</v>
      </c>
      <c r="BM258" s="226" t="s">
        <v>867</v>
      </c>
    </row>
    <row r="259" spans="1:47" s="2" customFormat="1" ht="12">
      <c r="A259" s="40"/>
      <c r="B259" s="41"/>
      <c r="C259" s="42"/>
      <c r="D259" s="228" t="s">
        <v>216</v>
      </c>
      <c r="E259" s="42"/>
      <c r="F259" s="229" t="s">
        <v>383</v>
      </c>
      <c r="G259" s="42"/>
      <c r="H259" s="42"/>
      <c r="I259" s="230"/>
      <c r="J259" s="42"/>
      <c r="K259" s="42"/>
      <c r="L259" s="46"/>
      <c r="M259" s="231"/>
      <c r="N259" s="232"/>
      <c r="O259" s="86"/>
      <c r="P259" s="86"/>
      <c r="Q259" s="86"/>
      <c r="R259" s="86"/>
      <c r="S259" s="86"/>
      <c r="T259" s="87"/>
      <c r="U259" s="40"/>
      <c r="V259" s="40"/>
      <c r="W259" s="40"/>
      <c r="X259" s="40"/>
      <c r="Y259" s="40"/>
      <c r="Z259" s="40"/>
      <c r="AA259" s="40"/>
      <c r="AB259" s="40"/>
      <c r="AC259" s="40"/>
      <c r="AD259" s="40"/>
      <c r="AE259" s="40"/>
      <c r="AT259" s="18" t="s">
        <v>216</v>
      </c>
      <c r="AU259" s="18" t="s">
        <v>87</v>
      </c>
    </row>
    <row r="260" spans="1:51" s="15" customFormat="1" ht="12">
      <c r="A260" s="15"/>
      <c r="B260" s="255"/>
      <c r="C260" s="256"/>
      <c r="D260" s="228" t="s">
        <v>218</v>
      </c>
      <c r="E260" s="257" t="s">
        <v>39</v>
      </c>
      <c r="F260" s="258" t="s">
        <v>868</v>
      </c>
      <c r="G260" s="256"/>
      <c r="H260" s="257" t="s">
        <v>39</v>
      </c>
      <c r="I260" s="259"/>
      <c r="J260" s="256"/>
      <c r="K260" s="256"/>
      <c r="L260" s="260"/>
      <c r="M260" s="261"/>
      <c r="N260" s="262"/>
      <c r="O260" s="262"/>
      <c r="P260" s="262"/>
      <c r="Q260" s="262"/>
      <c r="R260" s="262"/>
      <c r="S260" s="262"/>
      <c r="T260" s="263"/>
      <c r="U260" s="15"/>
      <c r="V260" s="15"/>
      <c r="W260" s="15"/>
      <c r="X260" s="15"/>
      <c r="Y260" s="15"/>
      <c r="Z260" s="15"/>
      <c r="AA260" s="15"/>
      <c r="AB260" s="15"/>
      <c r="AC260" s="15"/>
      <c r="AD260" s="15"/>
      <c r="AE260" s="15"/>
      <c r="AT260" s="264" t="s">
        <v>218</v>
      </c>
      <c r="AU260" s="264" t="s">
        <v>87</v>
      </c>
      <c r="AV260" s="15" t="s">
        <v>87</v>
      </c>
      <c r="AW260" s="15" t="s">
        <v>41</v>
      </c>
      <c r="AX260" s="15" t="s">
        <v>80</v>
      </c>
      <c r="AY260" s="264" t="s">
        <v>206</v>
      </c>
    </row>
    <row r="261" spans="1:51" s="13" customFormat="1" ht="12">
      <c r="A261" s="13"/>
      <c r="B261" s="233"/>
      <c r="C261" s="234"/>
      <c r="D261" s="228" t="s">
        <v>218</v>
      </c>
      <c r="E261" s="235" t="s">
        <v>39</v>
      </c>
      <c r="F261" s="236" t="s">
        <v>798</v>
      </c>
      <c r="G261" s="234"/>
      <c r="H261" s="237">
        <v>13.943</v>
      </c>
      <c r="I261" s="238"/>
      <c r="J261" s="234"/>
      <c r="K261" s="234"/>
      <c r="L261" s="239"/>
      <c r="M261" s="240"/>
      <c r="N261" s="241"/>
      <c r="O261" s="241"/>
      <c r="P261" s="241"/>
      <c r="Q261" s="241"/>
      <c r="R261" s="241"/>
      <c r="S261" s="241"/>
      <c r="T261" s="242"/>
      <c r="U261" s="13"/>
      <c r="V261" s="13"/>
      <c r="W261" s="13"/>
      <c r="X261" s="13"/>
      <c r="Y261" s="13"/>
      <c r="Z261" s="13"/>
      <c r="AA261" s="13"/>
      <c r="AB261" s="13"/>
      <c r="AC261" s="13"/>
      <c r="AD261" s="13"/>
      <c r="AE261" s="13"/>
      <c r="AT261" s="243" t="s">
        <v>218</v>
      </c>
      <c r="AU261" s="243" t="s">
        <v>87</v>
      </c>
      <c r="AV261" s="13" t="s">
        <v>89</v>
      </c>
      <c r="AW261" s="13" t="s">
        <v>41</v>
      </c>
      <c r="AX261" s="13" t="s">
        <v>80</v>
      </c>
      <c r="AY261" s="243" t="s">
        <v>206</v>
      </c>
    </row>
    <row r="262" spans="1:51" s="14" customFormat="1" ht="12">
      <c r="A262" s="14"/>
      <c r="B262" s="244"/>
      <c r="C262" s="245"/>
      <c r="D262" s="228" t="s">
        <v>218</v>
      </c>
      <c r="E262" s="246" t="s">
        <v>39</v>
      </c>
      <c r="F262" s="247" t="s">
        <v>220</v>
      </c>
      <c r="G262" s="245"/>
      <c r="H262" s="248">
        <v>13.943</v>
      </c>
      <c r="I262" s="249"/>
      <c r="J262" s="245"/>
      <c r="K262" s="245"/>
      <c r="L262" s="250"/>
      <c r="M262" s="251"/>
      <c r="N262" s="252"/>
      <c r="O262" s="252"/>
      <c r="P262" s="252"/>
      <c r="Q262" s="252"/>
      <c r="R262" s="252"/>
      <c r="S262" s="252"/>
      <c r="T262" s="253"/>
      <c r="U262" s="14"/>
      <c r="V262" s="14"/>
      <c r="W262" s="14"/>
      <c r="X262" s="14"/>
      <c r="Y262" s="14"/>
      <c r="Z262" s="14"/>
      <c r="AA262" s="14"/>
      <c r="AB262" s="14"/>
      <c r="AC262" s="14"/>
      <c r="AD262" s="14"/>
      <c r="AE262" s="14"/>
      <c r="AT262" s="254" t="s">
        <v>218</v>
      </c>
      <c r="AU262" s="254" t="s">
        <v>87</v>
      </c>
      <c r="AV262" s="14" t="s">
        <v>214</v>
      </c>
      <c r="AW262" s="14" t="s">
        <v>41</v>
      </c>
      <c r="AX262" s="14" t="s">
        <v>87</v>
      </c>
      <c r="AY262" s="254" t="s">
        <v>206</v>
      </c>
    </row>
    <row r="263" spans="1:65" s="2" customFormat="1" ht="24.15" customHeight="1">
      <c r="A263" s="40"/>
      <c r="B263" s="41"/>
      <c r="C263" s="215" t="s">
        <v>520</v>
      </c>
      <c r="D263" s="215" t="s">
        <v>209</v>
      </c>
      <c r="E263" s="216" t="s">
        <v>545</v>
      </c>
      <c r="F263" s="217" t="s">
        <v>546</v>
      </c>
      <c r="G263" s="218" t="s">
        <v>316</v>
      </c>
      <c r="H263" s="219">
        <v>13.943</v>
      </c>
      <c r="I263" s="220"/>
      <c r="J263" s="221">
        <f>ROUND(I263*H263,2)</f>
        <v>0</v>
      </c>
      <c r="K263" s="217" t="s">
        <v>213</v>
      </c>
      <c r="L263" s="46"/>
      <c r="M263" s="222" t="s">
        <v>39</v>
      </c>
      <c r="N263" s="223" t="s">
        <v>53</v>
      </c>
      <c r="O263" s="86"/>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362</v>
      </c>
      <c r="AT263" s="226" t="s">
        <v>209</v>
      </c>
      <c r="AU263" s="226" t="s">
        <v>87</v>
      </c>
      <c r="AY263" s="18" t="s">
        <v>206</v>
      </c>
      <c r="BE263" s="227">
        <f>IF(N263="základní",J263,0)</f>
        <v>0</v>
      </c>
      <c r="BF263" s="227">
        <f>IF(N263="snížená",J263,0)</f>
        <v>0</v>
      </c>
      <c r="BG263" s="227">
        <f>IF(N263="zákl. přenesená",J263,0)</f>
        <v>0</v>
      </c>
      <c r="BH263" s="227">
        <f>IF(N263="sníž. přenesená",J263,0)</f>
        <v>0</v>
      </c>
      <c r="BI263" s="227">
        <f>IF(N263="nulová",J263,0)</f>
        <v>0</v>
      </c>
      <c r="BJ263" s="18" t="s">
        <v>214</v>
      </c>
      <c r="BK263" s="227">
        <f>ROUND(I263*H263,2)</f>
        <v>0</v>
      </c>
      <c r="BL263" s="18" t="s">
        <v>362</v>
      </c>
      <c r="BM263" s="226" t="s">
        <v>869</v>
      </c>
    </row>
    <row r="264" spans="1:47" s="2" customFormat="1" ht="12">
      <c r="A264" s="40"/>
      <c r="B264" s="41"/>
      <c r="C264" s="42"/>
      <c r="D264" s="228" t="s">
        <v>216</v>
      </c>
      <c r="E264" s="42"/>
      <c r="F264" s="229" t="s">
        <v>548</v>
      </c>
      <c r="G264" s="42"/>
      <c r="H264" s="42"/>
      <c r="I264" s="230"/>
      <c r="J264" s="42"/>
      <c r="K264" s="42"/>
      <c r="L264" s="46"/>
      <c r="M264" s="231"/>
      <c r="N264" s="232"/>
      <c r="O264" s="86"/>
      <c r="P264" s="86"/>
      <c r="Q264" s="86"/>
      <c r="R264" s="86"/>
      <c r="S264" s="86"/>
      <c r="T264" s="87"/>
      <c r="U264" s="40"/>
      <c r="V264" s="40"/>
      <c r="W264" s="40"/>
      <c r="X264" s="40"/>
      <c r="Y264" s="40"/>
      <c r="Z264" s="40"/>
      <c r="AA264" s="40"/>
      <c r="AB264" s="40"/>
      <c r="AC264" s="40"/>
      <c r="AD264" s="40"/>
      <c r="AE264" s="40"/>
      <c r="AT264" s="18" t="s">
        <v>216</v>
      </c>
      <c r="AU264" s="18" t="s">
        <v>87</v>
      </c>
    </row>
    <row r="265" spans="1:51" s="15" customFormat="1" ht="12">
      <c r="A265" s="15"/>
      <c r="B265" s="255"/>
      <c r="C265" s="256"/>
      <c r="D265" s="228" t="s">
        <v>218</v>
      </c>
      <c r="E265" s="257" t="s">
        <v>39</v>
      </c>
      <c r="F265" s="258" t="s">
        <v>868</v>
      </c>
      <c r="G265" s="256"/>
      <c r="H265" s="257" t="s">
        <v>39</v>
      </c>
      <c r="I265" s="259"/>
      <c r="J265" s="256"/>
      <c r="K265" s="256"/>
      <c r="L265" s="260"/>
      <c r="M265" s="261"/>
      <c r="N265" s="262"/>
      <c r="O265" s="262"/>
      <c r="P265" s="262"/>
      <c r="Q265" s="262"/>
      <c r="R265" s="262"/>
      <c r="S265" s="262"/>
      <c r="T265" s="263"/>
      <c r="U265" s="15"/>
      <c r="V265" s="15"/>
      <c r="W265" s="15"/>
      <c r="X265" s="15"/>
      <c r="Y265" s="15"/>
      <c r="Z265" s="15"/>
      <c r="AA265" s="15"/>
      <c r="AB265" s="15"/>
      <c r="AC265" s="15"/>
      <c r="AD265" s="15"/>
      <c r="AE265" s="15"/>
      <c r="AT265" s="264" t="s">
        <v>218</v>
      </c>
      <c r="AU265" s="264" t="s">
        <v>87</v>
      </c>
      <c r="AV265" s="15" t="s">
        <v>87</v>
      </c>
      <c r="AW265" s="15" t="s">
        <v>41</v>
      </c>
      <c r="AX265" s="15" t="s">
        <v>80</v>
      </c>
      <c r="AY265" s="264" t="s">
        <v>206</v>
      </c>
    </row>
    <row r="266" spans="1:51" s="13" customFormat="1" ht="12">
      <c r="A266" s="13"/>
      <c r="B266" s="233"/>
      <c r="C266" s="234"/>
      <c r="D266" s="228" t="s">
        <v>218</v>
      </c>
      <c r="E266" s="235" t="s">
        <v>39</v>
      </c>
      <c r="F266" s="236" t="s">
        <v>798</v>
      </c>
      <c r="G266" s="234"/>
      <c r="H266" s="237">
        <v>13.943</v>
      </c>
      <c r="I266" s="238"/>
      <c r="J266" s="234"/>
      <c r="K266" s="234"/>
      <c r="L266" s="239"/>
      <c r="M266" s="240"/>
      <c r="N266" s="241"/>
      <c r="O266" s="241"/>
      <c r="P266" s="241"/>
      <c r="Q266" s="241"/>
      <c r="R266" s="241"/>
      <c r="S266" s="241"/>
      <c r="T266" s="242"/>
      <c r="U266" s="13"/>
      <c r="V266" s="13"/>
      <c r="W266" s="13"/>
      <c r="X266" s="13"/>
      <c r="Y266" s="13"/>
      <c r="Z266" s="13"/>
      <c r="AA266" s="13"/>
      <c r="AB266" s="13"/>
      <c r="AC266" s="13"/>
      <c r="AD266" s="13"/>
      <c r="AE266" s="13"/>
      <c r="AT266" s="243" t="s">
        <v>218</v>
      </c>
      <c r="AU266" s="243" t="s">
        <v>87</v>
      </c>
      <c r="AV266" s="13" t="s">
        <v>89</v>
      </c>
      <c r="AW266" s="13" t="s">
        <v>41</v>
      </c>
      <c r="AX266" s="13" t="s">
        <v>80</v>
      </c>
      <c r="AY266" s="243" t="s">
        <v>206</v>
      </c>
    </row>
    <row r="267" spans="1:51" s="14" customFormat="1" ht="12">
      <c r="A267" s="14"/>
      <c r="B267" s="244"/>
      <c r="C267" s="245"/>
      <c r="D267" s="228" t="s">
        <v>218</v>
      </c>
      <c r="E267" s="246" t="s">
        <v>39</v>
      </c>
      <c r="F267" s="247" t="s">
        <v>220</v>
      </c>
      <c r="G267" s="245"/>
      <c r="H267" s="248">
        <v>13.943</v>
      </c>
      <c r="I267" s="249"/>
      <c r="J267" s="245"/>
      <c r="K267" s="245"/>
      <c r="L267" s="250"/>
      <c r="M267" s="276"/>
      <c r="N267" s="277"/>
      <c r="O267" s="277"/>
      <c r="P267" s="277"/>
      <c r="Q267" s="277"/>
      <c r="R267" s="277"/>
      <c r="S267" s="277"/>
      <c r="T267" s="278"/>
      <c r="U267" s="14"/>
      <c r="V267" s="14"/>
      <c r="W267" s="14"/>
      <c r="X267" s="14"/>
      <c r="Y267" s="14"/>
      <c r="Z267" s="14"/>
      <c r="AA267" s="14"/>
      <c r="AB267" s="14"/>
      <c r="AC267" s="14"/>
      <c r="AD267" s="14"/>
      <c r="AE267" s="14"/>
      <c r="AT267" s="254" t="s">
        <v>218</v>
      </c>
      <c r="AU267" s="254" t="s">
        <v>87</v>
      </c>
      <c r="AV267" s="14" t="s">
        <v>214</v>
      </c>
      <c r="AW267" s="14" t="s">
        <v>41</v>
      </c>
      <c r="AX267" s="14" t="s">
        <v>87</v>
      </c>
      <c r="AY267" s="254" t="s">
        <v>206</v>
      </c>
    </row>
    <row r="268" spans="1:31" s="2" customFormat="1" ht="6.95" customHeight="1">
      <c r="A268" s="40"/>
      <c r="B268" s="61"/>
      <c r="C268" s="62"/>
      <c r="D268" s="62"/>
      <c r="E268" s="62"/>
      <c r="F268" s="62"/>
      <c r="G268" s="62"/>
      <c r="H268" s="62"/>
      <c r="I268" s="62"/>
      <c r="J268" s="62"/>
      <c r="K268" s="62"/>
      <c r="L268" s="46"/>
      <c r="M268" s="40"/>
      <c r="O268" s="40"/>
      <c r="P268" s="40"/>
      <c r="Q268" s="40"/>
      <c r="R268" s="40"/>
      <c r="S268" s="40"/>
      <c r="T268" s="40"/>
      <c r="U268" s="40"/>
      <c r="V268" s="40"/>
      <c r="W268" s="40"/>
      <c r="X268" s="40"/>
      <c r="Y268" s="40"/>
      <c r="Z268" s="40"/>
      <c r="AA268" s="40"/>
      <c r="AB268" s="40"/>
      <c r="AC268" s="40"/>
      <c r="AD268" s="40"/>
      <c r="AE268" s="40"/>
    </row>
  </sheetData>
  <sheetProtection password="CDD6" sheet="1" objects="1" scenarios="1" formatColumns="0" formatRows="0" autoFilter="0"/>
  <autoFilter ref="C87:K26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112</v>
      </c>
      <c r="AZ2" s="140" t="s">
        <v>870</v>
      </c>
      <c r="BA2" s="140" t="s">
        <v>871</v>
      </c>
      <c r="BB2" s="140" t="s">
        <v>175</v>
      </c>
      <c r="BC2" s="140" t="s">
        <v>872</v>
      </c>
      <c r="BD2" s="140" t="s">
        <v>89</v>
      </c>
    </row>
    <row r="3" spans="2:56" s="1" customFormat="1" ht="6.95" customHeight="1" hidden="1">
      <c r="B3" s="141"/>
      <c r="C3" s="142"/>
      <c r="D3" s="142"/>
      <c r="E3" s="142"/>
      <c r="F3" s="142"/>
      <c r="G3" s="142"/>
      <c r="H3" s="142"/>
      <c r="I3" s="142"/>
      <c r="J3" s="142"/>
      <c r="K3" s="142"/>
      <c r="L3" s="21"/>
      <c r="AT3" s="18" t="s">
        <v>89</v>
      </c>
      <c r="AZ3" s="140" t="s">
        <v>873</v>
      </c>
      <c r="BA3" s="140" t="s">
        <v>874</v>
      </c>
      <c r="BB3" s="140" t="s">
        <v>316</v>
      </c>
      <c r="BC3" s="140" t="s">
        <v>875</v>
      </c>
      <c r="BD3" s="140" t="s">
        <v>89</v>
      </c>
    </row>
    <row r="4" spans="2:56" s="1" customFormat="1" ht="24.95" customHeight="1" hidden="1">
      <c r="B4" s="21"/>
      <c r="D4" s="143" t="s">
        <v>177</v>
      </c>
      <c r="L4" s="21"/>
      <c r="M4" s="144" t="s">
        <v>10</v>
      </c>
      <c r="AT4" s="18" t="s">
        <v>41</v>
      </c>
      <c r="AZ4" s="140" t="s">
        <v>876</v>
      </c>
      <c r="BA4" s="140" t="s">
        <v>877</v>
      </c>
      <c r="BB4" s="140" t="s">
        <v>175</v>
      </c>
      <c r="BC4" s="140" t="s">
        <v>878</v>
      </c>
      <c r="BD4" s="140" t="s">
        <v>89</v>
      </c>
    </row>
    <row r="5" spans="2:56" s="1" customFormat="1" ht="6.95" customHeight="1" hidden="1">
      <c r="B5" s="21"/>
      <c r="L5" s="21"/>
      <c r="AZ5" s="140" t="s">
        <v>879</v>
      </c>
      <c r="BA5" s="140" t="s">
        <v>880</v>
      </c>
      <c r="BB5" s="140" t="s">
        <v>881</v>
      </c>
      <c r="BC5" s="140" t="s">
        <v>307</v>
      </c>
      <c r="BD5" s="140" t="s">
        <v>89</v>
      </c>
    </row>
    <row r="6" spans="2:56" s="1" customFormat="1" ht="12" customHeight="1" hidden="1">
      <c r="B6" s="21"/>
      <c r="D6" s="145" t="s">
        <v>16</v>
      </c>
      <c r="L6" s="21"/>
      <c r="AZ6" s="140" t="s">
        <v>882</v>
      </c>
      <c r="BA6" s="140" t="s">
        <v>883</v>
      </c>
      <c r="BB6" s="140" t="s">
        <v>223</v>
      </c>
      <c r="BC6" s="140" t="s">
        <v>884</v>
      </c>
      <c r="BD6" s="140" t="s">
        <v>89</v>
      </c>
    </row>
    <row r="7" spans="2:56" s="1" customFormat="1" ht="16.5" customHeight="1" hidden="1">
      <c r="B7" s="21"/>
      <c r="E7" s="146" t="str">
        <f>'Rekapitulace zakázky'!K6</f>
        <v>Souvislá výměna kolejnic v obvodu Správy tratí Most pro r. 2022</v>
      </c>
      <c r="F7" s="145"/>
      <c r="G7" s="145"/>
      <c r="H7" s="145"/>
      <c r="L7" s="21"/>
      <c r="AZ7" s="140" t="s">
        <v>885</v>
      </c>
      <c r="BA7" s="140" t="s">
        <v>273</v>
      </c>
      <c r="BB7" s="140" t="s">
        <v>268</v>
      </c>
      <c r="BC7" s="140" t="s">
        <v>886</v>
      </c>
      <c r="BD7" s="140" t="s">
        <v>89</v>
      </c>
    </row>
    <row r="8" spans="2:56" s="1" customFormat="1" ht="12" customHeight="1" hidden="1">
      <c r="B8" s="21"/>
      <c r="D8" s="145" t="s">
        <v>178</v>
      </c>
      <c r="L8" s="21"/>
      <c r="AZ8" s="140" t="s">
        <v>887</v>
      </c>
      <c r="BA8" s="140" t="s">
        <v>349</v>
      </c>
      <c r="BB8" s="140" t="s">
        <v>316</v>
      </c>
      <c r="BC8" s="140" t="s">
        <v>597</v>
      </c>
      <c r="BD8" s="140" t="s">
        <v>89</v>
      </c>
    </row>
    <row r="9" spans="1:56" s="2" customFormat="1" ht="16.5" customHeight="1" hidden="1">
      <c r="A9" s="40"/>
      <c r="B9" s="46"/>
      <c r="C9" s="40"/>
      <c r="D9" s="40"/>
      <c r="E9" s="146" t="s">
        <v>888</v>
      </c>
      <c r="F9" s="40"/>
      <c r="G9" s="40"/>
      <c r="H9" s="40"/>
      <c r="I9" s="40"/>
      <c r="J9" s="40"/>
      <c r="K9" s="40"/>
      <c r="L9" s="147"/>
      <c r="S9" s="40"/>
      <c r="T9" s="40"/>
      <c r="U9" s="40"/>
      <c r="V9" s="40"/>
      <c r="W9" s="40"/>
      <c r="X9" s="40"/>
      <c r="Y9" s="40"/>
      <c r="Z9" s="40"/>
      <c r="AA9" s="40"/>
      <c r="AB9" s="40"/>
      <c r="AC9" s="40"/>
      <c r="AD9" s="40"/>
      <c r="AE9" s="40"/>
      <c r="AZ9" s="140" t="s">
        <v>889</v>
      </c>
      <c r="BA9" s="140" t="s">
        <v>890</v>
      </c>
      <c r="BB9" s="140" t="s">
        <v>223</v>
      </c>
      <c r="BC9" s="140" t="s">
        <v>228</v>
      </c>
      <c r="BD9" s="140" t="s">
        <v>89</v>
      </c>
    </row>
    <row r="10" spans="1:56"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c r="AZ10" s="140" t="s">
        <v>891</v>
      </c>
      <c r="BA10" s="140" t="s">
        <v>330</v>
      </c>
      <c r="BB10" s="140" t="s">
        <v>223</v>
      </c>
      <c r="BC10" s="140" t="s">
        <v>892</v>
      </c>
      <c r="BD10" s="140" t="s">
        <v>89</v>
      </c>
    </row>
    <row r="11" spans="1:31" s="2" customFormat="1" ht="16.5" customHeight="1" hidden="1">
      <c r="A11" s="40"/>
      <c r="B11" s="46"/>
      <c r="C11" s="40"/>
      <c r="D11" s="40"/>
      <c r="E11" s="148" t="s">
        <v>893</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ROUND((SUM(BE88:BE215)),2)</f>
        <v>0</v>
      </c>
      <c r="G35" s="40"/>
      <c r="H35" s="40"/>
      <c r="I35" s="160">
        <v>0.21</v>
      </c>
      <c r="J35" s="159">
        <f>ROUND(((SUM(BE88:BE215))*I35),2)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ROUND((SUM(BF88:BF215)),2)</f>
        <v>0</v>
      </c>
      <c r="G36" s="40"/>
      <c r="H36" s="40"/>
      <c r="I36" s="160">
        <v>0.15</v>
      </c>
      <c r="J36" s="159">
        <f>ROUND(((SUM(BF88:BF215))*I36),2)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ROUND((SUM(BG88:BG215)),2)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ROUND((SUM(BH88:BH215)),2)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ROUND((SUM(BI88:BI215)),2)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Č21 - 1.TK Trmice - 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J192</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888</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Č21 - 1.TK Trmice - Řehlovice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15. 3. 2022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40.05" customHeight="1">
      <c r="A85" s="40"/>
      <c r="B85" s="41"/>
      <c r="C85" s="33" t="s">
        <v>36</v>
      </c>
      <c r="D85" s="42"/>
      <c r="E85" s="42"/>
      <c r="F85" s="28" t="str">
        <f>IF(E20="","",E20)</f>
        <v>Vyplň údaj</v>
      </c>
      <c r="G85" s="42"/>
      <c r="H85" s="42"/>
      <c r="I85" s="33" t="s">
        <v>42</v>
      </c>
      <c r="J85" s="38" t="str">
        <f>E26</f>
        <v>Ing. Horák Jiří, horak@szdc.cz, +420 602155923</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P89+P192</f>
        <v>0</v>
      </c>
      <c r="Q88" s="98"/>
      <c r="R88" s="196">
        <f>R89+R192</f>
        <v>103.2732524</v>
      </c>
      <c r="S88" s="98"/>
      <c r="T88" s="197">
        <f>T89+T192</f>
        <v>0</v>
      </c>
      <c r="U88" s="40"/>
      <c r="V88" s="40"/>
      <c r="W88" s="40"/>
      <c r="X88" s="40"/>
      <c r="Y88" s="40"/>
      <c r="Z88" s="40"/>
      <c r="AA88" s="40"/>
      <c r="AB88" s="40"/>
      <c r="AC88" s="40"/>
      <c r="AD88" s="40"/>
      <c r="AE88" s="40"/>
      <c r="AT88" s="18" t="s">
        <v>79</v>
      </c>
      <c r="AU88" s="18" t="s">
        <v>187</v>
      </c>
      <c r="BK88" s="198">
        <f>BK89+BK192</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103.2732524</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SUM(P91:P191)</f>
        <v>0</v>
      </c>
      <c r="Q90" s="207"/>
      <c r="R90" s="208">
        <f>SUM(R91:R191)</f>
        <v>103.2732524</v>
      </c>
      <c r="S90" s="207"/>
      <c r="T90" s="209">
        <f>SUM(T91:T191)</f>
        <v>0</v>
      </c>
      <c r="U90" s="12"/>
      <c r="V90" s="12"/>
      <c r="W90" s="12"/>
      <c r="X90" s="12"/>
      <c r="Y90" s="12"/>
      <c r="Z90" s="12"/>
      <c r="AA90" s="12"/>
      <c r="AB90" s="12"/>
      <c r="AC90" s="12"/>
      <c r="AD90" s="12"/>
      <c r="AE90" s="12"/>
      <c r="AR90" s="210" t="s">
        <v>87</v>
      </c>
      <c r="AT90" s="211" t="s">
        <v>79</v>
      </c>
      <c r="AU90" s="211" t="s">
        <v>87</v>
      </c>
      <c r="AY90" s="210" t="s">
        <v>206</v>
      </c>
      <c r="BK90" s="212">
        <f>SUM(BK91:BK191)</f>
        <v>0</v>
      </c>
    </row>
    <row r="91" spans="1:65" s="2" customFormat="1" ht="16.5" customHeight="1">
      <c r="A91" s="40"/>
      <c r="B91" s="41"/>
      <c r="C91" s="215" t="s">
        <v>87</v>
      </c>
      <c r="D91" s="215" t="s">
        <v>209</v>
      </c>
      <c r="E91" s="216" t="s">
        <v>210</v>
      </c>
      <c r="F91" s="217" t="s">
        <v>211</v>
      </c>
      <c r="G91" s="218" t="s">
        <v>212</v>
      </c>
      <c r="H91" s="219">
        <v>29.155</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894</v>
      </c>
    </row>
    <row r="92" spans="1:47" s="2" customFormat="1" ht="12">
      <c r="A92" s="40"/>
      <c r="B92" s="41"/>
      <c r="C92" s="42"/>
      <c r="D92" s="228" t="s">
        <v>216</v>
      </c>
      <c r="E92" s="42"/>
      <c r="F92" s="229" t="s">
        <v>217</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3" customFormat="1" ht="12">
      <c r="A93" s="13"/>
      <c r="B93" s="233"/>
      <c r="C93" s="234"/>
      <c r="D93" s="228" t="s">
        <v>218</v>
      </c>
      <c r="E93" s="235" t="s">
        <v>39</v>
      </c>
      <c r="F93" s="236" t="s">
        <v>895</v>
      </c>
      <c r="G93" s="234"/>
      <c r="H93" s="237">
        <v>29.155</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218</v>
      </c>
      <c r="AU93" s="243" t="s">
        <v>89</v>
      </c>
      <c r="AV93" s="13" t="s">
        <v>89</v>
      </c>
      <c r="AW93" s="13" t="s">
        <v>41</v>
      </c>
      <c r="AX93" s="13" t="s">
        <v>80</v>
      </c>
      <c r="AY93" s="243" t="s">
        <v>206</v>
      </c>
    </row>
    <row r="94" spans="1:51" s="14" customFormat="1" ht="12">
      <c r="A94" s="14"/>
      <c r="B94" s="244"/>
      <c r="C94" s="245"/>
      <c r="D94" s="228" t="s">
        <v>218</v>
      </c>
      <c r="E94" s="246" t="s">
        <v>39</v>
      </c>
      <c r="F94" s="247" t="s">
        <v>220</v>
      </c>
      <c r="G94" s="245"/>
      <c r="H94" s="248">
        <v>29.155</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218</v>
      </c>
      <c r="AU94" s="254" t="s">
        <v>89</v>
      </c>
      <c r="AV94" s="14" t="s">
        <v>214</v>
      </c>
      <c r="AW94" s="14" t="s">
        <v>41</v>
      </c>
      <c r="AX94" s="14" t="s">
        <v>87</v>
      </c>
      <c r="AY94" s="254" t="s">
        <v>206</v>
      </c>
    </row>
    <row r="95" spans="1:65" s="2" customFormat="1" ht="16.5" customHeight="1">
      <c r="A95" s="40"/>
      <c r="B95" s="41"/>
      <c r="C95" s="215" t="s">
        <v>89</v>
      </c>
      <c r="D95" s="215" t="s">
        <v>209</v>
      </c>
      <c r="E95" s="216" t="s">
        <v>896</v>
      </c>
      <c r="F95" s="217" t="s">
        <v>897</v>
      </c>
      <c r="G95" s="218" t="s">
        <v>268</v>
      </c>
      <c r="H95" s="219">
        <v>1.014</v>
      </c>
      <c r="I95" s="220"/>
      <c r="J95" s="221">
        <f>ROUND(I95*H95,2)</f>
        <v>0</v>
      </c>
      <c r="K95" s="217" t="s">
        <v>213</v>
      </c>
      <c r="L95" s="46"/>
      <c r="M95" s="222" t="s">
        <v>39</v>
      </c>
      <c r="N95" s="223" t="s">
        <v>53</v>
      </c>
      <c r="O95" s="86"/>
      <c r="P95" s="224">
        <f>O95*H95</f>
        <v>0</v>
      </c>
      <c r="Q95" s="224">
        <v>0</v>
      </c>
      <c r="R95" s="224">
        <f>Q95*H95</f>
        <v>0</v>
      </c>
      <c r="S95" s="224">
        <v>0</v>
      </c>
      <c r="T95" s="225">
        <f>S95*H95</f>
        <v>0</v>
      </c>
      <c r="U95" s="40"/>
      <c r="V95" s="40"/>
      <c r="W95" s="40"/>
      <c r="X95" s="40"/>
      <c r="Y95" s="40"/>
      <c r="Z95" s="40"/>
      <c r="AA95" s="40"/>
      <c r="AB95" s="40"/>
      <c r="AC95" s="40"/>
      <c r="AD95" s="40"/>
      <c r="AE95" s="40"/>
      <c r="AR95" s="226" t="s">
        <v>214</v>
      </c>
      <c r="AT95" s="226" t="s">
        <v>209</v>
      </c>
      <c r="AU95" s="226" t="s">
        <v>89</v>
      </c>
      <c r="AY95" s="18" t="s">
        <v>206</v>
      </c>
      <c r="BE95" s="227">
        <f>IF(N95="základní",J95,0)</f>
        <v>0</v>
      </c>
      <c r="BF95" s="227">
        <f>IF(N95="snížená",J95,0)</f>
        <v>0</v>
      </c>
      <c r="BG95" s="227">
        <f>IF(N95="zákl. přenesená",J95,0)</f>
        <v>0</v>
      </c>
      <c r="BH95" s="227">
        <f>IF(N95="sníž. přenesená",J95,0)</f>
        <v>0</v>
      </c>
      <c r="BI95" s="227">
        <f>IF(N95="nulová",J95,0)</f>
        <v>0</v>
      </c>
      <c r="BJ95" s="18" t="s">
        <v>214</v>
      </c>
      <c r="BK95" s="227">
        <f>ROUND(I95*H95,2)</f>
        <v>0</v>
      </c>
      <c r="BL95" s="18" t="s">
        <v>214</v>
      </c>
      <c r="BM95" s="226" t="s">
        <v>898</v>
      </c>
    </row>
    <row r="96" spans="1:47" s="2" customFormat="1" ht="12">
      <c r="A96" s="40"/>
      <c r="B96" s="41"/>
      <c r="C96" s="42"/>
      <c r="D96" s="228" t="s">
        <v>216</v>
      </c>
      <c r="E96" s="42"/>
      <c r="F96" s="229" t="s">
        <v>899</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216</v>
      </c>
      <c r="AU96" s="18" t="s">
        <v>89</v>
      </c>
    </row>
    <row r="97" spans="1:51" s="13" customFormat="1" ht="12">
      <c r="A97" s="13"/>
      <c r="B97" s="233"/>
      <c r="C97" s="234"/>
      <c r="D97" s="228" t="s">
        <v>218</v>
      </c>
      <c r="E97" s="235" t="s">
        <v>39</v>
      </c>
      <c r="F97" s="236" t="s">
        <v>885</v>
      </c>
      <c r="G97" s="234"/>
      <c r="H97" s="237">
        <v>1.014</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218</v>
      </c>
      <c r="AU97" s="243" t="s">
        <v>89</v>
      </c>
      <c r="AV97" s="13" t="s">
        <v>89</v>
      </c>
      <c r="AW97" s="13" t="s">
        <v>41</v>
      </c>
      <c r="AX97" s="13" t="s">
        <v>80</v>
      </c>
      <c r="AY97" s="243" t="s">
        <v>206</v>
      </c>
    </row>
    <row r="98" spans="1:51" s="14" customFormat="1" ht="12">
      <c r="A98" s="14"/>
      <c r="B98" s="244"/>
      <c r="C98" s="245"/>
      <c r="D98" s="228" t="s">
        <v>218</v>
      </c>
      <c r="E98" s="246" t="s">
        <v>39</v>
      </c>
      <c r="F98" s="247" t="s">
        <v>220</v>
      </c>
      <c r="G98" s="245"/>
      <c r="H98" s="248">
        <v>1.014</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218</v>
      </c>
      <c r="AU98" s="254" t="s">
        <v>89</v>
      </c>
      <c r="AV98" s="14" t="s">
        <v>214</v>
      </c>
      <c r="AW98" s="14" t="s">
        <v>41</v>
      </c>
      <c r="AX98" s="14" t="s">
        <v>87</v>
      </c>
      <c r="AY98" s="254" t="s">
        <v>206</v>
      </c>
    </row>
    <row r="99" spans="1:65" s="2" customFormat="1" ht="16.5" customHeight="1">
      <c r="A99" s="40"/>
      <c r="B99" s="41"/>
      <c r="C99" s="215" t="s">
        <v>228</v>
      </c>
      <c r="D99" s="215" t="s">
        <v>209</v>
      </c>
      <c r="E99" s="216" t="s">
        <v>900</v>
      </c>
      <c r="F99" s="217" t="s">
        <v>901</v>
      </c>
      <c r="G99" s="218" t="s">
        <v>175</v>
      </c>
      <c r="H99" s="219">
        <v>10.8</v>
      </c>
      <c r="I99" s="220"/>
      <c r="J99" s="221">
        <f>ROUND(I99*H99,2)</f>
        <v>0</v>
      </c>
      <c r="K99" s="217" t="s">
        <v>213</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89</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902</v>
      </c>
    </row>
    <row r="100" spans="1:47" s="2" customFormat="1" ht="12">
      <c r="A100" s="40"/>
      <c r="B100" s="41"/>
      <c r="C100" s="42"/>
      <c r="D100" s="228" t="s">
        <v>216</v>
      </c>
      <c r="E100" s="42"/>
      <c r="F100" s="229" t="s">
        <v>903</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89</v>
      </c>
    </row>
    <row r="101" spans="1:51" s="13" customFormat="1" ht="12">
      <c r="A101" s="13"/>
      <c r="B101" s="233"/>
      <c r="C101" s="234"/>
      <c r="D101" s="228" t="s">
        <v>218</v>
      </c>
      <c r="E101" s="235" t="s">
        <v>39</v>
      </c>
      <c r="F101" s="236" t="s">
        <v>904</v>
      </c>
      <c r="G101" s="234"/>
      <c r="H101" s="237">
        <v>10.8</v>
      </c>
      <c r="I101" s="238"/>
      <c r="J101" s="234"/>
      <c r="K101" s="234"/>
      <c r="L101" s="239"/>
      <c r="M101" s="240"/>
      <c r="N101" s="241"/>
      <c r="O101" s="241"/>
      <c r="P101" s="241"/>
      <c r="Q101" s="241"/>
      <c r="R101" s="241"/>
      <c r="S101" s="241"/>
      <c r="T101" s="242"/>
      <c r="U101" s="13"/>
      <c r="V101" s="13"/>
      <c r="W101" s="13"/>
      <c r="X101" s="13"/>
      <c r="Y101" s="13"/>
      <c r="Z101" s="13"/>
      <c r="AA101" s="13"/>
      <c r="AB101" s="13"/>
      <c r="AC101" s="13"/>
      <c r="AD101" s="13"/>
      <c r="AE101" s="13"/>
      <c r="AT101" s="243" t="s">
        <v>218</v>
      </c>
      <c r="AU101" s="243" t="s">
        <v>89</v>
      </c>
      <c r="AV101" s="13" t="s">
        <v>89</v>
      </c>
      <c r="AW101" s="13" t="s">
        <v>41</v>
      </c>
      <c r="AX101" s="13" t="s">
        <v>80</v>
      </c>
      <c r="AY101" s="243" t="s">
        <v>206</v>
      </c>
    </row>
    <row r="102" spans="1:51" s="14" customFormat="1" ht="12">
      <c r="A102" s="14"/>
      <c r="B102" s="244"/>
      <c r="C102" s="245"/>
      <c r="D102" s="228" t="s">
        <v>218</v>
      </c>
      <c r="E102" s="246" t="s">
        <v>39</v>
      </c>
      <c r="F102" s="247" t="s">
        <v>220</v>
      </c>
      <c r="G102" s="245"/>
      <c r="H102" s="248">
        <v>10.8</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218</v>
      </c>
      <c r="AU102" s="254" t="s">
        <v>89</v>
      </c>
      <c r="AV102" s="14" t="s">
        <v>214</v>
      </c>
      <c r="AW102" s="14" t="s">
        <v>41</v>
      </c>
      <c r="AX102" s="14" t="s">
        <v>87</v>
      </c>
      <c r="AY102" s="254" t="s">
        <v>206</v>
      </c>
    </row>
    <row r="103" spans="1:65" s="2" customFormat="1" ht="24.15" customHeight="1">
      <c r="A103" s="40"/>
      <c r="B103" s="41"/>
      <c r="C103" s="215" t="s">
        <v>214</v>
      </c>
      <c r="D103" s="215" t="s">
        <v>209</v>
      </c>
      <c r="E103" s="216" t="s">
        <v>905</v>
      </c>
      <c r="F103" s="217" t="s">
        <v>906</v>
      </c>
      <c r="G103" s="218" t="s">
        <v>175</v>
      </c>
      <c r="H103" s="219">
        <v>1043.2</v>
      </c>
      <c r="I103" s="220"/>
      <c r="J103" s="221">
        <f>ROUND(I103*H103,2)</f>
        <v>0</v>
      </c>
      <c r="K103" s="217" t="s">
        <v>213</v>
      </c>
      <c r="L103" s="46"/>
      <c r="M103" s="222" t="s">
        <v>39</v>
      </c>
      <c r="N103" s="223" t="s">
        <v>53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214</v>
      </c>
      <c r="AT103" s="226" t="s">
        <v>209</v>
      </c>
      <c r="AU103" s="226" t="s">
        <v>89</v>
      </c>
      <c r="AY103" s="18" t="s">
        <v>206</v>
      </c>
      <c r="BE103" s="227">
        <f>IF(N103="základní",J103,0)</f>
        <v>0</v>
      </c>
      <c r="BF103" s="227">
        <f>IF(N103="snížená",J103,0)</f>
        <v>0</v>
      </c>
      <c r="BG103" s="227">
        <f>IF(N103="zákl. přenesená",J103,0)</f>
        <v>0</v>
      </c>
      <c r="BH103" s="227">
        <f>IF(N103="sníž. přenesená",J103,0)</f>
        <v>0</v>
      </c>
      <c r="BI103" s="227">
        <f>IF(N103="nulová",J103,0)</f>
        <v>0</v>
      </c>
      <c r="BJ103" s="18" t="s">
        <v>214</v>
      </c>
      <c r="BK103" s="227">
        <f>ROUND(I103*H103,2)</f>
        <v>0</v>
      </c>
      <c r="BL103" s="18" t="s">
        <v>214</v>
      </c>
      <c r="BM103" s="226" t="s">
        <v>907</v>
      </c>
    </row>
    <row r="104" spans="1:47" s="2" customFormat="1" ht="12">
      <c r="A104" s="40"/>
      <c r="B104" s="41"/>
      <c r="C104" s="42"/>
      <c r="D104" s="228" t="s">
        <v>216</v>
      </c>
      <c r="E104" s="42"/>
      <c r="F104" s="229" t="s">
        <v>908</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216</v>
      </c>
      <c r="AU104" s="18" t="s">
        <v>89</v>
      </c>
    </row>
    <row r="105" spans="1:51" s="13" customFormat="1" ht="12">
      <c r="A105" s="13"/>
      <c r="B105" s="233"/>
      <c r="C105" s="234"/>
      <c r="D105" s="228" t="s">
        <v>218</v>
      </c>
      <c r="E105" s="235" t="s">
        <v>39</v>
      </c>
      <c r="F105" s="236" t="s">
        <v>909</v>
      </c>
      <c r="G105" s="234"/>
      <c r="H105" s="237">
        <v>14</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218</v>
      </c>
      <c r="AU105" s="243" t="s">
        <v>89</v>
      </c>
      <c r="AV105" s="13" t="s">
        <v>89</v>
      </c>
      <c r="AW105" s="13" t="s">
        <v>41</v>
      </c>
      <c r="AX105" s="13" t="s">
        <v>80</v>
      </c>
      <c r="AY105" s="243" t="s">
        <v>206</v>
      </c>
    </row>
    <row r="106" spans="1:51" s="13" customFormat="1" ht="12">
      <c r="A106" s="13"/>
      <c r="B106" s="233"/>
      <c r="C106" s="234"/>
      <c r="D106" s="228" t="s">
        <v>218</v>
      </c>
      <c r="E106" s="235" t="s">
        <v>39</v>
      </c>
      <c r="F106" s="236" t="s">
        <v>910</v>
      </c>
      <c r="G106" s="234"/>
      <c r="H106" s="237">
        <v>640</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218</v>
      </c>
      <c r="AU106" s="243" t="s">
        <v>89</v>
      </c>
      <c r="AV106" s="13" t="s">
        <v>89</v>
      </c>
      <c r="AW106" s="13" t="s">
        <v>41</v>
      </c>
      <c r="AX106" s="13" t="s">
        <v>80</v>
      </c>
      <c r="AY106" s="243" t="s">
        <v>206</v>
      </c>
    </row>
    <row r="107" spans="1:51" s="13" customFormat="1" ht="12">
      <c r="A107" s="13"/>
      <c r="B107" s="233"/>
      <c r="C107" s="234"/>
      <c r="D107" s="228" t="s">
        <v>218</v>
      </c>
      <c r="E107" s="235" t="s">
        <v>39</v>
      </c>
      <c r="F107" s="236" t="s">
        <v>911</v>
      </c>
      <c r="G107" s="234"/>
      <c r="H107" s="237">
        <v>400</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218</v>
      </c>
      <c r="AU107" s="243" t="s">
        <v>89</v>
      </c>
      <c r="AV107" s="13" t="s">
        <v>89</v>
      </c>
      <c r="AW107" s="13" t="s">
        <v>41</v>
      </c>
      <c r="AX107" s="13" t="s">
        <v>80</v>
      </c>
      <c r="AY107" s="243" t="s">
        <v>206</v>
      </c>
    </row>
    <row r="108" spans="1:51" s="16" customFormat="1" ht="12">
      <c r="A108" s="16"/>
      <c r="B108" s="279"/>
      <c r="C108" s="280"/>
      <c r="D108" s="228" t="s">
        <v>218</v>
      </c>
      <c r="E108" s="281" t="s">
        <v>39</v>
      </c>
      <c r="F108" s="282" t="s">
        <v>912</v>
      </c>
      <c r="G108" s="280"/>
      <c r="H108" s="283">
        <v>1054</v>
      </c>
      <c r="I108" s="284"/>
      <c r="J108" s="280"/>
      <c r="K108" s="280"/>
      <c r="L108" s="285"/>
      <c r="M108" s="286"/>
      <c r="N108" s="287"/>
      <c r="O108" s="287"/>
      <c r="P108" s="287"/>
      <c r="Q108" s="287"/>
      <c r="R108" s="287"/>
      <c r="S108" s="287"/>
      <c r="T108" s="288"/>
      <c r="U108" s="16"/>
      <c r="V108" s="16"/>
      <c r="W108" s="16"/>
      <c r="X108" s="16"/>
      <c r="Y108" s="16"/>
      <c r="Z108" s="16"/>
      <c r="AA108" s="16"/>
      <c r="AB108" s="16"/>
      <c r="AC108" s="16"/>
      <c r="AD108" s="16"/>
      <c r="AE108" s="16"/>
      <c r="AT108" s="289" t="s">
        <v>218</v>
      </c>
      <c r="AU108" s="289" t="s">
        <v>89</v>
      </c>
      <c r="AV108" s="16" t="s">
        <v>228</v>
      </c>
      <c r="AW108" s="16" t="s">
        <v>41</v>
      </c>
      <c r="AX108" s="16" t="s">
        <v>80</v>
      </c>
      <c r="AY108" s="289" t="s">
        <v>206</v>
      </c>
    </row>
    <row r="109" spans="1:51" s="13" customFormat="1" ht="12">
      <c r="A109" s="13"/>
      <c r="B109" s="233"/>
      <c r="C109" s="234"/>
      <c r="D109" s="228" t="s">
        <v>218</v>
      </c>
      <c r="E109" s="235" t="s">
        <v>39</v>
      </c>
      <c r="F109" s="236" t="s">
        <v>913</v>
      </c>
      <c r="G109" s="234"/>
      <c r="H109" s="237">
        <v>-10.8</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218</v>
      </c>
      <c r="AU109" s="243" t="s">
        <v>89</v>
      </c>
      <c r="AV109" s="13" t="s">
        <v>89</v>
      </c>
      <c r="AW109" s="13" t="s">
        <v>41</v>
      </c>
      <c r="AX109" s="13" t="s">
        <v>80</v>
      </c>
      <c r="AY109" s="243" t="s">
        <v>206</v>
      </c>
    </row>
    <row r="110" spans="1:51" s="16" customFormat="1" ht="12">
      <c r="A110" s="16"/>
      <c r="B110" s="279"/>
      <c r="C110" s="280"/>
      <c r="D110" s="228" t="s">
        <v>218</v>
      </c>
      <c r="E110" s="281" t="s">
        <v>39</v>
      </c>
      <c r="F110" s="282" t="s">
        <v>912</v>
      </c>
      <c r="G110" s="280"/>
      <c r="H110" s="283">
        <v>-10.8</v>
      </c>
      <c r="I110" s="284"/>
      <c r="J110" s="280"/>
      <c r="K110" s="280"/>
      <c r="L110" s="285"/>
      <c r="M110" s="286"/>
      <c r="N110" s="287"/>
      <c r="O110" s="287"/>
      <c r="P110" s="287"/>
      <c r="Q110" s="287"/>
      <c r="R110" s="287"/>
      <c r="S110" s="287"/>
      <c r="T110" s="288"/>
      <c r="U110" s="16"/>
      <c r="V110" s="16"/>
      <c r="W110" s="16"/>
      <c r="X110" s="16"/>
      <c r="Y110" s="16"/>
      <c r="Z110" s="16"/>
      <c r="AA110" s="16"/>
      <c r="AB110" s="16"/>
      <c r="AC110" s="16"/>
      <c r="AD110" s="16"/>
      <c r="AE110" s="16"/>
      <c r="AT110" s="289" t="s">
        <v>218</v>
      </c>
      <c r="AU110" s="289" t="s">
        <v>89</v>
      </c>
      <c r="AV110" s="16" t="s">
        <v>228</v>
      </c>
      <c r="AW110" s="16" t="s">
        <v>41</v>
      </c>
      <c r="AX110" s="16" t="s">
        <v>80</v>
      </c>
      <c r="AY110" s="289" t="s">
        <v>206</v>
      </c>
    </row>
    <row r="111" spans="1:51" s="14" customFormat="1" ht="12">
      <c r="A111" s="14"/>
      <c r="B111" s="244"/>
      <c r="C111" s="245"/>
      <c r="D111" s="228" t="s">
        <v>218</v>
      </c>
      <c r="E111" s="246" t="s">
        <v>876</v>
      </c>
      <c r="F111" s="247" t="s">
        <v>220</v>
      </c>
      <c r="G111" s="245"/>
      <c r="H111" s="248">
        <v>1043.2</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218</v>
      </c>
      <c r="AU111" s="254" t="s">
        <v>89</v>
      </c>
      <c r="AV111" s="14" t="s">
        <v>214</v>
      </c>
      <c r="AW111" s="14" t="s">
        <v>41</v>
      </c>
      <c r="AX111" s="14" t="s">
        <v>87</v>
      </c>
      <c r="AY111" s="254" t="s">
        <v>206</v>
      </c>
    </row>
    <row r="112" spans="1:65" s="2" customFormat="1" ht="21.75" customHeight="1">
      <c r="A112" s="40"/>
      <c r="B112" s="41"/>
      <c r="C112" s="265" t="s">
        <v>207</v>
      </c>
      <c r="D112" s="265" t="s">
        <v>322</v>
      </c>
      <c r="E112" s="266" t="s">
        <v>329</v>
      </c>
      <c r="F112" s="267" t="s">
        <v>330</v>
      </c>
      <c r="G112" s="268" t="s">
        <v>223</v>
      </c>
      <c r="H112" s="269">
        <v>3156</v>
      </c>
      <c r="I112" s="270"/>
      <c r="J112" s="271">
        <f>ROUND(I112*H112,2)</f>
        <v>0</v>
      </c>
      <c r="K112" s="267" t="s">
        <v>213</v>
      </c>
      <c r="L112" s="272"/>
      <c r="M112" s="273" t="s">
        <v>39</v>
      </c>
      <c r="N112" s="274" t="s">
        <v>53</v>
      </c>
      <c r="O112" s="86"/>
      <c r="P112" s="224">
        <f>O112*H112</f>
        <v>0</v>
      </c>
      <c r="Q112" s="224">
        <v>0.00018</v>
      </c>
      <c r="R112" s="224">
        <f>Q112*H112</f>
        <v>0.56808</v>
      </c>
      <c r="S112" s="224">
        <v>0</v>
      </c>
      <c r="T112" s="225">
        <f>S112*H112</f>
        <v>0</v>
      </c>
      <c r="U112" s="40"/>
      <c r="V112" s="40"/>
      <c r="W112" s="40"/>
      <c r="X112" s="40"/>
      <c r="Y112" s="40"/>
      <c r="Z112" s="40"/>
      <c r="AA112" s="40"/>
      <c r="AB112" s="40"/>
      <c r="AC112" s="40"/>
      <c r="AD112" s="40"/>
      <c r="AE112" s="40"/>
      <c r="AR112" s="226" t="s">
        <v>257</v>
      </c>
      <c r="AT112" s="226" t="s">
        <v>322</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214</v>
      </c>
      <c r="BM112" s="226" t="s">
        <v>914</v>
      </c>
    </row>
    <row r="113" spans="1:47" s="2" customFormat="1" ht="12">
      <c r="A113" s="40"/>
      <c r="B113" s="41"/>
      <c r="C113" s="42"/>
      <c r="D113" s="228" t="s">
        <v>216</v>
      </c>
      <c r="E113" s="42"/>
      <c r="F113" s="229" t="s">
        <v>330</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51" s="13" customFormat="1" ht="12">
      <c r="A114" s="13"/>
      <c r="B114" s="233"/>
      <c r="C114" s="234"/>
      <c r="D114" s="228" t="s">
        <v>218</v>
      </c>
      <c r="E114" s="235" t="s">
        <v>39</v>
      </c>
      <c r="F114" s="236" t="s">
        <v>915</v>
      </c>
      <c r="G114" s="234"/>
      <c r="H114" s="237">
        <v>2174</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218</v>
      </c>
      <c r="AU114" s="243" t="s">
        <v>89</v>
      </c>
      <c r="AV114" s="13" t="s">
        <v>89</v>
      </c>
      <c r="AW114" s="13" t="s">
        <v>41</v>
      </c>
      <c r="AX114" s="13" t="s">
        <v>80</v>
      </c>
      <c r="AY114" s="243" t="s">
        <v>206</v>
      </c>
    </row>
    <row r="115" spans="1:51" s="13" customFormat="1" ht="12">
      <c r="A115" s="13"/>
      <c r="B115" s="233"/>
      <c r="C115" s="234"/>
      <c r="D115" s="228" t="s">
        <v>218</v>
      </c>
      <c r="E115" s="235" t="s">
        <v>39</v>
      </c>
      <c r="F115" s="236" t="s">
        <v>916</v>
      </c>
      <c r="G115" s="234"/>
      <c r="H115" s="237">
        <v>982</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4" customFormat="1" ht="12">
      <c r="A116" s="14"/>
      <c r="B116" s="244"/>
      <c r="C116" s="245"/>
      <c r="D116" s="228" t="s">
        <v>218</v>
      </c>
      <c r="E116" s="246" t="s">
        <v>891</v>
      </c>
      <c r="F116" s="247" t="s">
        <v>220</v>
      </c>
      <c r="G116" s="245"/>
      <c r="H116" s="248">
        <v>3156</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218</v>
      </c>
      <c r="AU116" s="254" t="s">
        <v>89</v>
      </c>
      <c r="AV116" s="14" t="s">
        <v>214</v>
      </c>
      <c r="AW116" s="14" t="s">
        <v>41</v>
      </c>
      <c r="AX116" s="14" t="s">
        <v>87</v>
      </c>
      <c r="AY116" s="254" t="s">
        <v>206</v>
      </c>
    </row>
    <row r="117" spans="1:65" s="2" customFormat="1" ht="24.15" customHeight="1">
      <c r="A117" s="40"/>
      <c r="B117" s="41"/>
      <c r="C117" s="265" t="s">
        <v>244</v>
      </c>
      <c r="D117" s="265" t="s">
        <v>322</v>
      </c>
      <c r="E117" s="266" t="s">
        <v>917</v>
      </c>
      <c r="F117" s="267" t="s">
        <v>890</v>
      </c>
      <c r="G117" s="268" t="s">
        <v>223</v>
      </c>
      <c r="H117" s="269">
        <v>3</v>
      </c>
      <c r="I117" s="270"/>
      <c r="J117" s="271">
        <f>ROUND(I117*H117,2)</f>
        <v>0</v>
      </c>
      <c r="K117" s="267" t="s">
        <v>213</v>
      </c>
      <c r="L117" s="272"/>
      <c r="M117" s="273" t="s">
        <v>39</v>
      </c>
      <c r="N117" s="274" t="s">
        <v>53</v>
      </c>
      <c r="O117" s="86"/>
      <c r="P117" s="224">
        <f>O117*H117</f>
        <v>0</v>
      </c>
      <c r="Q117" s="224">
        <v>0.22444</v>
      </c>
      <c r="R117" s="224">
        <f>Q117*H117</f>
        <v>0.67332</v>
      </c>
      <c r="S117" s="224">
        <v>0</v>
      </c>
      <c r="T117" s="225">
        <f>S117*H117</f>
        <v>0</v>
      </c>
      <c r="U117" s="40"/>
      <c r="V117" s="40"/>
      <c r="W117" s="40"/>
      <c r="X117" s="40"/>
      <c r="Y117" s="40"/>
      <c r="Z117" s="40"/>
      <c r="AA117" s="40"/>
      <c r="AB117" s="40"/>
      <c r="AC117" s="40"/>
      <c r="AD117" s="40"/>
      <c r="AE117" s="40"/>
      <c r="AR117" s="226" t="s">
        <v>257</v>
      </c>
      <c r="AT117" s="226" t="s">
        <v>322</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918</v>
      </c>
    </row>
    <row r="118" spans="1:47" s="2" customFormat="1" ht="12">
      <c r="A118" s="40"/>
      <c r="B118" s="41"/>
      <c r="C118" s="42"/>
      <c r="D118" s="228" t="s">
        <v>216</v>
      </c>
      <c r="E118" s="42"/>
      <c r="F118" s="229" t="s">
        <v>890</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3" customFormat="1" ht="12">
      <c r="A119" s="13"/>
      <c r="B119" s="233"/>
      <c r="C119" s="234"/>
      <c r="D119" s="228" t="s">
        <v>218</v>
      </c>
      <c r="E119" s="235" t="s">
        <v>39</v>
      </c>
      <c r="F119" s="236" t="s">
        <v>919</v>
      </c>
      <c r="G119" s="234"/>
      <c r="H119" s="237">
        <v>1</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3" customFormat="1" ht="12">
      <c r="A120" s="13"/>
      <c r="B120" s="233"/>
      <c r="C120" s="234"/>
      <c r="D120" s="228" t="s">
        <v>218</v>
      </c>
      <c r="E120" s="235" t="s">
        <v>39</v>
      </c>
      <c r="F120" s="236" t="s">
        <v>920</v>
      </c>
      <c r="G120" s="234"/>
      <c r="H120" s="237">
        <v>2</v>
      </c>
      <c r="I120" s="238"/>
      <c r="J120" s="234"/>
      <c r="K120" s="234"/>
      <c r="L120" s="239"/>
      <c r="M120" s="240"/>
      <c r="N120" s="241"/>
      <c r="O120" s="241"/>
      <c r="P120" s="241"/>
      <c r="Q120" s="241"/>
      <c r="R120" s="241"/>
      <c r="S120" s="241"/>
      <c r="T120" s="242"/>
      <c r="U120" s="13"/>
      <c r="V120" s="13"/>
      <c r="W120" s="13"/>
      <c r="X120" s="13"/>
      <c r="Y120" s="13"/>
      <c r="Z120" s="13"/>
      <c r="AA120" s="13"/>
      <c r="AB120" s="13"/>
      <c r="AC120" s="13"/>
      <c r="AD120" s="13"/>
      <c r="AE120" s="13"/>
      <c r="AT120" s="243" t="s">
        <v>218</v>
      </c>
      <c r="AU120" s="243" t="s">
        <v>89</v>
      </c>
      <c r="AV120" s="13" t="s">
        <v>89</v>
      </c>
      <c r="AW120" s="13" t="s">
        <v>41</v>
      </c>
      <c r="AX120" s="13" t="s">
        <v>80</v>
      </c>
      <c r="AY120" s="243" t="s">
        <v>206</v>
      </c>
    </row>
    <row r="121" spans="1:51" s="14" customFormat="1" ht="12">
      <c r="A121" s="14"/>
      <c r="B121" s="244"/>
      <c r="C121" s="245"/>
      <c r="D121" s="228" t="s">
        <v>218</v>
      </c>
      <c r="E121" s="246" t="s">
        <v>889</v>
      </c>
      <c r="F121" s="247" t="s">
        <v>220</v>
      </c>
      <c r="G121" s="245"/>
      <c r="H121" s="248">
        <v>3</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218</v>
      </c>
      <c r="AU121" s="254" t="s">
        <v>89</v>
      </c>
      <c r="AV121" s="14" t="s">
        <v>214</v>
      </c>
      <c r="AW121" s="14" t="s">
        <v>41</v>
      </c>
      <c r="AX121" s="14" t="s">
        <v>87</v>
      </c>
      <c r="AY121" s="254" t="s">
        <v>206</v>
      </c>
    </row>
    <row r="122" spans="1:65" s="2" customFormat="1" ht="21.75" customHeight="1">
      <c r="A122" s="40"/>
      <c r="B122" s="41"/>
      <c r="C122" s="265" t="s">
        <v>250</v>
      </c>
      <c r="D122" s="265" t="s">
        <v>322</v>
      </c>
      <c r="E122" s="266" t="s">
        <v>348</v>
      </c>
      <c r="F122" s="267" t="s">
        <v>349</v>
      </c>
      <c r="G122" s="268" t="s">
        <v>316</v>
      </c>
      <c r="H122" s="269">
        <v>50</v>
      </c>
      <c r="I122" s="270"/>
      <c r="J122" s="271">
        <f>ROUND(I122*H122,2)</f>
        <v>0</v>
      </c>
      <c r="K122" s="267" t="s">
        <v>213</v>
      </c>
      <c r="L122" s="272"/>
      <c r="M122" s="273" t="s">
        <v>39</v>
      </c>
      <c r="N122" s="274" t="s">
        <v>53</v>
      </c>
      <c r="O122" s="86"/>
      <c r="P122" s="224">
        <f>O122*H122</f>
        <v>0</v>
      </c>
      <c r="Q122" s="224">
        <v>1</v>
      </c>
      <c r="R122" s="224">
        <f>Q122*H122</f>
        <v>50</v>
      </c>
      <c r="S122" s="224">
        <v>0</v>
      </c>
      <c r="T122" s="225">
        <f>S122*H122</f>
        <v>0</v>
      </c>
      <c r="U122" s="40"/>
      <c r="V122" s="40"/>
      <c r="W122" s="40"/>
      <c r="X122" s="40"/>
      <c r="Y122" s="40"/>
      <c r="Z122" s="40"/>
      <c r="AA122" s="40"/>
      <c r="AB122" s="40"/>
      <c r="AC122" s="40"/>
      <c r="AD122" s="40"/>
      <c r="AE122" s="40"/>
      <c r="AR122" s="226" t="s">
        <v>257</v>
      </c>
      <c r="AT122" s="226" t="s">
        <v>322</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921</v>
      </c>
    </row>
    <row r="123" spans="1:47" s="2" customFormat="1" ht="12">
      <c r="A123" s="40"/>
      <c r="B123" s="41"/>
      <c r="C123" s="42"/>
      <c r="D123" s="228" t="s">
        <v>216</v>
      </c>
      <c r="E123" s="42"/>
      <c r="F123" s="229" t="s">
        <v>349</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51" s="15" customFormat="1" ht="12">
      <c r="A124" s="15"/>
      <c r="B124" s="255"/>
      <c r="C124" s="256"/>
      <c r="D124" s="228" t="s">
        <v>218</v>
      </c>
      <c r="E124" s="257" t="s">
        <v>39</v>
      </c>
      <c r="F124" s="258" t="s">
        <v>922</v>
      </c>
      <c r="G124" s="256"/>
      <c r="H124" s="257" t="s">
        <v>39</v>
      </c>
      <c r="I124" s="259"/>
      <c r="J124" s="256"/>
      <c r="K124" s="256"/>
      <c r="L124" s="260"/>
      <c r="M124" s="261"/>
      <c r="N124" s="262"/>
      <c r="O124" s="262"/>
      <c r="P124" s="262"/>
      <c r="Q124" s="262"/>
      <c r="R124" s="262"/>
      <c r="S124" s="262"/>
      <c r="T124" s="263"/>
      <c r="U124" s="15"/>
      <c r="V124" s="15"/>
      <c r="W124" s="15"/>
      <c r="X124" s="15"/>
      <c r="Y124" s="15"/>
      <c r="Z124" s="15"/>
      <c r="AA124" s="15"/>
      <c r="AB124" s="15"/>
      <c r="AC124" s="15"/>
      <c r="AD124" s="15"/>
      <c r="AE124" s="15"/>
      <c r="AT124" s="264" t="s">
        <v>218</v>
      </c>
      <c r="AU124" s="264" t="s">
        <v>89</v>
      </c>
      <c r="AV124" s="15" t="s">
        <v>87</v>
      </c>
      <c r="AW124" s="15" t="s">
        <v>41</v>
      </c>
      <c r="AX124" s="15" t="s">
        <v>80</v>
      </c>
      <c r="AY124" s="264" t="s">
        <v>206</v>
      </c>
    </row>
    <row r="125" spans="1:51" s="13" customFormat="1" ht="12">
      <c r="A125" s="13"/>
      <c r="B125" s="233"/>
      <c r="C125" s="234"/>
      <c r="D125" s="228" t="s">
        <v>218</v>
      </c>
      <c r="E125" s="235" t="s">
        <v>39</v>
      </c>
      <c r="F125" s="236" t="s">
        <v>923</v>
      </c>
      <c r="G125" s="234"/>
      <c r="H125" s="237">
        <v>40</v>
      </c>
      <c r="I125" s="238"/>
      <c r="J125" s="234"/>
      <c r="K125" s="234"/>
      <c r="L125" s="239"/>
      <c r="M125" s="240"/>
      <c r="N125" s="241"/>
      <c r="O125" s="241"/>
      <c r="P125" s="241"/>
      <c r="Q125" s="241"/>
      <c r="R125" s="241"/>
      <c r="S125" s="241"/>
      <c r="T125" s="242"/>
      <c r="U125" s="13"/>
      <c r="V125" s="13"/>
      <c r="W125" s="13"/>
      <c r="X125" s="13"/>
      <c r="Y125" s="13"/>
      <c r="Z125" s="13"/>
      <c r="AA125" s="13"/>
      <c r="AB125" s="13"/>
      <c r="AC125" s="13"/>
      <c r="AD125" s="13"/>
      <c r="AE125" s="13"/>
      <c r="AT125" s="243" t="s">
        <v>218</v>
      </c>
      <c r="AU125" s="243" t="s">
        <v>89</v>
      </c>
      <c r="AV125" s="13" t="s">
        <v>89</v>
      </c>
      <c r="AW125" s="13" t="s">
        <v>41</v>
      </c>
      <c r="AX125" s="13" t="s">
        <v>80</v>
      </c>
      <c r="AY125" s="243" t="s">
        <v>206</v>
      </c>
    </row>
    <row r="126" spans="1:51" s="13" customFormat="1" ht="12">
      <c r="A126" s="13"/>
      <c r="B126" s="233"/>
      <c r="C126" s="234"/>
      <c r="D126" s="228" t="s">
        <v>218</v>
      </c>
      <c r="E126" s="235" t="s">
        <v>39</v>
      </c>
      <c r="F126" s="236" t="s">
        <v>924</v>
      </c>
      <c r="G126" s="234"/>
      <c r="H126" s="237">
        <v>10</v>
      </c>
      <c r="I126" s="238"/>
      <c r="J126" s="234"/>
      <c r="K126" s="234"/>
      <c r="L126" s="239"/>
      <c r="M126" s="240"/>
      <c r="N126" s="241"/>
      <c r="O126" s="241"/>
      <c r="P126" s="241"/>
      <c r="Q126" s="241"/>
      <c r="R126" s="241"/>
      <c r="S126" s="241"/>
      <c r="T126" s="242"/>
      <c r="U126" s="13"/>
      <c r="V126" s="13"/>
      <c r="W126" s="13"/>
      <c r="X126" s="13"/>
      <c r="Y126" s="13"/>
      <c r="Z126" s="13"/>
      <c r="AA126" s="13"/>
      <c r="AB126" s="13"/>
      <c r="AC126" s="13"/>
      <c r="AD126" s="13"/>
      <c r="AE126" s="13"/>
      <c r="AT126" s="243" t="s">
        <v>218</v>
      </c>
      <c r="AU126" s="243" t="s">
        <v>89</v>
      </c>
      <c r="AV126" s="13" t="s">
        <v>89</v>
      </c>
      <c r="AW126" s="13" t="s">
        <v>41</v>
      </c>
      <c r="AX126" s="13" t="s">
        <v>80</v>
      </c>
      <c r="AY126" s="243" t="s">
        <v>206</v>
      </c>
    </row>
    <row r="127" spans="1:51" s="14" customFormat="1" ht="12">
      <c r="A127" s="14"/>
      <c r="B127" s="244"/>
      <c r="C127" s="245"/>
      <c r="D127" s="228" t="s">
        <v>218</v>
      </c>
      <c r="E127" s="246" t="s">
        <v>887</v>
      </c>
      <c r="F127" s="247" t="s">
        <v>220</v>
      </c>
      <c r="G127" s="245"/>
      <c r="H127" s="248">
        <v>50</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218</v>
      </c>
      <c r="AU127" s="254" t="s">
        <v>89</v>
      </c>
      <c r="AV127" s="14" t="s">
        <v>214</v>
      </c>
      <c r="AW127" s="14" t="s">
        <v>41</v>
      </c>
      <c r="AX127" s="14" t="s">
        <v>87</v>
      </c>
      <c r="AY127" s="254" t="s">
        <v>206</v>
      </c>
    </row>
    <row r="128" spans="1:65" s="2" customFormat="1" ht="24.15" customHeight="1">
      <c r="A128" s="40"/>
      <c r="B128" s="41"/>
      <c r="C128" s="265" t="s">
        <v>257</v>
      </c>
      <c r="D128" s="265" t="s">
        <v>322</v>
      </c>
      <c r="E128" s="266" t="s">
        <v>925</v>
      </c>
      <c r="F128" s="267" t="s">
        <v>926</v>
      </c>
      <c r="G128" s="268" t="s">
        <v>223</v>
      </c>
      <c r="H128" s="269">
        <v>8.693</v>
      </c>
      <c r="I128" s="270"/>
      <c r="J128" s="271">
        <f>ROUND(I128*H128,2)</f>
        <v>0</v>
      </c>
      <c r="K128" s="267" t="s">
        <v>213</v>
      </c>
      <c r="L128" s="272"/>
      <c r="M128" s="273" t="s">
        <v>39</v>
      </c>
      <c r="N128" s="274" t="s">
        <v>53</v>
      </c>
      <c r="O128" s="86"/>
      <c r="P128" s="224">
        <f>O128*H128</f>
        <v>0</v>
      </c>
      <c r="Q128" s="224">
        <v>5.9268</v>
      </c>
      <c r="R128" s="224">
        <f>Q128*H128</f>
        <v>51.5216724</v>
      </c>
      <c r="S128" s="224">
        <v>0</v>
      </c>
      <c r="T128" s="225">
        <f>S128*H128</f>
        <v>0</v>
      </c>
      <c r="U128" s="40"/>
      <c r="V128" s="40"/>
      <c r="W128" s="40"/>
      <c r="X128" s="40"/>
      <c r="Y128" s="40"/>
      <c r="Z128" s="40"/>
      <c r="AA128" s="40"/>
      <c r="AB128" s="40"/>
      <c r="AC128" s="40"/>
      <c r="AD128" s="40"/>
      <c r="AE128" s="40"/>
      <c r="AR128" s="226" t="s">
        <v>257</v>
      </c>
      <c r="AT128" s="226" t="s">
        <v>322</v>
      </c>
      <c r="AU128" s="226" t="s">
        <v>89</v>
      </c>
      <c r="AY128" s="18" t="s">
        <v>206</v>
      </c>
      <c r="BE128" s="227">
        <f>IF(N128="základní",J128,0)</f>
        <v>0</v>
      </c>
      <c r="BF128" s="227">
        <f>IF(N128="snížená",J128,0)</f>
        <v>0</v>
      </c>
      <c r="BG128" s="227">
        <f>IF(N128="zákl. přenesená",J128,0)</f>
        <v>0</v>
      </c>
      <c r="BH128" s="227">
        <f>IF(N128="sníž. přenesená",J128,0)</f>
        <v>0</v>
      </c>
      <c r="BI128" s="227">
        <f>IF(N128="nulová",J128,0)</f>
        <v>0</v>
      </c>
      <c r="BJ128" s="18" t="s">
        <v>214</v>
      </c>
      <c r="BK128" s="227">
        <f>ROUND(I128*H128,2)</f>
        <v>0</v>
      </c>
      <c r="BL128" s="18" t="s">
        <v>214</v>
      </c>
      <c r="BM128" s="226" t="s">
        <v>927</v>
      </c>
    </row>
    <row r="129" spans="1:47" s="2" customFormat="1" ht="12">
      <c r="A129" s="40"/>
      <c r="B129" s="41"/>
      <c r="C129" s="42"/>
      <c r="D129" s="228" t="s">
        <v>216</v>
      </c>
      <c r="E129" s="42"/>
      <c r="F129" s="229" t="s">
        <v>926</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216</v>
      </c>
      <c r="AU129" s="18" t="s">
        <v>89</v>
      </c>
    </row>
    <row r="130" spans="1:47" s="2" customFormat="1" ht="12">
      <c r="A130" s="40"/>
      <c r="B130" s="41"/>
      <c r="C130" s="42"/>
      <c r="D130" s="228" t="s">
        <v>326</v>
      </c>
      <c r="E130" s="42"/>
      <c r="F130" s="275" t="s">
        <v>327</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8" t="s">
        <v>326</v>
      </c>
      <c r="AU130" s="18" t="s">
        <v>89</v>
      </c>
    </row>
    <row r="131" spans="1:51" s="13" customFormat="1" ht="12">
      <c r="A131" s="13"/>
      <c r="B131" s="233"/>
      <c r="C131" s="234"/>
      <c r="D131" s="228" t="s">
        <v>218</v>
      </c>
      <c r="E131" s="235" t="s">
        <v>39</v>
      </c>
      <c r="F131" s="236" t="s">
        <v>928</v>
      </c>
      <c r="G131" s="234"/>
      <c r="H131" s="237">
        <v>8.693</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218</v>
      </c>
      <c r="AU131" s="243" t="s">
        <v>89</v>
      </c>
      <c r="AV131" s="13" t="s">
        <v>89</v>
      </c>
      <c r="AW131" s="13" t="s">
        <v>41</v>
      </c>
      <c r="AX131" s="13" t="s">
        <v>80</v>
      </c>
      <c r="AY131" s="243" t="s">
        <v>206</v>
      </c>
    </row>
    <row r="132" spans="1:51" s="14" customFormat="1" ht="12">
      <c r="A132" s="14"/>
      <c r="B132" s="244"/>
      <c r="C132" s="245"/>
      <c r="D132" s="228" t="s">
        <v>218</v>
      </c>
      <c r="E132" s="246" t="s">
        <v>39</v>
      </c>
      <c r="F132" s="247" t="s">
        <v>220</v>
      </c>
      <c r="G132" s="245"/>
      <c r="H132" s="248">
        <v>8.693</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218</v>
      </c>
      <c r="AU132" s="254" t="s">
        <v>89</v>
      </c>
      <c r="AV132" s="14" t="s">
        <v>214</v>
      </c>
      <c r="AW132" s="14" t="s">
        <v>41</v>
      </c>
      <c r="AX132" s="14" t="s">
        <v>87</v>
      </c>
      <c r="AY132" s="254" t="s">
        <v>206</v>
      </c>
    </row>
    <row r="133" spans="1:65" s="2" customFormat="1" ht="21.75" customHeight="1">
      <c r="A133" s="40"/>
      <c r="B133" s="41"/>
      <c r="C133" s="265" t="s">
        <v>265</v>
      </c>
      <c r="D133" s="265" t="s">
        <v>322</v>
      </c>
      <c r="E133" s="266" t="s">
        <v>929</v>
      </c>
      <c r="F133" s="267" t="s">
        <v>883</v>
      </c>
      <c r="G133" s="268" t="s">
        <v>223</v>
      </c>
      <c r="H133" s="269">
        <v>48</v>
      </c>
      <c r="I133" s="270"/>
      <c r="J133" s="271">
        <f>ROUND(I133*H133,2)</f>
        <v>0</v>
      </c>
      <c r="K133" s="267" t="s">
        <v>213</v>
      </c>
      <c r="L133" s="272"/>
      <c r="M133" s="273" t="s">
        <v>39</v>
      </c>
      <c r="N133" s="274" t="s">
        <v>53</v>
      </c>
      <c r="O133" s="86"/>
      <c r="P133" s="224">
        <f>O133*H133</f>
        <v>0</v>
      </c>
      <c r="Q133" s="224">
        <v>0.00021</v>
      </c>
      <c r="R133" s="224">
        <f>Q133*H133</f>
        <v>0.01008</v>
      </c>
      <c r="S133" s="224">
        <v>0</v>
      </c>
      <c r="T133" s="225">
        <f>S133*H133</f>
        <v>0</v>
      </c>
      <c r="U133" s="40"/>
      <c r="V133" s="40"/>
      <c r="W133" s="40"/>
      <c r="X133" s="40"/>
      <c r="Y133" s="40"/>
      <c r="Z133" s="40"/>
      <c r="AA133" s="40"/>
      <c r="AB133" s="40"/>
      <c r="AC133" s="40"/>
      <c r="AD133" s="40"/>
      <c r="AE133" s="40"/>
      <c r="AR133" s="226" t="s">
        <v>257</v>
      </c>
      <c r="AT133" s="226" t="s">
        <v>322</v>
      </c>
      <c r="AU133" s="226" t="s">
        <v>89</v>
      </c>
      <c r="AY133" s="18" t="s">
        <v>206</v>
      </c>
      <c r="BE133" s="227">
        <f>IF(N133="základní",J133,0)</f>
        <v>0</v>
      </c>
      <c r="BF133" s="227">
        <f>IF(N133="snížená",J133,0)</f>
        <v>0</v>
      </c>
      <c r="BG133" s="227">
        <f>IF(N133="zákl. přenesená",J133,0)</f>
        <v>0</v>
      </c>
      <c r="BH133" s="227">
        <f>IF(N133="sníž. přenesená",J133,0)</f>
        <v>0</v>
      </c>
      <c r="BI133" s="227">
        <f>IF(N133="nulová",J133,0)</f>
        <v>0</v>
      </c>
      <c r="BJ133" s="18" t="s">
        <v>214</v>
      </c>
      <c r="BK133" s="227">
        <f>ROUND(I133*H133,2)</f>
        <v>0</v>
      </c>
      <c r="BL133" s="18" t="s">
        <v>214</v>
      </c>
      <c r="BM133" s="226" t="s">
        <v>930</v>
      </c>
    </row>
    <row r="134" spans="1:47" s="2" customFormat="1" ht="12">
      <c r="A134" s="40"/>
      <c r="B134" s="41"/>
      <c r="C134" s="42"/>
      <c r="D134" s="228" t="s">
        <v>216</v>
      </c>
      <c r="E134" s="42"/>
      <c r="F134" s="229" t="s">
        <v>883</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8" t="s">
        <v>216</v>
      </c>
      <c r="AU134" s="18" t="s">
        <v>89</v>
      </c>
    </row>
    <row r="135" spans="1:51" s="13" customFormat="1" ht="12">
      <c r="A135" s="13"/>
      <c r="B135" s="233"/>
      <c r="C135" s="234"/>
      <c r="D135" s="228" t="s">
        <v>218</v>
      </c>
      <c r="E135" s="235" t="s">
        <v>39</v>
      </c>
      <c r="F135" s="236" t="s">
        <v>931</v>
      </c>
      <c r="G135" s="234"/>
      <c r="H135" s="237">
        <v>48</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218</v>
      </c>
      <c r="AU135" s="243" t="s">
        <v>89</v>
      </c>
      <c r="AV135" s="13" t="s">
        <v>89</v>
      </c>
      <c r="AW135" s="13" t="s">
        <v>41</v>
      </c>
      <c r="AX135" s="13" t="s">
        <v>80</v>
      </c>
      <c r="AY135" s="243" t="s">
        <v>206</v>
      </c>
    </row>
    <row r="136" spans="1:51" s="14" customFormat="1" ht="12">
      <c r="A136" s="14"/>
      <c r="B136" s="244"/>
      <c r="C136" s="245"/>
      <c r="D136" s="228" t="s">
        <v>218</v>
      </c>
      <c r="E136" s="246" t="s">
        <v>882</v>
      </c>
      <c r="F136" s="247" t="s">
        <v>220</v>
      </c>
      <c r="G136" s="245"/>
      <c r="H136" s="248">
        <v>48</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218</v>
      </c>
      <c r="AU136" s="254" t="s">
        <v>89</v>
      </c>
      <c r="AV136" s="14" t="s">
        <v>214</v>
      </c>
      <c r="AW136" s="14" t="s">
        <v>41</v>
      </c>
      <c r="AX136" s="14" t="s">
        <v>87</v>
      </c>
      <c r="AY136" s="254" t="s">
        <v>206</v>
      </c>
    </row>
    <row r="137" spans="1:65" s="2" customFormat="1" ht="24.15" customHeight="1">
      <c r="A137" s="40"/>
      <c r="B137" s="41"/>
      <c r="C137" s="265" t="s">
        <v>227</v>
      </c>
      <c r="D137" s="265" t="s">
        <v>322</v>
      </c>
      <c r="E137" s="266" t="s">
        <v>852</v>
      </c>
      <c r="F137" s="267" t="s">
        <v>853</v>
      </c>
      <c r="G137" s="268" t="s">
        <v>223</v>
      </c>
      <c r="H137" s="269">
        <v>250</v>
      </c>
      <c r="I137" s="270"/>
      <c r="J137" s="271">
        <f>ROUND(I137*H137,2)</f>
        <v>0</v>
      </c>
      <c r="K137" s="267" t="s">
        <v>213</v>
      </c>
      <c r="L137" s="272"/>
      <c r="M137" s="273" t="s">
        <v>39</v>
      </c>
      <c r="N137" s="274" t="s">
        <v>53</v>
      </c>
      <c r="O137" s="86"/>
      <c r="P137" s="224">
        <f>O137*H137</f>
        <v>0</v>
      </c>
      <c r="Q137" s="224">
        <v>0.00123</v>
      </c>
      <c r="R137" s="224">
        <f>Q137*H137</f>
        <v>0.3075</v>
      </c>
      <c r="S137" s="224">
        <v>0</v>
      </c>
      <c r="T137" s="225">
        <f>S137*H137</f>
        <v>0</v>
      </c>
      <c r="U137" s="40"/>
      <c r="V137" s="40"/>
      <c r="W137" s="40"/>
      <c r="X137" s="40"/>
      <c r="Y137" s="40"/>
      <c r="Z137" s="40"/>
      <c r="AA137" s="40"/>
      <c r="AB137" s="40"/>
      <c r="AC137" s="40"/>
      <c r="AD137" s="40"/>
      <c r="AE137" s="40"/>
      <c r="AR137" s="226" t="s">
        <v>257</v>
      </c>
      <c r="AT137" s="226" t="s">
        <v>322</v>
      </c>
      <c r="AU137" s="226" t="s">
        <v>89</v>
      </c>
      <c r="AY137" s="18" t="s">
        <v>206</v>
      </c>
      <c r="BE137" s="227">
        <f>IF(N137="základní",J137,0)</f>
        <v>0</v>
      </c>
      <c r="BF137" s="227">
        <f>IF(N137="snížená",J137,0)</f>
        <v>0</v>
      </c>
      <c r="BG137" s="227">
        <f>IF(N137="zákl. přenesená",J137,0)</f>
        <v>0</v>
      </c>
      <c r="BH137" s="227">
        <f>IF(N137="sníž. přenesená",J137,0)</f>
        <v>0</v>
      </c>
      <c r="BI137" s="227">
        <f>IF(N137="nulová",J137,0)</f>
        <v>0</v>
      </c>
      <c r="BJ137" s="18" t="s">
        <v>214</v>
      </c>
      <c r="BK137" s="227">
        <f>ROUND(I137*H137,2)</f>
        <v>0</v>
      </c>
      <c r="BL137" s="18" t="s">
        <v>214</v>
      </c>
      <c r="BM137" s="226" t="s">
        <v>932</v>
      </c>
    </row>
    <row r="138" spans="1:47" s="2" customFormat="1" ht="12">
      <c r="A138" s="40"/>
      <c r="B138" s="41"/>
      <c r="C138" s="42"/>
      <c r="D138" s="228" t="s">
        <v>216</v>
      </c>
      <c r="E138" s="42"/>
      <c r="F138" s="229" t="s">
        <v>853</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8" t="s">
        <v>216</v>
      </c>
      <c r="AU138" s="18" t="s">
        <v>89</v>
      </c>
    </row>
    <row r="139" spans="1:65" s="2" customFormat="1" ht="24.15" customHeight="1">
      <c r="A139" s="40"/>
      <c r="B139" s="41"/>
      <c r="C139" s="265" t="s">
        <v>278</v>
      </c>
      <c r="D139" s="265" t="s">
        <v>322</v>
      </c>
      <c r="E139" s="266" t="s">
        <v>515</v>
      </c>
      <c r="F139" s="267" t="s">
        <v>516</v>
      </c>
      <c r="G139" s="268" t="s">
        <v>223</v>
      </c>
      <c r="H139" s="269">
        <v>120</v>
      </c>
      <c r="I139" s="270"/>
      <c r="J139" s="271">
        <f>ROUND(I139*H139,2)</f>
        <v>0</v>
      </c>
      <c r="K139" s="267" t="s">
        <v>213</v>
      </c>
      <c r="L139" s="272"/>
      <c r="M139" s="273" t="s">
        <v>39</v>
      </c>
      <c r="N139" s="274" t="s">
        <v>53</v>
      </c>
      <c r="O139" s="86"/>
      <c r="P139" s="224">
        <f>O139*H139</f>
        <v>0</v>
      </c>
      <c r="Q139" s="224">
        <v>0.00123</v>
      </c>
      <c r="R139" s="224">
        <f>Q139*H139</f>
        <v>0.1476</v>
      </c>
      <c r="S139" s="224">
        <v>0</v>
      </c>
      <c r="T139" s="225">
        <f>S139*H139</f>
        <v>0</v>
      </c>
      <c r="U139" s="40"/>
      <c r="V139" s="40"/>
      <c r="W139" s="40"/>
      <c r="X139" s="40"/>
      <c r="Y139" s="40"/>
      <c r="Z139" s="40"/>
      <c r="AA139" s="40"/>
      <c r="AB139" s="40"/>
      <c r="AC139" s="40"/>
      <c r="AD139" s="40"/>
      <c r="AE139" s="40"/>
      <c r="AR139" s="226" t="s">
        <v>257</v>
      </c>
      <c r="AT139" s="226" t="s">
        <v>322</v>
      </c>
      <c r="AU139" s="226" t="s">
        <v>89</v>
      </c>
      <c r="AY139" s="18" t="s">
        <v>206</v>
      </c>
      <c r="BE139" s="227">
        <f>IF(N139="základní",J139,0)</f>
        <v>0</v>
      </c>
      <c r="BF139" s="227">
        <f>IF(N139="snížená",J139,0)</f>
        <v>0</v>
      </c>
      <c r="BG139" s="227">
        <f>IF(N139="zákl. přenesená",J139,0)</f>
        <v>0</v>
      </c>
      <c r="BH139" s="227">
        <f>IF(N139="sníž. přenesená",J139,0)</f>
        <v>0</v>
      </c>
      <c r="BI139" s="227">
        <f>IF(N139="nulová",J139,0)</f>
        <v>0</v>
      </c>
      <c r="BJ139" s="18" t="s">
        <v>214</v>
      </c>
      <c r="BK139" s="227">
        <f>ROUND(I139*H139,2)</f>
        <v>0</v>
      </c>
      <c r="BL139" s="18" t="s">
        <v>214</v>
      </c>
      <c r="BM139" s="226" t="s">
        <v>933</v>
      </c>
    </row>
    <row r="140" spans="1:47" s="2" customFormat="1" ht="12">
      <c r="A140" s="40"/>
      <c r="B140" s="41"/>
      <c r="C140" s="42"/>
      <c r="D140" s="228" t="s">
        <v>216</v>
      </c>
      <c r="E140" s="42"/>
      <c r="F140" s="229" t="s">
        <v>516</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8" t="s">
        <v>216</v>
      </c>
      <c r="AU140" s="18" t="s">
        <v>89</v>
      </c>
    </row>
    <row r="141" spans="1:51" s="13" customFormat="1" ht="12">
      <c r="A141" s="13"/>
      <c r="B141" s="233"/>
      <c r="C141" s="234"/>
      <c r="D141" s="228" t="s">
        <v>218</v>
      </c>
      <c r="E141" s="235" t="s">
        <v>39</v>
      </c>
      <c r="F141" s="236" t="s">
        <v>934</v>
      </c>
      <c r="G141" s="234"/>
      <c r="H141" s="237">
        <v>60</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218</v>
      </c>
      <c r="AU141" s="243" t="s">
        <v>89</v>
      </c>
      <c r="AV141" s="13" t="s">
        <v>89</v>
      </c>
      <c r="AW141" s="13" t="s">
        <v>41</v>
      </c>
      <c r="AX141" s="13" t="s">
        <v>80</v>
      </c>
      <c r="AY141" s="243" t="s">
        <v>206</v>
      </c>
    </row>
    <row r="142" spans="1:51" s="13" customFormat="1" ht="12">
      <c r="A142" s="13"/>
      <c r="B142" s="233"/>
      <c r="C142" s="234"/>
      <c r="D142" s="228" t="s">
        <v>218</v>
      </c>
      <c r="E142" s="235" t="s">
        <v>39</v>
      </c>
      <c r="F142" s="236" t="s">
        <v>935</v>
      </c>
      <c r="G142" s="234"/>
      <c r="H142" s="237">
        <v>60</v>
      </c>
      <c r="I142" s="238"/>
      <c r="J142" s="234"/>
      <c r="K142" s="234"/>
      <c r="L142" s="239"/>
      <c r="M142" s="240"/>
      <c r="N142" s="241"/>
      <c r="O142" s="241"/>
      <c r="P142" s="241"/>
      <c r="Q142" s="241"/>
      <c r="R142" s="241"/>
      <c r="S142" s="241"/>
      <c r="T142" s="242"/>
      <c r="U142" s="13"/>
      <c r="V142" s="13"/>
      <c r="W142" s="13"/>
      <c r="X142" s="13"/>
      <c r="Y142" s="13"/>
      <c r="Z142" s="13"/>
      <c r="AA142" s="13"/>
      <c r="AB142" s="13"/>
      <c r="AC142" s="13"/>
      <c r="AD142" s="13"/>
      <c r="AE142" s="13"/>
      <c r="AT142" s="243" t="s">
        <v>218</v>
      </c>
      <c r="AU142" s="243" t="s">
        <v>89</v>
      </c>
      <c r="AV142" s="13" t="s">
        <v>89</v>
      </c>
      <c r="AW142" s="13" t="s">
        <v>41</v>
      </c>
      <c r="AX142" s="13" t="s">
        <v>80</v>
      </c>
      <c r="AY142" s="243" t="s">
        <v>206</v>
      </c>
    </row>
    <row r="143" spans="1:51" s="14" customFormat="1" ht="12">
      <c r="A143" s="14"/>
      <c r="B143" s="244"/>
      <c r="C143" s="245"/>
      <c r="D143" s="228" t="s">
        <v>218</v>
      </c>
      <c r="E143" s="246" t="s">
        <v>39</v>
      </c>
      <c r="F143" s="247" t="s">
        <v>220</v>
      </c>
      <c r="G143" s="245"/>
      <c r="H143" s="248">
        <v>120</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218</v>
      </c>
      <c r="AU143" s="254" t="s">
        <v>89</v>
      </c>
      <c r="AV143" s="14" t="s">
        <v>214</v>
      </c>
      <c r="AW143" s="14" t="s">
        <v>41</v>
      </c>
      <c r="AX143" s="14" t="s">
        <v>87</v>
      </c>
      <c r="AY143" s="254" t="s">
        <v>206</v>
      </c>
    </row>
    <row r="144" spans="1:65" s="2" customFormat="1" ht="16.5" customHeight="1">
      <c r="A144" s="40"/>
      <c r="B144" s="41"/>
      <c r="C144" s="265" t="s">
        <v>285</v>
      </c>
      <c r="D144" s="265" t="s">
        <v>322</v>
      </c>
      <c r="E144" s="266" t="s">
        <v>332</v>
      </c>
      <c r="F144" s="267" t="s">
        <v>333</v>
      </c>
      <c r="G144" s="268" t="s">
        <v>223</v>
      </c>
      <c r="H144" s="269">
        <v>500</v>
      </c>
      <c r="I144" s="270"/>
      <c r="J144" s="271">
        <f>ROUND(I144*H144,2)</f>
        <v>0</v>
      </c>
      <c r="K144" s="267" t="s">
        <v>213</v>
      </c>
      <c r="L144" s="272"/>
      <c r="M144" s="273" t="s">
        <v>39</v>
      </c>
      <c r="N144" s="274" t="s">
        <v>53</v>
      </c>
      <c r="O144" s="86"/>
      <c r="P144" s="224">
        <f>O144*H144</f>
        <v>0</v>
      </c>
      <c r="Q144" s="224">
        <v>9E-05</v>
      </c>
      <c r="R144" s="224">
        <f>Q144*H144</f>
        <v>0.045000000000000005</v>
      </c>
      <c r="S144" s="224">
        <v>0</v>
      </c>
      <c r="T144" s="225">
        <f>S144*H144</f>
        <v>0</v>
      </c>
      <c r="U144" s="40"/>
      <c r="V144" s="40"/>
      <c r="W144" s="40"/>
      <c r="X144" s="40"/>
      <c r="Y144" s="40"/>
      <c r="Z144" s="40"/>
      <c r="AA144" s="40"/>
      <c r="AB144" s="40"/>
      <c r="AC144" s="40"/>
      <c r="AD144" s="40"/>
      <c r="AE144" s="40"/>
      <c r="AR144" s="226" t="s">
        <v>257</v>
      </c>
      <c r="AT144" s="226" t="s">
        <v>322</v>
      </c>
      <c r="AU144" s="226" t="s">
        <v>89</v>
      </c>
      <c r="AY144" s="18" t="s">
        <v>206</v>
      </c>
      <c r="BE144" s="227">
        <f>IF(N144="základní",J144,0)</f>
        <v>0</v>
      </c>
      <c r="BF144" s="227">
        <f>IF(N144="snížená",J144,0)</f>
        <v>0</v>
      </c>
      <c r="BG144" s="227">
        <f>IF(N144="zákl. přenesená",J144,0)</f>
        <v>0</v>
      </c>
      <c r="BH144" s="227">
        <f>IF(N144="sníž. přenesená",J144,0)</f>
        <v>0</v>
      </c>
      <c r="BI144" s="227">
        <f>IF(N144="nulová",J144,0)</f>
        <v>0</v>
      </c>
      <c r="BJ144" s="18" t="s">
        <v>214</v>
      </c>
      <c r="BK144" s="227">
        <f>ROUND(I144*H144,2)</f>
        <v>0</v>
      </c>
      <c r="BL144" s="18" t="s">
        <v>214</v>
      </c>
      <c r="BM144" s="226" t="s">
        <v>936</v>
      </c>
    </row>
    <row r="145" spans="1:47" s="2" customFormat="1" ht="12">
      <c r="A145" s="40"/>
      <c r="B145" s="41"/>
      <c r="C145" s="42"/>
      <c r="D145" s="228" t="s">
        <v>216</v>
      </c>
      <c r="E145" s="42"/>
      <c r="F145" s="229" t="s">
        <v>333</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8" t="s">
        <v>216</v>
      </c>
      <c r="AU145" s="18" t="s">
        <v>89</v>
      </c>
    </row>
    <row r="146" spans="1:65" s="2" customFormat="1" ht="16.5" customHeight="1">
      <c r="A146" s="40"/>
      <c r="B146" s="41"/>
      <c r="C146" s="215" t="s">
        <v>291</v>
      </c>
      <c r="D146" s="215" t="s">
        <v>209</v>
      </c>
      <c r="E146" s="216" t="s">
        <v>245</v>
      </c>
      <c r="F146" s="217" t="s">
        <v>246</v>
      </c>
      <c r="G146" s="218" t="s">
        <v>223</v>
      </c>
      <c r="H146" s="219">
        <v>180</v>
      </c>
      <c r="I146" s="220"/>
      <c r="J146" s="221">
        <f>ROUND(I146*H146,2)</f>
        <v>0</v>
      </c>
      <c r="K146" s="217" t="s">
        <v>213</v>
      </c>
      <c r="L146" s="46"/>
      <c r="M146" s="222" t="s">
        <v>39</v>
      </c>
      <c r="N146" s="223" t="s">
        <v>53</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214</v>
      </c>
      <c r="AT146" s="226" t="s">
        <v>209</v>
      </c>
      <c r="AU146" s="226" t="s">
        <v>89</v>
      </c>
      <c r="AY146" s="18" t="s">
        <v>206</v>
      </c>
      <c r="BE146" s="227">
        <f>IF(N146="základní",J146,0)</f>
        <v>0</v>
      </c>
      <c r="BF146" s="227">
        <f>IF(N146="snížená",J146,0)</f>
        <v>0</v>
      </c>
      <c r="BG146" s="227">
        <f>IF(N146="zákl. přenesená",J146,0)</f>
        <v>0</v>
      </c>
      <c r="BH146" s="227">
        <f>IF(N146="sníž. přenesená",J146,0)</f>
        <v>0</v>
      </c>
      <c r="BI146" s="227">
        <f>IF(N146="nulová",J146,0)</f>
        <v>0</v>
      </c>
      <c r="BJ146" s="18" t="s">
        <v>214</v>
      </c>
      <c r="BK146" s="227">
        <f>ROUND(I146*H146,2)</f>
        <v>0</v>
      </c>
      <c r="BL146" s="18" t="s">
        <v>214</v>
      </c>
      <c r="BM146" s="226" t="s">
        <v>937</v>
      </c>
    </row>
    <row r="147" spans="1:47" s="2" customFormat="1" ht="12">
      <c r="A147" s="40"/>
      <c r="B147" s="41"/>
      <c r="C147" s="42"/>
      <c r="D147" s="228" t="s">
        <v>216</v>
      </c>
      <c r="E147" s="42"/>
      <c r="F147" s="229" t="s">
        <v>248</v>
      </c>
      <c r="G147" s="42"/>
      <c r="H147" s="42"/>
      <c r="I147" s="230"/>
      <c r="J147" s="42"/>
      <c r="K147" s="42"/>
      <c r="L147" s="46"/>
      <c r="M147" s="231"/>
      <c r="N147" s="232"/>
      <c r="O147" s="86"/>
      <c r="P147" s="86"/>
      <c r="Q147" s="86"/>
      <c r="R147" s="86"/>
      <c r="S147" s="86"/>
      <c r="T147" s="87"/>
      <c r="U147" s="40"/>
      <c r="V147" s="40"/>
      <c r="W147" s="40"/>
      <c r="X147" s="40"/>
      <c r="Y147" s="40"/>
      <c r="Z147" s="40"/>
      <c r="AA147" s="40"/>
      <c r="AB147" s="40"/>
      <c r="AC147" s="40"/>
      <c r="AD147" s="40"/>
      <c r="AE147" s="40"/>
      <c r="AT147" s="18" t="s">
        <v>216</v>
      </c>
      <c r="AU147" s="18" t="s">
        <v>89</v>
      </c>
    </row>
    <row r="148" spans="1:51" s="13" customFormat="1" ht="12">
      <c r="A148" s="13"/>
      <c r="B148" s="233"/>
      <c r="C148" s="234"/>
      <c r="D148" s="228" t="s">
        <v>218</v>
      </c>
      <c r="E148" s="235" t="s">
        <v>39</v>
      </c>
      <c r="F148" s="236" t="s">
        <v>938</v>
      </c>
      <c r="G148" s="234"/>
      <c r="H148" s="237">
        <v>180</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218</v>
      </c>
      <c r="AU148" s="243" t="s">
        <v>89</v>
      </c>
      <c r="AV148" s="13" t="s">
        <v>89</v>
      </c>
      <c r="AW148" s="13" t="s">
        <v>41</v>
      </c>
      <c r="AX148" s="13" t="s">
        <v>80</v>
      </c>
      <c r="AY148" s="243" t="s">
        <v>206</v>
      </c>
    </row>
    <row r="149" spans="1:51" s="14" customFormat="1" ht="12">
      <c r="A149" s="14"/>
      <c r="B149" s="244"/>
      <c r="C149" s="245"/>
      <c r="D149" s="228" t="s">
        <v>218</v>
      </c>
      <c r="E149" s="246" t="s">
        <v>39</v>
      </c>
      <c r="F149" s="247" t="s">
        <v>220</v>
      </c>
      <c r="G149" s="245"/>
      <c r="H149" s="248">
        <v>180</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218</v>
      </c>
      <c r="AU149" s="254" t="s">
        <v>89</v>
      </c>
      <c r="AV149" s="14" t="s">
        <v>214</v>
      </c>
      <c r="AW149" s="14" t="s">
        <v>41</v>
      </c>
      <c r="AX149" s="14" t="s">
        <v>87</v>
      </c>
      <c r="AY149" s="254" t="s">
        <v>206</v>
      </c>
    </row>
    <row r="150" spans="1:65" s="2" customFormat="1" ht="24.15" customHeight="1">
      <c r="A150" s="40"/>
      <c r="B150" s="41"/>
      <c r="C150" s="215" t="s">
        <v>296</v>
      </c>
      <c r="D150" s="215" t="s">
        <v>209</v>
      </c>
      <c r="E150" s="216" t="s">
        <v>939</v>
      </c>
      <c r="F150" s="217" t="s">
        <v>940</v>
      </c>
      <c r="G150" s="218" t="s">
        <v>268</v>
      </c>
      <c r="H150" s="219">
        <v>0.622</v>
      </c>
      <c r="I150" s="220"/>
      <c r="J150" s="221">
        <f>ROUND(I150*H150,2)</f>
        <v>0</v>
      </c>
      <c r="K150" s="217" t="s">
        <v>213</v>
      </c>
      <c r="L150" s="46"/>
      <c r="M150" s="222" t="s">
        <v>39</v>
      </c>
      <c r="N150" s="223" t="s">
        <v>53</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214</v>
      </c>
      <c r="AT150" s="226" t="s">
        <v>209</v>
      </c>
      <c r="AU150" s="226" t="s">
        <v>89</v>
      </c>
      <c r="AY150" s="18" t="s">
        <v>206</v>
      </c>
      <c r="BE150" s="227">
        <f>IF(N150="základní",J150,0)</f>
        <v>0</v>
      </c>
      <c r="BF150" s="227">
        <f>IF(N150="snížená",J150,0)</f>
        <v>0</v>
      </c>
      <c r="BG150" s="227">
        <f>IF(N150="zákl. přenesená",J150,0)</f>
        <v>0</v>
      </c>
      <c r="BH150" s="227">
        <f>IF(N150="sníž. přenesená",J150,0)</f>
        <v>0</v>
      </c>
      <c r="BI150" s="227">
        <f>IF(N150="nulová",J150,0)</f>
        <v>0</v>
      </c>
      <c r="BJ150" s="18" t="s">
        <v>214</v>
      </c>
      <c r="BK150" s="227">
        <f>ROUND(I150*H150,2)</f>
        <v>0</v>
      </c>
      <c r="BL150" s="18" t="s">
        <v>214</v>
      </c>
      <c r="BM150" s="226" t="s">
        <v>941</v>
      </c>
    </row>
    <row r="151" spans="1:47" s="2" customFormat="1" ht="12">
      <c r="A151" s="40"/>
      <c r="B151" s="41"/>
      <c r="C151" s="42"/>
      <c r="D151" s="228" t="s">
        <v>216</v>
      </c>
      <c r="E151" s="42"/>
      <c r="F151" s="229" t="s">
        <v>942</v>
      </c>
      <c r="G151" s="42"/>
      <c r="H151" s="42"/>
      <c r="I151" s="230"/>
      <c r="J151" s="42"/>
      <c r="K151" s="42"/>
      <c r="L151" s="46"/>
      <c r="M151" s="231"/>
      <c r="N151" s="232"/>
      <c r="O151" s="86"/>
      <c r="P151" s="86"/>
      <c r="Q151" s="86"/>
      <c r="R151" s="86"/>
      <c r="S151" s="86"/>
      <c r="T151" s="87"/>
      <c r="U151" s="40"/>
      <c r="V151" s="40"/>
      <c r="W151" s="40"/>
      <c r="X151" s="40"/>
      <c r="Y151" s="40"/>
      <c r="Z151" s="40"/>
      <c r="AA151" s="40"/>
      <c r="AB151" s="40"/>
      <c r="AC151" s="40"/>
      <c r="AD151" s="40"/>
      <c r="AE151" s="40"/>
      <c r="AT151" s="18" t="s">
        <v>216</v>
      </c>
      <c r="AU151" s="18" t="s">
        <v>89</v>
      </c>
    </row>
    <row r="152" spans="1:51" s="13" customFormat="1" ht="12">
      <c r="A152" s="13"/>
      <c r="B152" s="233"/>
      <c r="C152" s="234"/>
      <c r="D152" s="228" t="s">
        <v>218</v>
      </c>
      <c r="E152" s="235" t="s">
        <v>39</v>
      </c>
      <c r="F152" s="236" t="s">
        <v>943</v>
      </c>
      <c r="G152" s="234"/>
      <c r="H152" s="237">
        <v>0.622</v>
      </c>
      <c r="I152" s="238"/>
      <c r="J152" s="234"/>
      <c r="K152" s="234"/>
      <c r="L152" s="239"/>
      <c r="M152" s="240"/>
      <c r="N152" s="241"/>
      <c r="O152" s="241"/>
      <c r="P152" s="241"/>
      <c r="Q152" s="241"/>
      <c r="R152" s="241"/>
      <c r="S152" s="241"/>
      <c r="T152" s="242"/>
      <c r="U152" s="13"/>
      <c r="V152" s="13"/>
      <c r="W152" s="13"/>
      <c r="X152" s="13"/>
      <c r="Y152" s="13"/>
      <c r="Z152" s="13"/>
      <c r="AA152" s="13"/>
      <c r="AB152" s="13"/>
      <c r="AC152" s="13"/>
      <c r="AD152" s="13"/>
      <c r="AE152" s="13"/>
      <c r="AT152" s="243" t="s">
        <v>218</v>
      </c>
      <c r="AU152" s="243" t="s">
        <v>89</v>
      </c>
      <c r="AV152" s="13" t="s">
        <v>89</v>
      </c>
      <c r="AW152" s="13" t="s">
        <v>41</v>
      </c>
      <c r="AX152" s="13" t="s">
        <v>80</v>
      </c>
      <c r="AY152" s="243" t="s">
        <v>206</v>
      </c>
    </row>
    <row r="153" spans="1:51" s="14" customFormat="1" ht="12">
      <c r="A153" s="14"/>
      <c r="B153" s="244"/>
      <c r="C153" s="245"/>
      <c r="D153" s="228" t="s">
        <v>218</v>
      </c>
      <c r="E153" s="246" t="s">
        <v>39</v>
      </c>
      <c r="F153" s="247" t="s">
        <v>220</v>
      </c>
      <c r="G153" s="245"/>
      <c r="H153" s="248">
        <v>0.622</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218</v>
      </c>
      <c r="AU153" s="254" t="s">
        <v>89</v>
      </c>
      <c r="AV153" s="14" t="s">
        <v>214</v>
      </c>
      <c r="AW153" s="14" t="s">
        <v>41</v>
      </c>
      <c r="AX153" s="14" t="s">
        <v>87</v>
      </c>
      <c r="AY153" s="254" t="s">
        <v>206</v>
      </c>
    </row>
    <row r="154" spans="1:65" s="2" customFormat="1" ht="24.15" customHeight="1">
      <c r="A154" s="40"/>
      <c r="B154" s="41"/>
      <c r="C154" s="215" t="s">
        <v>8</v>
      </c>
      <c r="D154" s="215" t="s">
        <v>209</v>
      </c>
      <c r="E154" s="216" t="s">
        <v>272</v>
      </c>
      <c r="F154" s="217" t="s">
        <v>273</v>
      </c>
      <c r="G154" s="218" t="s">
        <v>268</v>
      </c>
      <c r="H154" s="219">
        <v>1.014</v>
      </c>
      <c r="I154" s="220"/>
      <c r="J154" s="221">
        <f>ROUND(I154*H154,2)</f>
        <v>0</v>
      </c>
      <c r="K154" s="217" t="s">
        <v>213</v>
      </c>
      <c r="L154" s="46"/>
      <c r="M154" s="222" t="s">
        <v>39</v>
      </c>
      <c r="N154" s="223" t="s">
        <v>53</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214</v>
      </c>
      <c r="AT154" s="226" t="s">
        <v>209</v>
      </c>
      <c r="AU154" s="226" t="s">
        <v>89</v>
      </c>
      <c r="AY154" s="18" t="s">
        <v>206</v>
      </c>
      <c r="BE154" s="227">
        <f>IF(N154="základní",J154,0)</f>
        <v>0</v>
      </c>
      <c r="BF154" s="227">
        <f>IF(N154="snížená",J154,0)</f>
        <v>0</v>
      </c>
      <c r="BG154" s="227">
        <f>IF(N154="zákl. přenesená",J154,0)</f>
        <v>0</v>
      </c>
      <c r="BH154" s="227">
        <f>IF(N154="sníž. přenesená",J154,0)</f>
        <v>0</v>
      </c>
      <c r="BI154" s="227">
        <f>IF(N154="nulová",J154,0)</f>
        <v>0</v>
      </c>
      <c r="BJ154" s="18" t="s">
        <v>214</v>
      </c>
      <c r="BK154" s="227">
        <f>ROUND(I154*H154,2)</f>
        <v>0</v>
      </c>
      <c r="BL154" s="18" t="s">
        <v>214</v>
      </c>
      <c r="BM154" s="226" t="s">
        <v>944</v>
      </c>
    </row>
    <row r="155" spans="1:47" s="2" customFormat="1" ht="12">
      <c r="A155" s="40"/>
      <c r="B155" s="41"/>
      <c r="C155" s="42"/>
      <c r="D155" s="228" t="s">
        <v>216</v>
      </c>
      <c r="E155" s="42"/>
      <c r="F155" s="229" t="s">
        <v>275</v>
      </c>
      <c r="G155" s="42"/>
      <c r="H155" s="42"/>
      <c r="I155" s="230"/>
      <c r="J155" s="42"/>
      <c r="K155" s="42"/>
      <c r="L155" s="46"/>
      <c r="M155" s="231"/>
      <c r="N155" s="232"/>
      <c r="O155" s="86"/>
      <c r="P155" s="86"/>
      <c r="Q155" s="86"/>
      <c r="R155" s="86"/>
      <c r="S155" s="86"/>
      <c r="T155" s="87"/>
      <c r="U155" s="40"/>
      <c r="V155" s="40"/>
      <c r="W155" s="40"/>
      <c r="X155" s="40"/>
      <c r="Y155" s="40"/>
      <c r="Z155" s="40"/>
      <c r="AA155" s="40"/>
      <c r="AB155" s="40"/>
      <c r="AC155" s="40"/>
      <c r="AD155" s="40"/>
      <c r="AE155" s="40"/>
      <c r="AT155" s="18" t="s">
        <v>216</v>
      </c>
      <c r="AU155" s="18" t="s">
        <v>89</v>
      </c>
    </row>
    <row r="156" spans="1:51" s="13" customFormat="1" ht="12">
      <c r="A156" s="13"/>
      <c r="B156" s="233"/>
      <c r="C156" s="234"/>
      <c r="D156" s="228" t="s">
        <v>218</v>
      </c>
      <c r="E156" s="235" t="s">
        <v>39</v>
      </c>
      <c r="F156" s="236" t="s">
        <v>945</v>
      </c>
      <c r="G156" s="234"/>
      <c r="H156" s="237">
        <v>0.3</v>
      </c>
      <c r="I156" s="238"/>
      <c r="J156" s="234"/>
      <c r="K156" s="234"/>
      <c r="L156" s="239"/>
      <c r="M156" s="240"/>
      <c r="N156" s="241"/>
      <c r="O156" s="241"/>
      <c r="P156" s="241"/>
      <c r="Q156" s="241"/>
      <c r="R156" s="241"/>
      <c r="S156" s="241"/>
      <c r="T156" s="242"/>
      <c r="U156" s="13"/>
      <c r="V156" s="13"/>
      <c r="W156" s="13"/>
      <c r="X156" s="13"/>
      <c r="Y156" s="13"/>
      <c r="Z156" s="13"/>
      <c r="AA156" s="13"/>
      <c r="AB156" s="13"/>
      <c r="AC156" s="13"/>
      <c r="AD156" s="13"/>
      <c r="AE156" s="13"/>
      <c r="AT156" s="243" t="s">
        <v>218</v>
      </c>
      <c r="AU156" s="243" t="s">
        <v>89</v>
      </c>
      <c r="AV156" s="13" t="s">
        <v>89</v>
      </c>
      <c r="AW156" s="13" t="s">
        <v>41</v>
      </c>
      <c r="AX156" s="13" t="s">
        <v>80</v>
      </c>
      <c r="AY156" s="243" t="s">
        <v>206</v>
      </c>
    </row>
    <row r="157" spans="1:51" s="13" customFormat="1" ht="12">
      <c r="A157" s="13"/>
      <c r="B157" s="233"/>
      <c r="C157" s="234"/>
      <c r="D157" s="228" t="s">
        <v>218</v>
      </c>
      <c r="E157" s="235" t="s">
        <v>39</v>
      </c>
      <c r="F157" s="236" t="s">
        <v>946</v>
      </c>
      <c r="G157" s="234"/>
      <c r="H157" s="237">
        <v>0.714</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218</v>
      </c>
      <c r="AU157" s="243" t="s">
        <v>89</v>
      </c>
      <c r="AV157" s="13" t="s">
        <v>89</v>
      </c>
      <c r="AW157" s="13" t="s">
        <v>41</v>
      </c>
      <c r="AX157" s="13" t="s">
        <v>80</v>
      </c>
      <c r="AY157" s="243" t="s">
        <v>206</v>
      </c>
    </row>
    <row r="158" spans="1:51" s="14" customFormat="1" ht="12">
      <c r="A158" s="14"/>
      <c r="B158" s="244"/>
      <c r="C158" s="245"/>
      <c r="D158" s="228" t="s">
        <v>218</v>
      </c>
      <c r="E158" s="246" t="s">
        <v>885</v>
      </c>
      <c r="F158" s="247" t="s">
        <v>220</v>
      </c>
      <c r="G158" s="245"/>
      <c r="H158" s="248">
        <v>1.014</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218</v>
      </c>
      <c r="AU158" s="254" t="s">
        <v>89</v>
      </c>
      <c r="AV158" s="14" t="s">
        <v>214</v>
      </c>
      <c r="AW158" s="14" t="s">
        <v>41</v>
      </c>
      <c r="AX158" s="14" t="s">
        <v>87</v>
      </c>
      <c r="AY158" s="254" t="s">
        <v>206</v>
      </c>
    </row>
    <row r="159" spans="1:65" s="2" customFormat="1" ht="16.5" customHeight="1">
      <c r="A159" s="40"/>
      <c r="B159" s="41"/>
      <c r="C159" s="215" t="s">
        <v>307</v>
      </c>
      <c r="D159" s="215" t="s">
        <v>209</v>
      </c>
      <c r="E159" s="216" t="s">
        <v>947</v>
      </c>
      <c r="F159" s="217" t="s">
        <v>948</v>
      </c>
      <c r="G159" s="218" t="s">
        <v>268</v>
      </c>
      <c r="H159" s="219">
        <v>1.014</v>
      </c>
      <c r="I159" s="220"/>
      <c r="J159" s="221">
        <f>ROUND(I159*H159,2)</f>
        <v>0</v>
      </c>
      <c r="K159" s="217" t="s">
        <v>213</v>
      </c>
      <c r="L159" s="46"/>
      <c r="M159" s="222" t="s">
        <v>39</v>
      </c>
      <c r="N159" s="223" t="s">
        <v>53</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214</v>
      </c>
      <c r="AT159" s="226" t="s">
        <v>209</v>
      </c>
      <c r="AU159" s="226" t="s">
        <v>89</v>
      </c>
      <c r="AY159" s="18" t="s">
        <v>206</v>
      </c>
      <c r="BE159" s="227">
        <f>IF(N159="základní",J159,0)</f>
        <v>0</v>
      </c>
      <c r="BF159" s="227">
        <f>IF(N159="snížená",J159,0)</f>
        <v>0</v>
      </c>
      <c r="BG159" s="227">
        <f>IF(N159="zákl. přenesená",J159,0)</f>
        <v>0</v>
      </c>
      <c r="BH159" s="227">
        <f>IF(N159="sníž. přenesená",J159,0)</f>
        <v>0</v>
      </c>
      <c r="BI159" s="227">
        <f>IF(N159="nulová",J159,0)</f>
        <v>0</v>
      </c>
      <c r="BJ159" s="18" t="s">
        <v>214</v>
      </c>
      <c r="BK159" s="227">
        <f>ROUND(I159*H159,2)</f>
        <v>0</v>
      </c>
      <c r="BL159" s="18" t="s">
        <v>214</v>
      </c>
      <c r="BM159" s="226" t="s">
        <v>949</v>
      </c>
    </row>
    <row r="160" spans="1:47" s="2" customFormat="1" ht="12">
      <c r="A160" s="40"/>
      <c r="B160" s="41"/>
      <c r="C160" s="42"/>
      <c r="D160" s="228" t="s">
        <v>216</v>
      </c>
      <c r="E160" s="42"/>
      <c r="F160" s="229" t="s">
        <v>950</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216</v>
      </c>
      <c r="AU160" s="18" t="s">
        <v>89</v>
      </c>
    </row>
    <row r="161" spans="1:51" s="13" customFormat="1" ht="12">
      <c r="A161" s="13"/>
      <c r="B161" s="233"/>
      <c r="C161" s="234"/>
      <c r="D161" s="228" t="s">
        <v>218</v>
      </c>
      <c r="E161" s="235" t="s">
        <v>39</v>
      </c>
      <c r="F161" s="236" t="s">
        <v>885</v>
      </c>
      <c r="G161" s="234"/>
      <c r="H161" s="237">
        <v>1.014</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218</v>
      </c>
      <c r="AU161" s="243" t="s">
        <v>89</v>
      </c>
      <c r="AV161" s="13" t="s">
        <v>89</v>
      </c>
      <c r="AW161" s="13" t="s">
        <v>41</v>
      </c>
      <c r="AX161" s="13" t="s">
        <v>80</v>
      </c>
      <c r="AY161" s="243" t="s">
        <v>206</v>
      </c>
    </row>
    <row r="162" spans="1:51" s="14" customFormat="1" ht="12">
      <c r="A162" s="14"/>
      <c r="B162" s="244"/>
      <c r="C162" s="245"/>
      <c r="D162" s="228" t="s">
        <v>218</v>
      </c>
      <c r="E162" s="246" t="s">
        <v>39</v>
      </c>
      <c r="F162" s="247" t="s">
        <v>220</v>
      </c>
      <c r="G162" s="245"/>
      <c r="H162" s="248">
        <v>1.014</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218</v>
      </c>
      <c r="AU162" s="254" t="s">
        <v>89</v>
      </c>
      <c r="AV162" s="14" t="s">
        <v>214</v>
      </c>
      <c r="AW162" s="14" t="s">
        <v>41</v>
      </c>
      <c r="AX162" s="14" t="s">
        <v>87</v>
      </c>
      <c r="AY162" s="254" t="s">
        <v>206</v>
      </c>
    </row>
    <row r="163" spans="1:65" s="2" customFormat="1" ht="33" customHeight="1">
      <c r="A163" s="40"/>
      <c r="B163" s="41"/>
      <c r="C163" s="215" t="s">
        <v>313</v>
      </c>
      <c r="D163" s="215" t="s">
        <v>209</v>
      </c>
      <c r="E163" s="216" t="s">
        <v>951</v>
      </c>
      <c r="F163" s="217" t="s">
        <v>952</v>
      </c>
      <c r="G163" s="218" t="s">
        <v>175</v>
      </c>
      <c r="H163" s="219">
        <v>1043.2</v>
      </c>
      <c r="I163" s="220"/>
      <c r="J163" s="221">
        <f>ROUND(I163*H163,2)</f>
        <v>0</v>
      </c>
      <c r="K163" s="217" t="s">
        <v>213</v>
      </c>
      <c r="L163" s="46"/>
      <c r="M163" s="222" t="s">
        <v>39</v>
      </c>
      <c r="N163" s="223" t="s">
        <v>53</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214</v>
      </c>
      <c r="AT163" s="226" t="s">
        <v>209</v>
      </c>
      <c r="AU163" s="226" t="s">
        <v>89</v>
      </c>
      <c r="AY163" s="18" t="s">
        <v>206</v>
      </c>
      <c r="BE163" s="227">
        <f>IF(N163="základní",J163,0)</f>
        <v>0</v>
      </c>
      <c r="BF163" s="227">
        <f>IF(N163="snížená",J163,0)</f>
        <v>0</v>
      </c>
      <c r="BG163" s="227">
        <f>IF(N163="zákl. přenesená",J163,0)</f>
        <v>0</v>
      </c>
      <c r="BH163" s="227">
        <f>IF(N163="sníž. přenesená",J163,0)</f>
        <v>0</v>
      </c>
      <c r="BI163" s="227">
        <f>IF(N163="nulová",J163,0)</f>
        <v>0</v>
      </c>
      <c r="BJ163" s="18" t="s">
        <v>214</v>
      </c>
      <c r="BK163" s="227">
        <f>ROUND(I163*H163,2)</f>
        <v>0</v>
      </c>
      <c r="BL163" s="18" t="s">
        <v>214</v>
      </c>
      <c r="BM163" s="226" t="s">
        <v>953</v>
      </c>
    </row>
    <row r="164" spans="1:47" s="2" customFormat="1" ht="12">
      <c r="A164" s="40"/>
      <c r="B164" s="41"/>
      <c r="C164" s="42"/>
      <c r="D164" s="228" t="s">
        <v>216</v>
      </c>
      <c r="E164" s="42"/>
      <c r="F164" s="229" t="s">
        <v>954</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8" t="s">
        <v>216</v>
      </c>
      <c r="AU164" s="18" t="s">
        <v>89</v>
      </c>
    </row>
    <row r="165" spans="1:51" s="13" customFormat="1" ht="12">
      <c r="A165" s="13"/>
      <c r="B165" s="233"/>
      <c r="C165" s="234"/>
      <c r="D165" s="228" t="s">
        <v>218</v>
      </c>
      <c r="E165" s="235" t="s">
        <v>39</v>
      </c>
      <c r="F165" s="236" t="s">
        <v>876</v>
      </c>
      <c r="G165" s="234"/>
      <c r="H165" s="237">
        <v>1043.2</v>
      </c>
      <c r="I165" s="238"/>
      <c r="J165" s="234"/>
      <c r="K165" s="234"/>
      <c r="L165" s="239"/>
      <c r="M165" s="240"/>
      <c r="N165" s="241"/>
      <c r="O165" s="241"/>
      <c r="P165" s="241"/>
      <c r="Q165" s="241"/>
      <c r="R165" s="241"/>
      <c r="S165" s="241"/>
      <c r="T165" s="242"/>
      <c r="U165" s="13"/>
      <c r="V165" s="13"/>
      <c r="W165" s="13"/>
      <c r="X165" s="13"/>
      <c r="Y165" s="13"/>
      <c r="Z165" s="13"/>
      <c r="AA165" s="13"/>
      <c r="AB165" s="13"/>
      <c r="AC165" s="13"/>
      <c r="AD165" s="13"/>
      <c r="AE165" s="13"/>
      <c r="AT165" s="243" t="s">
        <v>218</v>
      </c>
      <c r="AU165" s="243" t="s">
        <v>89</v>
      </c>
      <c r="AV165" s="13" t="s">
        <v>89</v>
      </c>
      <c r="AW165" s="13" t="s">
        <v>41</v>
      </c>
      <c r="AX165" s="13" t="s">
        <v>80</v>
      </c>
      <c r="AY165" s="243" t="s">
        <v>206</v>
      </c>
    </row>
    <row r="166" spans="1:51" s="14" customFormat="1" ht="12">
      <c r="A166" s="14"/>
      <c r="B166" s="244"/>
      <c r="C166" s="245"/>
      <c r="D166" s="228" t="s">
        <v>218</v>
      </c>
      <c r="E166" s="246" t="s">
        <v>39</v>
      </c>
      <c r="F166" s="247" t="s">
        <v>220</v>
      </c>
      <c r="G166" s="245"/>
      <c r="H166" s="248">
        <v>1043.2</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218</v>
      </c>
      <c r="AU166" s="254" t="s">
        <v>89</v>
      </c>
      <c r="AV166" s="14" t="s">
        <v>214</v>
      </c>
      <c r="AW166" s="14" t="s">
        <v>41</v>
      </c>
      <c r="AX166" s="14" t="s">
        <v>87</v>
      </c>
      <c r="AY166" s="254" t="s">
        <v>206</v>
      </c>
    </row>
    <row r="167" spans="1:65" s="2" customFormat="1" ht="24.15" customHeight="1">
      <c r="A167" s="40"/>
      <c r="B167" s="41"/>
      <c r="C167" s="215" t="s">
        <v>321</v>
      </c>
      <c r="D167" s="215" t="s">
        <v>209</v>
      </c>
      <c r="E167" s="216" t="s">
        <v>955</v>
      </c>
      <c r="F167" s="217" t="s">
        <v>956</v>
      </c>
      <c r="G167" s="218" t="s">
        <v>281</v>
      </c>
      <c r="H167" s="219">
        <v>2</v>
      </c>
      <c r="I167" s="220"/>
      <c r="J167" s="221">
        <f>ROUND(I167*H167,2)</f>
        <v>0</v>
      </c>
      <c r="K167" s="217" t="s">
        <v>213</v>
      </c>
      <c r="L167" s="46"/>
      <c r="M167" s="222" t="s">
        <v>39</v>
      </c>
      <c r="N167" s="223" t="s">
        <v>53</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214</v>
      </c>
      <c r="AT167" s="226" t="s">
        <v>209</v>
      </c>
      <c r="AU167" s="226" t="s">
        <v>89</v>
      </c>
      <c r="AY167" s="18" t="s">
        <v>206</v>
      </c>
      <c r="BE167" s="227">
        <f>IF(N167="základní",J167,0)</f>
        <v>0</v>
      </c>
      <c r="BF167" s="227">
        <f>IF(N167="snížená",J167,0)</f>
        <v>0</v>
      </c>
      <c r="BG167" s="227">
        <f>IF(N167="zákl. přenesená",J167,0)</f>
        <v>0</v>
      </c>
      <c r="BH167" s="227">
        <f>IF(N167="sníž. přenesená",J167,0)</f>
        <v>0</v>
      </c>
      <c r="BI167" s="227">
        <f>IF(N167="nulová",J167,0)</f>
        <v>0</v>
      </c>
      <c r="BJ167" s="18" t="s">
        <v>214</v>
      </c>
      <c r="BK167" s="227">
        <f>ROUND(I167*H167,2)</f>
        <v>0</v>
      </c>
      <c r="BL167" s="18" t="s">
        <v>214</v>
      </c>
      <c r="BM167" s="226" t="s">
        <v>957</v>
      </c>
    </row>
    <row r="168" spans="1:47" s="2" customFormat="1" ht="12">
      <c r="A168" s="40"/>
      <c r="B168" s="41"/>
      <c r="C168" s="42"/>
      <c r="D168" s="228" t="s">
        <v>216</v>
      </c>
      <c r="E168" s="42"/>
      <c r="F168" s="229" t="s">
        <v>958</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8" t="s">
        <v>216</v>
      </c>
      <c r="AU168" s="18" t="s">
        <v>89</v>
      </c>
    </row>
    <row r="169" spans="1:51" s="13" customFormat="1" ht="12">
      <c r="A169" s="13"/>
      <c r="B169" s="233"/>
      <c r="C169" s="234"/>
      <c r="D169" s="228" t="s">
        <v>218</v>
      </c>
      <c r="E169" s="235" t="s">
        <v>39</v>
      </c>
      <c r="F169" s="236" t="s">
        <v>959</v>
      </c>
      <c r="G169" s="234"/>
      <c r="H169" s="237">
        <v>2</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89</v>
      </c>
      <c r="AV169" s="13" t="s">
        <v>89</v>
      </c>
      <c r="AW169" s="13" t="s">
        <v>41</v>
      </c>
      <c r="AX169" s="13" t="s">
        <v>80</v>
      </c>
      <c r="AY169" s="243" t="s">
        <v>206</v>
      </c>
    </row>
    <row r="170" spans="1:51" s="14" customFormat="1" ht="12">
      <c r="A170" s="14"/>
      <c r="B170" s="244"/>
      <c r="C170" s="245"/>
      <c r="D170" s="228" t="s">
        <v>218</v>
      </c>
      <c r="E170" s="246" t="s">
        <v>39</v>
      </c>
      <c r="F170" s="247" t="s">
        <v>220</v>
      </c>
      <c r="G170" s="245"/>
      <c r="H170" s="248">
        <v>2</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218</v>
      </c>
      <c r="AU170" s="254" t="s">
        <v>89</v>
      </c>
      <c r="AV170" s="14" t="s">
        <v>214</v>
      </c>
      <c r="AW170" s="14" t="s">
        <v>41</v>
      </c>
      <c r="AX170" s="14" t="s">
        <v>87</v>
      </c>
      <c r="AY170" s="254" t="s">
        <v>206</v>
      </c>
    </row>
    <row r="171" spans="1:65" s="2" customFormat="1" ht="24.15" customHeight="1">
      <c r="A171" s="40"/>
      <c r="B171" s="41"/>
      <c r="C171" s="215" t="s">
        <v>328</v>
      </c>
      <c r="D171" s="215" t="s">
        <v>209</v>
      </c>
      <c r="E171" s="216" t="s">
        <v>960</v>
      </c>
      <c r="F171" s="217" t="s">
        <v>961</v>
      </c>
      <c r="G171" s="218" t="s">
        <v>281</v>
      </c>
      <c r="H171" s="219">
        <v>4</v>
      </c>
      <c r="I171" s="220"/>
      <c r="J171" s="221">
        <f>ROUND(I171*H171,2)</f>
        <v>0</v>
      </c>
      <c r="K171" s="217" t="s">
        <v>213</v>
      </c>
      <c r="L171" s="46"/>
      <c r="M171" s="222" t="s">
        <v>39</v>
      </c>
      <c r="N171" s="223" t="s">
        <v>53</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214</v>
      </c>
      <c r="AT171" s="226" t="s">
        <v>209</v>
      </c>
      <c r="AU171" s="226" t="s">
        <v>89</v>
      </c>
      <c r="AY171" s="18" t="s">
        <v>206</v>
      </c>
      <c r="BE171" s="227">
        <f>IF(N171="základní",J171,0)</f>
        <v>0</v>
      </c>
      <c r="BF171" s="227">
        <f>IF(N171="snížená",J171,0)</f>
        <v>0</v>
      </c>
      <c r="BG171" s="227">
        <f>IF(N171="zákl. přenesená",J171,0)</f>
        <v>0</v>
      </c>
      <c r="BH171" s="227">
        <f>IF(N171="sníž. přenesená",J171,0)</f>
        <v>0</v>
      </c>
      <c r="BI171" s="227">
        <f>IF(N171="nulová",J171,0)</f>
        <v>0</v>
      </c>
      <c r="BJ171" s="18" t="s">
        <v>214</v>
      </c>
      <c r="BK171" s="227">
        <f>ROUND(I171*H171,2)</f>
        <v>0</v>
      </c>
      <c r="BL171" s="18" t="s">
        <v>214</v>
      </c>
      <c r="BM171" s="226" t="s">
        <v>962</v>
      </c>
    </row>
    <row r="172" spans="1:47" s="2" customFormat="1" ht="12">
      <c r="A172" s="40"/>
      <c r="B172" s="41"/>
      <c r="C172" s="42"/>
      <c r="D172" s="228" t="s">
        <v>216</v>
      </c>
      <c r="E172" s="42"/>
      <c r="F172" s="229" t="s">
        <v>963</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8" t="s">
        <v>216</v>
      </c>
      <c r="AU172" s="18" t="s">
        <v>89</v>
      </c>
    </row>
    <row r="173" spans="1:51" s="13" customFormat="1" ht="12">
      <c r="A173" s="13"/>
      <c r="B173" s="233"/>
      <c r="C173" s="234"/>
      <c r="D173" s="228" t="s">
        <v>218</v>
      </c>
      <c r="E173" s="235" t="s">
        <v>39</v>
      </c>
      <c r="F173" s="236" t="s">
        <v>964</v>
      </c>
      <c r="G173" s="234"/>
      <c r="H173" s="237">
        <v>4</v>
      </c>
      <c r="I173" s="238"/>
      <c r="J173" s="234"/>
      <c r="K173" s="234"/>
      <c r="L173" s="239"/>
      <c r="M173" s="240"/>
      <c r="N173" s="241"/>
      <c r="O173" s="241"/>
      <c r="P173" s="241"/>
      <c r="Q173" s="241"/>
      <c r="R173" s="241"/>
      <c r="S173" s="241"/>
      <c r="T173" s="242"/>
      <c r="U173" s="13"/>
      <c r="V173" s="13"/>
      <c r="W173" s="13"/>
      <c r="X173" s="13"/>
      <c r="Y173" s="13"/>
      <c r="Z173" s="13"/>
      <c r="AA173" s="13"/>
      <c r="AB173" s="13"/>
      <c r="AC173" s="13"/>
      <c r="AD173" s="13"/>
      <c r="AE173" s="13"/>
      <c r="AT173" s="243" t="s">
        <v>218</v>
      </c>
      <c r="AU173" s="243" t="s">
        <v>89</v>
      </c>
      <c r="AV173" s="13" t="s">
        <v>89</v>
      </c>
      <c r="AW173" s="13" t="s">
        <v>41</v>
      </c>
      <c r="AX173" s="13" t="s">
        <v>80</v>
      </c>
      <c r="AY173" s="243" t="s">
        <v>206</v>
      </c>
    </row>
    <row r="174" spans="1:51" s="14" customFormat="1" ht="12">
      <c r="A174" s="14"/>
      <c r="B174" s="244"/>
      <c r="C174" s="245"/>
      <c r="D174" s="228" t="s">
        <v>218</v>
      </c>
      <c r="E174" s="246" t="s">
        <v>39</v>
      </c>
      <c r="F174" s="247" t="s">
        <v>220</v>
      </c>
      <c r="G174" s="245"/>
      <c r="H174" s="248">
        <v>4</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218</v>
      </c>
      <c r="AU174" s="254" t="s">
        <v>89</v>
      </c>
      <c r="AV174" s="14" t="s">
        <v>214</v>
      </c>
      <c r="AW174" s="14" t="s">
        <v>41</v>
      </c>
      <c r="AX174" s="14" t="s">
        <v>87</v>
      </c>
      <c r="AY174" s="254" t="s">
        <v>206</v>
      </c>
    </row>
    <row r="175" spans="1:65" s="2" customFormat="1" ht="24.15" customHeight="1">
      <c r="A175" s="40"/>
      <c r="B175" s="41"/>
      <c r="C175" s="215" t="s">
        <v>256</v>
      </c>
      <c r="D175" s="215" t="s">
        <v>209</v>
      </c>
      <c r="E175" s="216" t="s">
        <v>292</v>
      </c>
      <c r="F175" s="217" t="s">
        <v>293</v>
      </c>
      <c r="G175" s="218" t="s">
        <v>281</v>
      </c>
      <c r="H175" s="219">
        <v>4</v>
      </c>
      <c r="I175" s="220"/>
      <c r="J175" s="221">
        <f>ROUND(I175*H175,2)</f>
        <v>0</v>
      </c>
      <c r="K175" s="217" t="s">
        <v>213</v>
      </c>
      <c r="L175" s="46"/>
      <c r="M175" s="222" t="s">
        <v>39</v>
      </c>
      <c r="N175" s="223" t="s">
        <v>53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214</v>
      </c>
      <c r="AT175" s="226" t="s">
        <v>209</v>
      </c>
      <c r="AU175" s="226" t="s">
        <v>89</v>
      </c>
      <c r="AY175" s="18" t="s">
        <v>206</v>
      </c>
      <c r="BE175" s="227">
        <f>IF(N175="základní",J175,0)</f>
        <v>0</v>
      </c>
      <c r="BF175" s="227">
        <f>IF(N175="snížená",J175,0)</f>
        <v>0</v>
      </c>
      <c r="BG175" s="227">
        <f>IF(N175="zákl. přenesená",J175,0)</f>
        <v>0</v>
      </c>
      <c r="BH175" s="227">
        <f>IF(N175="sníž. přenesená",J175,0)</f>
        <v>0</v>
      </c>
      <c r="BI175" s="227">
        <f>IF(N175="nulová",J175,0)</f>
        <v>0</v>
      </c>
      <c r="BJ175" s="18" t="s">
        <v>214</v>
      </c>
      <c r="BK175" s="227">
        <f>ROUND(I175*H175,2)</f>
        <v>0</v>
      </c>
      <c r="BL175" s="18" t="s">
        <v>214</v>
      </c>
      <c r="BM175" s="226" t="s">
        <v>965</v>
      </c>
    </row>
    <row r="176" spans="1:47" s="2" customFormat="1" ht="12">
      <c r="A176" s="40"/>
      <c r="B176" s="41"/>
      <c r="C176" s="42"/>
      <c r="D176" s="228" t="s">
        <v>216</v>
      </c>
      <c r="E176" s="42"/>
      <c r="F176" s="229" t="s">
        <v>295</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8" t="s">
        <v>216</v>
      </c>
      <c r="AU176" s="18" t="s">
        <v>89</v>
      </c>
    </row>
    <row r="177" spans="1:51" s="13" customFormat="1" ht="12">
      <c r="A177" s="13"/>
      <c r="B177" s="233"/>
      <c r="C177" s="234"/>
      <c r="D177" s="228" t="s">
        <v>218</v>
      </c>
      <c r="E177" s="235" t="s">
        <v>39</v>
      </c>
      <c r="F177" s="236" t="s">
        <v>966</v>
      </c>
      <c r="G177" s="234"/>
      <c r="H177" s="237">
        <v>4</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218</v>
      </c>
      <c r="AU177" s="243" t="s">
        <v>89</v>
      </c>
      <c r="AV177" s="13" t="s">
        <v>89</v>
      </c>
      <c r="AW177" s="13" t="s">
        <v>41</v>
      </c>
      <c r="AX177" s="13" t="s">
        <v>80</v>
      </c>
      <c r="AY177" s="243" t="s">
        <v>206</v>
      </c>
    </row>
    <row r="178" spans="1:51" s="14" customFormat="1" ht="12">
      <c r="A178" s="14"/>
      <c r="B178" s="244"/>
      <c r="C178" s="245"/>
      <c r="D178" s="228" t="s">
        <v>218</v>
      </c>
      <c r="E178" s="246" t="s">
        <v>39</v>
      </c>
      <c r="F178" s="247" t="s">
        <v>220</v>
      </c>
      <c r="G178" s="245"/>
      <c r="H178" s="248">
        <v>4</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218</v>
      </c>
      <c r="AU178" s="254" t="s">
        <v>89</v>
      </c>
      <c r="AV178" s="14" t="s">
        <v>214</v>
      </c>
      <c r="AW178" s="14" t="s">
        <v>41</v>
      </c>
      <c r="AX178" s="14" t="s">
        <v>87</v>
      </c>
      <c r="AY178" s="254" t="s">
        <v>206</v>
      </c>
    </row>
    <row r="179" spans="1:65" s="2" customFormat="1" ht="44.25" customHeight="1">
      <c r="A179" s="40"/>
      <c r="B179" s="41"/>
      <c r="C179" s="215" t="s">
        <v>7</v>
      </c>
      <c r="D179" s="215" t="s">
        <v>209</v>
      </c>
      <c r="E179" s="216" t="s">
        <v>967</v>
      </c>
      <c r="F179" s="217" t="s">
        <v>968</v>
      </c>
      <c r="G179" s="218" t="s">
        <v>175</v>
      </c>
      <c r="H179" s="219">
        <v>1243.2</v>
      </c>
      <c r="I179" s="220"/>
      <c r="J179" s="221">
        <f>ROUND(I179*H179,2)</f>
        <v>0</v>
      </c>
      <c r="K179" s="217" t="s">
        <v>213</v>
      </c>
      <c r="L179" s="46"/>
      <c r="M179" s="222" t="s">
        <v>39</v>
      </c>
      <c r="N179" s="223" t="s">
        <v>53</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214</v>
      </c>
      <c r="AT179" s="226" t="s">
        <v>209</v>
      </c>
      <c r="AU179" s="226" t="s">
        <v>89</v>
      </c>
      <c r="AY179" s="18" t="s">
        <v>206</v>
      </c>
      <c r="BE179" s="227">
        <f>IF(N179="základní",J179,0)</f>
        <v>0</v>
      </c>
      <c r="BF179" s="227">
        <f>IF(N179="snížená",J179,0)</f>
        <v>0</v>
      </c>
      <c r="BG179" s="227">
        <f>IF(N179="zákl. přenesená",J179,0)</f>
        <v>0</v>
      </c>
      <c r="BH179" s="227">
        <f>IF(N179="sníž. přenesená",J179,0)</f>
        <v>0</v>
      </c>
      <c r="BI179" s="227">
        <f>IF(N179="nulová",J179,0)</f>
        <v>0</v>
      </c>
      <c r="BJ179" s="18" t="s">
        <v>214</v>
      </c>
      <c r="BK179" s="227">
        <f>ROUND(I179*H179,2)</f>
        <v>0</v>
      </c>
      <c r="BL179" s="18" t="s">
        <v>214</v>
      </c>
      <c r="BM179" s="226" t="s">
        <v>969</v>
      </c>
    </row>
    <row r="180" spans="1:47" s="2" customFormat="1" ht="12">
      <c r="A180" s="40"/>
      <c r="B180" s="41"/>
      <c r="C180" s="42"/>
      <c r="D180" s="228" t="s">
        <v>216</v>
      </c>
      <c r="E180" s="42"/>
      <c r="F180" s="229" t="s">
        <v>970</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8" t="s">
        <v>216</v>
      </c>
      <c r="AU180" s="18" t="s">
        <v>89</v>
      </c>
    </row>
    <row r="181" spans="1:51" s="13" customFormat="1" ht="12">
      <c r="A181" s="13"/>
      <c r="B181" s="233"/>
      <c r="C181" s="234"/>
      <c r="D181" s="228" t="s">
        <v>218</v>
      </c>
      <c r="E181" s="235" t="s">
        <v>39</v>
      </c>
      <c r="F181" s="236" t="s">
        <v>971</v>
      </c>
      <c r="G181" s="234"/>
      <c r="H181" s="237">
        <v>1243.2</v>
      </c>
      <c r="I181" s="238"/>
      <c r="J181" s="234"/>
      <c r="K181" s="234"/>
      <c r="L181" s="239"/>
      <c r="M181" s="240"/>
      <c r="N181" s="241"/>
      <c r="O181" s="241"/>
      <c r="P181" s="241"/>
      <c r="Q181" s="241"/>
      <c r="R181" s="241"/>
      <c r="S181" s="241"/>
      <c r="T181" s="242"/>
      <c r="U181" s="13"/>
      <c r="V181" s="13"/>
      <c r="W181" s="13"/>
      <c r="X181" s="13"/>
      <c r="Y181" s="13"/>
      <c r="Z181" s="13"/>
      <c r="AA181" s="13"/>
      <c r="AB181" s="13"/>
      <c r="AC181" s="13"/>
      <c r="AD181" s="13"/>
      <c r="AE181" s="13"/>
      <c r="AT181" s="243" t="s">
        <v>218</v>
      </c>
      <c r="AU181" s="243" t="s">
        <v>89</v>
      </c>
      <c r="AV181" s="13" t="s">
        <v>89</v>
      </c>
      <c r="AW181" s="13" t="s">
        <v>41</v>
      </c>
      <c r="AX181" s="13" t="s">
        <v>80</v>
      </c>
      <c r="AY181" s="243" t="s">
        <v>206</v>
      </c>
    </row>
    <row r="182" spans="1:51" s="14" customFormat="1" ht="12">
      <c r="A182" s="14"/>
      <c r="B182" s="244"/>
      <c r="C182" s="245"/>
      <c r="D182" s="228" t="s">
        <v>218</v>
      </c>
      <c r="E182" s="246" t="s">
        <v>870</v>
      </c>
      <c r="F182" s="247" t="s">
        <v>220</v>
      </c>
      <c r="G182" s="245"/>
      <c r="H182" s="248">
        <v>1243.2</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218</v>
      </c>
      <c r="AU182" s="254" t="s">
        <v>89</v>
      </c>
      <c r="AV182" s="14" t="s">
        <v>214</v>
      </c>
      <c r="AW182" s="14" t="s">
        <v>41</v>
      </c>
      <c r="AX182" s="14" t="s">
        <v>87</v>
      </c>
      <c r="AY182" s="254" t="s">
        <v>206</v>
      </c>
    </row>
    <row r="183" spans="1:65" s="2" customFormat="1" ht="24.15" customHeight="1">
      <c r="A183" s="40"/>
      <c r="B183" s="41"/>
      <c r="C183" s="215" t="s">
        <v>339</v>
      </c>
      <c r="D183" s="215" t="s">
        <v>209</v>
      </c>
      <c r="E183" s="216" t="s">
        <v>972</v>
      </c>
      <c r="F183" s="217" t="s">
        <v>973</v>
      </c>
      <c r="G183" s="218" t="s">
        <v>223</v>
      </c>
      <c r="H183" s="219">
        <v>16</v>
      </c>
      <c r="I183" s="220"/>
      <c r="J183" s="221">
        <f>ROUND(I183*H183,2)</f>
        <v>0</v>
      </c>
      <c r="K183" s="217" t="s">
        <v>213</v>
      </c>
      <c r="L183" s="46"/>
      <c r="M183" s="222" t="s">
        <v>39</v>
      </c>
      <c r="N183" s="223" t="s">
        <v>53</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362</v>
      </c>
      <c r="AT183" s="226" t="s">
        <v>209</v>
      </c>
      <c r="AU183" s="226" t="s">
        <v>89</v>
      </c>
      <c r="AY183" s="18" t="s">
        <v>206</v>
      </c>
      <c r="BE183" s="227">
        <f>IF(N183="základní",J183,0)</f>
        <v>0</v>
      </c>
      <c r="BF183" s="227">
        <f>IF(N183="snížená",J183,0)</f>
        <v>0</v>
      </c>
      <c r="BG183" s="227">
        <f>IF(N183="zákl. přenesená",J183,0)</f>
        <v>0</v>
      </c>
      <c r="BH183" s="227">
        <f>IF(N183="sníž. přenesená",J183,0)</f>
        <v>0</v>
      </c>
      <c r="BI183" s="227">
        <f>IF(N183="nulová",J183,0)</f>
        <v>0</v>
      </c>
      <c r="BJ183" s="18" t="s">
        <v>214</v>
      </c>
      <c r="BK183" s="227">
        <f>ROUND(I183*H183,2)</f>
        <v>0</v>
      </c>
      <c r="BL183" s="18" t="s">
        <v>362</v>
      </c>
      <c r="BM183" s="226" t="s">
        <v>974</v>
      </c>
    </row>
    <row r="184" spans="1:47" s="2" customFormat="1" ht="12">
      <c r="A184" s="40"/>
      <c r="B184" s="41"/>
      <c r="C184" s="42"/>
      <c r="D184" s="228" t="s">
        <v>216</v>
      </c>
      <c r="E184" s="42"/>
      <c r="F184" s="229" t="s">
        <v>973</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8" t="s">
        <v>216</v>
      </c>
      <c r="AU184" s="18" t="s">
        <v>89</v>
      </c>
    </row>
    <row r="185" spans="1:51" s="13" customFormat="1" ht="12">
      <c r="A185" s="13"/>
      <c r="B185" s="233"/>
      <c r="C185" s="234"/>
      <c r="D185" s="228" t="s">
        <v>218</v>
      </c>
      <c r="E185" s="235" t="s">
        <v>879</v>
      </c>
      <c r="F185" s="236" t="s">
        <v>975</v>
      </c>
      <c r="G185" s="234"/>
      <c r="H185" s="237">
        <v>16</v>
      </c>
      <c r="I185" s="238"/>
      <c r="J185" s="234"/>
      <c r="K185" s="234"/>
      <c r="L185" s="239"/>
      <c r="M185" s="240"/>
      <c r="N185" s="241"/>
      <c r="O185" s="241"/>
      <c r="P185" s="241"/>
      <c r="Q185" s="241"/>
      <c r="R185" s="241"/>
      <c r="S185" s="241"/>
      <c r="T185" s="242"/>
      <c r="U185" s="13"/>
      <c r="V185" s="13"/>
      <c r="W185" s="13"/>
      <c r="X185" s="13"/>
      <c r="Y185" s="13"/>
      <c r="Z185" s="13"/>
      <c r="AA185" s="13"/>
      <c r="AB185" s="13"/>
      <c r="AC185" s="13"/>
      <c r="AD185" s="13"/>
      <c r="AE185" s="13"/>
      <c r="AT185" s="243" t="s">
        <v>218</v>
      </c>
      <c r="AU185" s="243" t="s">
        <v>89</v>
      </c>
      <c r="AV185" s="13" t="s">
        <v>89</v>
      </c>
      <c r="AW185" s="13" t="s">
        <v>41</v>
      </c>
      <c r="AX185" s="13" t="s">
        <v>87</v>
      </c>
      <c r="AY185" s="243" t="s">
        <v>206</v>
      </c>
    </row>
    <row r="186" spans="1:65" s="2" customFormat="1" ht="37.8" customHeight="1">
      <c r="A186" s="40"/>
      <c r="B186" s="41"/>
      <c r="C186" s="215" t="s">
        <v>343</v>
      </c>
      <c r="D186" s="215" t="s">
        <v>209</v>
      </c>
      <c r="E186" s="216" t="s">
        <v>976</v>
      </c>
      <c r="F186" s="217" t="s">
        <v>977</v>
      </c>
      <c r="G186" s="218" t="s">
        <v>223</v>
      </c>
      <c r="H186" s="219">
        <v>16</v>
      </c>
      <c r="I186" s="220"/>
      <c r="J186" s="221">
        <f>ROUND(I186*H186,2)</f>
        <v>0</v>
      </c>
      <c r="K186" s="217" t="s">
        <v>213</v>
      </c>
      <c r="L186" s="46"/>
      <c r="M186" s="222" t="s">
        <v>39</v>
      </c>
      <c r="N186" s="223" t="s">
        <v>53</v>
      </c>
      <c r="O186" s="86"/>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362</v>
      </c>
      <c r="AT186" s="226" t="s">
        <v>209</v>
      </c>
      <c r="AU186" s="226" t="s">
        <v>89</v>
      </c>
      <c r="AY186" s="18" t="s">
        <v>206</v>
      </c>
      <c r="BE186" s="227">
        <f>IF(N186="základní",J186,0)</f>
        <v>0</v>
      </c>
      <c r="BF186" s="227">
        <f>IF(N186="snížená",J186,0)</f>
        <v>0</v>
      </c>
      <c r="BG186" s="227">
        <f>IF(N186="zákl. přenesená",J186,0)</f>
        <v>0</v>
      </c>
      <c r="BH186" s="227">
        <f>IF(N186="sníž. přenesená",J186,0)</f>
        <v>0</v>
      </c>
      <c r="BI186" s="227">
        <f>IF(N186="nulová",J186,0)</f>
        <v>0</v>
      </c>
      <c r="BJ186" s="18" t="s">
        <v>214</v>
      </c>
      <c r="BK186" s="227">
        <f>ROUND(I186*H186,2)</f>
        <v>0</v>
      </c>
      <c r="BL186" s="18" t="s">
        <v>362</v>
      </c>
      <c r="BM186" s="226" t="s">
        <v>978</v>
      </c>
    </row>
    <row r="187" spans="1:47" s="2" customFormat="1" ht="12">
      <c r="A187" s="40"/>
      <c r="B187" s="41"/>
      <c r="C187" s="42"/>
      <c r="D187" s="228" t="s">
        <v>216</v>
      </c>
      <c r="E187" s="42"/>
      <c r="F187" s="229" t="s">
        <v>979</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8" t="s">
        <v>216</v>
      </c>
      <c r="AU187" s="18" t="s">
        <v>89</v>
      </c>
    </row>
    <row r="188" spans="1:51" s="13" customFormat="1" ht="12">
      <c r="A188" s="13"/>
      <c r="B188" s="233"/>
      <c r="C188" s="234"/>
      <c r="D188" s="228" t="s">
        <v>218</v>
      </c>
      <c r="E188" s="235" t="s">
        <v>39</v>
      </c>
      <c r="F188" s="236" t="s">
        <v>879</v>
      </c>
      <c r="G188" s="234"/>
      <c r="H188" s="237">
        <v>16</v>
      </c>
      <c r="I188" s="238"/>
      <c r="J188" s="234"/>
      <c r="K188" s="234"/>
      <c r="L188" s="239"/>
      <c r="M188" s="240"/>
      <c r="N188" s="241"/>
      <c r="O188" s="241"/>
      <c r="P188" s="241"/>
      <c r="Q188" s="241"/>
      <c r="R188" s="241"/>
      <c r="S188" s="241"/>
      <c r="T188" s="242"/>
      <c r="U188" s="13"/>
      <c r="V188" s="13"/>
      <c r="W188" s="13"/>
      <c r="X188" s="13"/>
      <c r="Y188" s="13"/>
      <c r="Z188" s="13"/>
      <c r="AA188" s="13"/>
      <c r="AB188" s="13"/>
      <c r="AC188" s="13"/>
      <c r="AD188" s="13"/>
      <c r="AE188" s="13"/>
      <c r="AT188" s="243" t="s">
        <v>218</v>
      </c>
      <c r="AU188" s="243" t="s">
        <v>89</v>
      </c>
      <c r="AV188" s="13" t="s">
        <v>89</v>
      </c>
      <c r="AW188" s="13" t="s">
        <v>41</v>
      </c>
      <c r="AX188" s="13" t="s">
        <v>87</v>
      </c>
      <c r="AY188" s="243" t="s">
        <v>206</v>
      </c>
    </row>
    <row r="189" spans="1:65" s="2" customFormat="1" ht="62.7" customHeight="1">
      <c r="A189" s="40"/>
      <c r="B189" s="41"/>
      <c r="C189" s="215" t="s">
        <v>347</v>
      </c>
      <c r="D189" s="215" t="s">
        <v>209</v>
      </c>
      <c r="E189" s="216" t="s">
        <v>980</v>
      </c>
      <c r="F189" s="217" t="s">
        <v>981</v>
      </c>
      <c r="G189" s="218" t="s">
        <v>316</v>
      </c>
      <c r="H189" s="219">
        <v>51.524</v>
      </c>
      <c r="I189" s="220"/>
      <c r="J189" s="221">
        <f>ROUND(I189*H189,2)</f>
        <v>0</v>
      </c>
      <c r="K189" s="217" t="s">
        <v>213</v>
      </c>
      <c r="L189" s="46"/>
      <c r="M189" s="222" t="s">
        <v>39</v>
      </c>
      <c r="N189" s="223" t="s">
        <v>53</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362</v>
      </c>
      <c r="AT189" s="226" t="s">
        <v>209</v>
      </c>
      <c r="AU189" s="226" t="s">
        <v>89</v>
      </c>
      <c r="AY189" s="18" t="s">
        <v>206</v>
      </c>
      <c r="BE189" s="227">
        <f>IF(N189="základní",J189,0)</f>
        <v>0</v>
      </c>
      <c r="BF189" s="227">
        <f>IF(N189="snížená",J189,0)</f>
        <v>0</v>
      </c>
      <c r="BG189" s="227">
        <f>IF(N189="zákl. přenesená",J189,0)</f>
        <v>0</v>
      </c>
      <c r="BH189" s="227">
        <f>IF(N189="sníž. přenesená",J189,0)</f>
        <v>0</v>
      </c>
      <c r="BI189" s="227">
        <f>IF(N189="nulová",J189,0)</f>
        <v>0</v>
      </c>
      <c r="BJ189" s="18" t="s">
        <v>214</v>
      </c>
      <c r="BK189" s="227">
        <f>ROUND(I189*H189,2)</f>
        <v>0</v>
      </c>
      <c r="BL189" s="18" t="s">
        <v>362</v>
      </c>
      <c r="BM189" s="226" t="s">
        <v>982</v>
      </c>
    </row>
    <row r="190" spans="1:47" s="2" customFormat="1" ht="12">
      <c r="A190" s="40"/>
      <c r="B190" s="41"/>
      <c r="C190" s="42"/>
      <c r="D190" s="228" t="s">
        <v>216</v>
      </c>
      <c r="E190" s="42"/>
      <c r="F190" s="229" t="s">
        <v>983</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8" t="s">
        <v>216</v>
      </c>
      <c r="AU190" s="18" t="s">
        <v>89</v>
      </c>
    </row>
    <row r="191" spans="1:51" s="13" customFormat="1" ht="12">
      <c r="A191" s="13"/>
      <c r="B191" s="233"/>
      <c r="C191" s="234"/>
      <c r="D191" s="228" t="s">
        <v>218</v>
      </c>
      <c r="E191" s="235" t="s">
        <v>39</v>
      </c>
      <c r="F191" s="236" t="s">
        <v>984</v>
      </c>
      <c r="G191" s="234"/>
      <c r="H191" s="237">
        <v>51.524</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218</v>
      </c>
      <c r="AU191" s="243" t="s">
        <v>89</v>
      </c>
      <c r="AV191" s="13" t="s">
        <v>89</v>
      </c>
      <c r="AW191" s="13" t="s">
        <v>41</v>
      </c>
      <c r="AX191" s="13" t="s">
        <v>87</v>
      </c>
      <c r="AY191" s="243" t="s">
        <v>206</v>
      </c>
    </row>
    <row r="192" spans="1:63" s="12" customFormat="1" ht="25.9" customHeight="1">
      <c r="A192" s="12"/>
      <c r="B192" s="199"/>
      <c r="C192" s="200"/>
      <c r="D192" s="201" t="s">
        <v>79</v>
      </c>
      <c r="E192" s="202" t="s">
        <v>357</v>
      </c>
      <c r="F192" s="202" t="s">
        <v>358</v>
      </c>
      <c r="G192" s="200"/>
      <c r="H192" s="200"/>
      <c r="I192" s="203"/>
      <c r="J192" s="204">
        <f>BK192</f>
        <v>0</v>
      </c>
      <c r="K192" s="200"/>
      <c r="L192" s="205"/>
      <c r="M192" s="206"/>
      <c r="N192" s="207"/>
      <c r="O192" s="207"/>
      <c r="P192" s="208">
        <f>SUM(P193:P215)</f>
        <v>0</v>
      </c>
      <c r="Q192" s="207"/>
      <c r="R192" s="208">
        <f>SUM(R193:R215)</f>
        <v>0</v>
      </c>
      <c r="S192" s="207"/>
      <c r="T192" s="209">
        <f>SUM(T193:T215)</f>
        <v>0</v>
      </c>
      <c r="U192" s="12"/>
      <c r="V192" s="12"/>
      <c r="W192" s="12"/>
      <c r="X192" s="12"/>
      <c r="Y192" s="12"/>
      <c r="Z192" s="12"/>
      <c r="AA192" s="12"/>
      <c r="AB192" s="12"/>
      <c r="AC192" s="12"/>
      <c r="AD192" s="12"/>
      <c r="AE192" s="12"/>
      <c r="AR192" s="210" t="s">
        <v>214</v>
      </c>
      <c r="AT192" s="211" t="s">
        <v>79</v>
      </c>
      <c r="AU192" s="211" t="s">
        <v>80</v>
      </c>
      <c r="AY192" s="210" t="s">
        <v>206</v>
      </c>
      <c r="BK192" s="212">
        <f>SUM(BK193:BK215)</f>
        <v>0</v>
      </c>
    </row>
    <row r="193" spans="1:65" s="2" customFormat="1" ht="55.5" customHeight="1">
      <c r="A193" s="40"/>
      <c r="B193" s="41"/>
      <c r="C193" s="215" t="s">
        <v>352</v>
      </c>
      <c r="D193" s="215" t="s">
        <v>209</v>
      </c>
      <c r="E193" s="216" t="s">
        <v>985</v>
      </c>
      <c r="F193" s="217" t="s">
        <v>986</v>
      </c>
      <c r="G193" s="218" t="s">
        <v>316</v>
      </c>
      <c r="H193" s="219">
        <v>50</v>
      </c>
      <c r="I193" s="220"/>
      <c r="J193" s="221">
        <f>ROUND(I193*H193,2)</f>
        <v>0</v>
      </c>
      <c r="K193" s="217" t="s">
        <v>213</v>
      </c>
      <c r="L193" s="46"/>
      <c r="M193" s="222" t="s">
        <v>39</v>
      </c>
      <c r="N193" s="223" t="s">
        <v>53</v>
      </c>
      <c r="O193" s="86"/>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362</v>
      </c>
      <c r="AT193" s="226" t="s">
        <v>209</v>
      </c>
      <c r="AU193" s="226" t="s">
        <v>87</v>
      </c>
      <c r="AY193" s="18" t="s">
        <v>206</v>
      </c>
      <c r="BE193" s="227">
        <f>IF(N193="základní",J193,0)</f>
        <v>0</v>
      </c>
      <c r="BF193" s="227">
        <f>IF(N193="snížená",J193,0)</f>
        <v>0</v>
      </c>
      <c r="BG193" s="227">
        <f>IF(N193="zákl. přenesená",J193,0)</f>
        <v>0</v>
      </c>
      <c r="BH193" s="227">
        <f>IF(N193="sníž. přenesená",J193,0)</f>
        <v>0</v>
      </c>
      <c r="BI193" s="227">
        <f>IF(N193="nulová",J193,0)</f>
        <v>0</v>
      </c>
      <c r="BJ193" s="18" t="s">
        <v>214</v>
      </c>
      <c r="BK193" s="227">
        <f>ROUND(I193*H193,2)</f>
        <v>0</v>
      </c>
      <c r="BL193" s="18" t="s">
        <v>362</v>
      </c>
      <c r="BM193" s="226" t="s">
        <v>987</v>
      </c>
    </row>
    <row r="194" spans="1:47" s="2" customFormat="1" ht="12">
      <c r="A194" s="40"/>
      <c r="B194" s="41"/>
      <c r="C194" s="42"/>
      <c r="D194" s="228" t="s">
        <v>216</v>
      </c>
      <c r="E194" s="42"/>
      <c r="F194" s="229" t="s">
        <v>988</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8" t="s">
        <v>216</v>
      </c>
      <c r="AU194" s="18" t="s">
        <v>87</v>
      </c>
    </row>
    <row r="195" spans="1:51" s="13" customFormat="1" ht="12">
      <c r="A195" s="13"/>
      <c r="B195" s="233"/>
      <c r="C195" s="234"/>
      <c r="D195" s="228" t="s">
        <v>218</v>
      </c>
      <c r="E195" s="235" t="s">
        <v>39</v>
      </c>
      <c r="F195" s="236" t="s">
        <v>887</v>
      </c>
      <c r="G195" s="234"/>
      <c r="H195" s="237">
        <v>50</v>
      </c>
      <c r="I195" s="238"/>
      <c r="J195" s="234"/>
      <c r="K195" s="234"/>
      <c r="L195" s="239"/>
      <c r="M195" s="240"/>
      <c r="N195" s="241"/>
      <c r="O195" s="241"/>
      <c r="P195" s="241"/>
      <c r="Q195" s="241"/>
      <c r="R195" s="241"/>
      <c r="S195" s="241"/>
      <c r="T195" s="242"/>
      <c r="U195" s="13"/>
      <c r="V195" s="13"/>
      <c r="W195" s="13"/>
      <c r="X195" s="13"/>
      <c r="Y195" s="13"/>
      <c r="Z195" s="13"/>
      <c r="AA195" s="13"/>
      <c r="AB195" s="13"/>
      <c r="AC195" s="13"/>
      <c r="AD195" s="13"/>
      <c r="AE195" s="13"/>
      <c r="AT195" s="243" t="s">
        <v>218</v>
      </c>
      <c r="AU195" s="243" t="s">
        <v>87</v>
      </c>
      <c r="AV195" s="13" t="s">
        <v>89</v>
      </c>
      <c r="AW195" s="13" t="s">
        <v>41</v>
      </c>
      <c r="AX195" s="13" t="s">
        <v>80</v>
      </c>
      <c r="AY195" s="243" t="s">
        <v>206</v>
      </c>
    </row>
    <row r="196" spans="1:51" s="14" customFormat="1" ht="12">
      <c r="A196" s="14"/>
      <c r="B196" s="244"/>
      <c r="C196" s="245"/>
      <c r="D196" s="228" t="s">
        <v>218</v>
      </c>
      <c r="E196" s="246" t="s">
        <v>39</v>
      </c>
      <c r="F196" s="247" t="s">
        <v>220</v>
      </c>
      <c r="G196" s="245"/>
      <c r="H196" s="248">
        <v>50</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218</v>
      </c>
      <c r="AU196" s="254" t="s">
        <v>87</v>
      </c>
      <c r="AV196" s="14" t="s">
        <v>214</v>
      </c>
      <c r="AW196" s="14" t="s">
        <v>41</v>
      </c>
      <c r="AX196" s="14" t="s">
        <v>87</v>
      </c>
      <c r="AY196" s="254" t="s">
        <v>206</v>
      </c>
    </row>
    <row r="197" spans="1:65" s="2" customFormat="1" ht="62.7" customHeight="1">
      <c r="A197" s="40"/>
      <c r="B197" s="41"/>
      <c r="C197" s="215" t="s">
        <v>359</v>
      </c>
      <c r="D197" s="215" t="s">
        <v>209</v>
      </c>
      <c r="E197" s="216" t="s">
        <v>367</v>
      </c>
      <c r="F197" s="217" t="s">
        <v>368</v>
      </c>
      <c r="G197" s="218" t="s">
        <v>223</v>
      </c>
      <c r="H197" s="219">
        <v>1</v>
      </c>
      <c r="I197" s="220"/>
      <c r="J197" s="221">
        <f>ROUND(I197*H197,2)</f>
        <v>0</v>
      </c>
      <c r="K197" s="217" t="s">
        <v>213</v>
      </c>
      <c r="L197" s="46"/>
      <c r="M197" s="222" t="s">
        <v>39</v>
      </c>
      <c r="N197" s="223" t="s">
        <v>53</v>
      </c>
      <c r="O197" s="86"/>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362</v>
      </c>
      <c r="AT197" s="226" t="s">
        <v>209</v>
      </c>
      <c r="AU197" s="226" t="s">
        <v>87</v>
      </c>
      <c r="AY197" s="18" t="s">
        <v>206</v>
      </c>
      <c r="BE197" s="227">
        <f>IF(N197="základní",J197,0)</f>
        <v>0</v>
      </c>
      <c r="BF197" s="227">
        <f>IF(N197="snížená",J197,0)</f>
        <v>0</v>
      </c>
      <c r="BG197" s="227">
        <f>IF(N197="zákl. přenesená",J197,0)</f>
        <v>0</v>
      </c>
      <c r="BH197" s="227">
        <f>IF(N197="sníž. přenesená",J197,0)</f>
        <v>0</v>
      </c>
      <c r="BI197" s="227">
        <f>IF(N197="nulová",J197,0)</f>
        <v>0</v>
      </c>
      <c r="BJ197" s="18" t="s">
        <v>214</v>
      </c>
      <c r="BK197" s="227">
        <f>ROUND(I197*H197,2)</f>
        <v>0</v>
      </c>
      <c r="BL197" s="18" t="s">
        <v>362</v>
      </c>
      <c r="BM197" s="226" t="s">
        <v>989</v>
      </c>
    </row>
    <row r="198" spans="1:47" s="2" customFormat="1" ht="12">
      <c r="A198" s="40"/>
      <c r="B198" s="41"/>
      <c r="C198" s="42"/>
      <c r="D198" s="228" t="s">
        <v>216</v>
      </c>
      <c r="E198" s="42"/>
      <c r="F198" s="229" t="s">
        <v>370</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8" t="s">
        <v>216</v>
      </c>
      <c r="AU198" s="18" t="s">
        <v>87</v>
      </c>
    </row>
    <row r="199" spans="1:51" s="13" customFormat="1" ht="12">
      <c r="A199" s="13"/>
      <c r="B199" s="233"/>
      <c r="C199" s="234"/>
      <c r="D199" s="228" t="s">
        <v>218</v>
      </c>
      <c r="E199" s="235" t="s">
        <v>39</v>
      </c>
      <c r="F199" s="236" t="s">
        <v>990</v>
      </c>
      <c r="G199" s="234"/>
      <c r="H199" s="237">
        <v>1</v>
      </c>
      <c r="I199" s="238"/>
      <c r="J199" s="234"/>
      <c r="K199" s="234"/>
      <c r="L199" s="239"/>
      <c r="M199" s="240"/>
      <c r="N199" s="241"/>
      <c r="O199" s="241"/>
      <c r="P199" s="241"/>
      <c r="Q199" s="241"/>
      <c r="R199" s="241"/>
      <c r="S199" s="241"/>
      <c r="T199" s="242"/>
      <c r="U199" s="13"/>
      <c r="V199" s="13"/>
      <c r="W199" s="13"/>
      <c r="X199" s="13"/>
      <c r="Y199" s="13"/>
      <c r="Z199" s="13"/>
      <c r="AA199" s="13"/>
      <c r="AB199" s="13"/>
      <c r="AC199" s="13"/>
      <c r="AD199" s="13"/>
      <c r="AE199" s="13"/>
      <c r="AT199" s="243" t="s">
        <v>218</v>
      </c>
      <c r="AU199" s="243" t="s">
        <v>87</v>
      </c>
      <c r="AV199" s="13" t="s">
        <v>89</v>
      </c>
      <c r="AW199" s="13" t="s">
        <v>41</v>
      </c>
      <c r="AX199" s="13" t="s">
        <v>80</v>
      </c>
      <c r="AY199" s="243" t="s">
        <v>206</v>
      </c>
    </row>
    <row r="200" spans="1:51" s="14" customFormat="1" ht="12">
      <c r="A200" s="14"/>
      <c r="B200" s="244"/>
      <c r="C200" s="245"/>
      <c r="D200" s="228" t="s">
        <v>218</v>
      </c>
      <c r="E200" s="246" t="s">
        <v>39</v>
      </c>
      <c r="F200" s="247" t="s">
        <v>220</v>
      </c>
      <c r="G200" s="245"/>
      <c r="H200" s="248">
        <v>1</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218</v>
      </c>
      <c r="AU200" s="254" t="s">
        <v>87</v>
      </c>
      <c r="AV200" s="14" t="s">
        <v>214</v>
      </c>
      <c r="AW200" s="14" t="s">
        <v>41</v>
      </c>
      <c r="AX200" s="14" t="s">
        <v>87</v>
      </c>
      <c r="AY200" s="254" t="s">
        <v>206</v>
      </c>
    </row>
    <row r="201" spans="1:65" s="2" customFormat="1" ht="62.7" customHeight="1">
      <c r="A201" s="40"/>
      <c r="B201" s="41"/>
      <c r="C201" s="215" t="s">
        <v>366</v>
      </c>
      <c r="D201" s="215" t="s">
        <v>209</v>
      </c>
      <c r="E201" s="216" t="s">
        <v>380</v>
      </c>
      <c r="F201" s="217" t="s">
        <v>381</v>
      </c>
      <c r="G201" s="218" t="s">
        <v>316</v>
      </c>
      <c r="H201" s="219">
        <v>51.524</v>
      </c>
      <c r="I201" s="220"/>
      <c r="J201" s="221">
        <f>ROUND(I201*H201,2)</f>
        <v>0</v>
      </c>
      <c r="K201" s="217" t="s">
        <v>213</v>
      </c>
      <c r="L201" s="46"/>
      <c r="M201" s="222" t="s">
        <v>39</v>
      </c>
      <c r="N201" s="223" t="s">
        <v>53</v>
      </c>
      <c r="O201" s="86"/>
      <c r="P201" s="224">
        <f>O201*H201</f>
        <v>0</v>
      </c>
      <c r="Q201" s="224">
        <v>0</v>
      </c>
      <c r="R201" s="224">
        <f>Q201*H201</f>
        <v>0</v>
      </c>
      <c r="S201" s="224">
        <v>0</v>
      </c>
      <c r="T201" s="225">
        <f>S201*H201</f>
        <v>0</v>
      </c>
      <c r="U201" s="40"/>
      <c r="V201" s="40"/>
      <c r="W201" s="40"/>
      <c r="X201" s="40"/>
      <c r="Y201" s="40"/>
      <c r="Z201" s="40"/>
      <c r="AA201" s="40"/>
      <c r="AB201" s="40"/>
      <c r="AC201" s="40"/>
      <c r="AD201" s="40"/>
      <c r="AE201" s="40"/>
      <c r="AR201" s="226" t="s">
        <v>362</v>
      </c>
      <c r="AT201" s="226" t="s">
        <v>209</v>
      </c>
      <c r="AU201" s="226" t="s">
        <v>87</v>
      </c>
      <c r="AY201" s="18" t="s">
        <v>206</v>
      </c>
      <c r="BE201" s="227">
        <f>IF(N201="základní",J201,0)</f>
        <v>0</v>
      </c>
      <c r="BF201" s="227">
        <f>IF(N201="snížená",J201,0)</f>
        <v>0</v>
      </c>
      <c r="BG201" s="227">
        <f>IF(N201="zákl. přenesená",J201,0)</f>
        <v>0</v>
      </c>
      <c r="BH201" s="227">
        <f>IF(N201="sníž. přenesená",J201,0)</f>
        <v>0</v>
      </c>
      <c r="BI201" s="227">
        <f>IF(N201="nulová",J201,0)</f>
        <v>0</v>
      </c>
      <c r="BJ201" s="18" t="s">
        <v>214</v>
      </c>
      <c r="BK201" s="227">
        <f>ROUND(I201*H201,2)</f>
        <v>0</v>
      </c>
      <c r="BL201" s="18" t="s">
        <v>362</v>
      </c>
      <c r="BM201" s="226" t="s">
        <v>991</v>
      </c>
    </row>
    <row r="202" spans="1:47" s="2" customFormat="1" ht="12">
      <c r="A202" s="40"/>
      <c r="B202" s="41"/>
      <c r="C202" s="42"/>
      <c r="D202" s="228" t="s">
        <v>216</v>
      </c>
      <c r="E202" s="42"/>
      <c r="F202" s="229" t="s">
        <v>383</v>
      </c>
      <c r="G202" s="42"/>
      <c r="H202" s="42"/>
      <c r="I202" s="230"/>
      <c r="J202" s="42"/>
      <c r="K202" s="42"/>
      <c r="L202" s="46"/>
      <c r="M202" s="231"/>
      <c r="N202" s="232"/>
      <c r="O202" s="86"/>
      <c r="P202" s="86"/>
      <c r="Q202" s="86"/>
      <c r="R202" s="86"/>
      <c r="S202" s="86"/>
      <c r="T202" s="87"/>
      <c r="U202" s="40"/>
      <c r="V202" s="40"/>
      <c r="W202" s="40"/>
      <c r="X202" s="40"/>
      <c r="Y202" s="40"/>
      <c r="Z202" s="40"/>
      <c r="AA202" s="40"/>
      <c r="AB202" s="40"/>
      <c r="AC202" s="40"/>
      <c r="AD202" s="40"/>
      <c r="AE202" s="40"/>
      <c r="AT202" s="18" t="s">
        <v>216</v>
      </c>
      <c r="AU202" s="18" t="s">
        <v>87</v>
      </c>
    </row>
    <row r="203" spans="1:47" s="2" customFormat="1" ht="12">
      <c r="A203" s="40"/>
      <c r="B203" s="41"/>
      <c r="C203" s="42"/>
      <c r="D203" s="228" t="s">
        <v>326</v>
      </c>
      <c r="E203" s="42"/>
      <c r="F203" s="275" t="s">
        <v>992</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8" t="s">
        <v>326</v>
      </c>
      <c r="AU203" s="18" t="s">
        <v>87</v>
      </c>
    </row>
    <row r="204" spans="1:51" s="13" customFormat="1" ht="12">
      <c r="A204" s="13"/>
      <c r="B204" s="233"/>
      <c r="C204" s="234"/>
      <c r="D204" s="228" t="s">
        <v>218</v>
      </c>
      <c r="E204" s="235" t="s">
        <v>39</v>
      </c>
      <c r="F204" s="236" t="s">
        <v>993</v>
      </c>
      <c r="G204" s="234"/>
      <c r="H204" s="237">
        <v>51.524</v>
      </c>
      <c r="I204" s="238"/>
      <c r="J204" s="234"/>
      <c r="K204" s="234"/>
      <c r="L204" s="239"/>
      <c r="M204" s="240"/>
      <c r="N204" s="241"/>
      <c r="O204" s="241"/>
      <c r="P204" s="241"/>
      <c r="Q204" s="241"/>
      <c r="R204" s="241"/>
      <c r="S204" s="241"/>
      <c r="T204" s="242"/>
      <c r="U204" s="13"/>
      <c r="V204" s="13"/>
      <c r="W204" s="13"/>
      <c r="X204" s="13"/>
      <c r="Y204" s="13"/>
      <c r="Z204" s="13"/>
      <c r="AA204" s="13"/>
      <c r="AB204" s="13"/>
      <c r="AC204" s="13"/>
      <c r="AD204" s="13"/>
      <c r="AE204" s="13"/>
      <c r="AT204" s="243" t="s">
        <v>218</v>
      </c>
      <c r="AU204" s="243" t="s">
        <v>87</v>
      </c>
      <c r="AV204" s="13" t="s">
        <v>89</v>
      </c>
      <c r="AW204" s="13" t="s">
        <v>41</v>
      </c>
      <c r="AX204" s="13" t="s">
        <v>80</v>
      </c>
      <c r="AY204" s="243" t="s">
        <v>206</v>
      </c>
    </row>
    <row r="205" spans="1:51" s="14" customFormat="1" ht="12">
      <c r="A205" s="14"/>
      <c r="B205" s="244"/>
      <c r="C205" s="245"/>
      <c r="D205" s="228" t="s">
        <v>218</v>
      </c>
      <c r="E205" s="246" t="s">
        <v>873</v>
      </c>
      <c r="F205" s="247" t="s">
        <v>220</v>
      </c>
      <c r="G205" s="245"/>
      <c r="H205" s="248">
        <v>51.524</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218</v>
      </c>
      <c r="AU205" s="254" t="s">
        <v>87</v>
      </c>
      <c r="AV205" s="14" t="s">
        <v>214</v>
      </c>
      <c r="AW205" s="14" t="s">
        <v>41</v>
      </c>
      <c r="AX205" s="14" t="s">
        <v>87</v>
      </c>
      <c r="AY205" s="254" t="s">
        <v>206</v>
      </c>
    </row>
    <row r="206" spans="1:65" s="2" customFormat="1" ht="24.15" customHeight="1">
      <c r="A206" s="40"/>
      <c r="B206" s="41"/>
      <c r="C206" s="215" t="s">
        <v>372</v>
      </c>
      <c r="D206" s="215" t="s">
        <v>209</v>
      </c>
      <c r="E206" s="216" t="s">
        <v>545</v>
      </c>
      <c r="F206" s="217" t="s">
        <v>546</v>
      </c>
      <c r="G206" s="218" t="s">
        <v>316</v>
      </c>
      <c r="H206" s="219">
        <v>154.572</v>
      </c>
      <c r="I206" s="220"/>
      <c r="J206" s="221">
        <f>ROUND(I206*H206,2)</f>
        <v>0</v>
      </c>
      <c r="K206" s="217" t="s">
        <v>213</v>
      </c>
      <c r="L206" s="46"/>
      <c r="M206" s="222" t="s">
        <v>39</v>
      </c>
      <c r="N206" s="223" t="s">
        <v>53</v>
      </c>
      <c r="O206" s="86"/>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362</v>
      </c>
      <c r="AT206" s="226" t="s">
        <v>209</v>
      </c>
      <c r="AU206" s="226" t="s">
        <v>87</v>
      </c>
      <c r="AY206" s="18" t="s">
        <v>206</v>
      </c>
      <c r="BE206" s="227">
        <f>IF(N206="základní",J206,0)</f>
        <v>0</v>
      </c>
      <c r="BF206" s="227">
        <f>IF(N206="snížená",J206,0)</f>
        <v>0</v>
      </c>
      <c r="BG206" s="227">
        <f>IF(N206="zákl. přenesená",J206,0)</f>
        <v>0</v>
      </c>
      <c r="BH206" s="227">
        <f>IF(N206="sníž. přenesená",J206,0)</f>
        <v>0</v>
      </c>
      <c r="BI206" s="227">
        <f>IF(N206="nulová",J206,0)</f>
        <v>0</v>
      </c>
      <c r="BJ206" s="18" t="s">
        <v>214</v>
      </c>
      <c r="BK206" s="227">
        <f>ROUND(I206*H206,2)</f>
        <v>0</v>
      </c>
      <c r="BL206" s="18" t="s">
        <v>362</v>
      </c>
      <c r="BM206" s="226" t="s">
        <v>994</v>
      </c>
    </row>
    <row r="207" spans="1:47" s="2" customFormat="1" ht="12">
      <c r="A207" s="40"/>
      <c r="B207" s="41"/>
      <c r="C207" s="42"/>
      <c r="D207" s="228" t="s">
        <v>216</v>
      </c>
      <c r="E207" s="42"/>
      <c r="F207" s="229" t="s">
        <v>548</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8" t="s">
        <v>216</v>
      </c>
      <c r="AU207" s="18" t="s">
        <v>87</v>
      </c>
    </row>
    <row r="208" spans="1:47" s="2" customFormat="1" ht="12">
      <c r="A208" s="40"/>
      <c r="B208" s="41"/>
      <c r="C208" s="42"/>
      <c r="D208" s="228" t="s">
        <v>326</v>
      </c>
      <c r="E208" s="42"/>
      <c r="F208" s="275" t="s">
        <v>995</v>
      </c>
      <c r="G208" s="42"/>
      <c r="H208" s="42"/>
      <c r="I208" s="230"/>
      <c r="J208" s="42"/>
      <c r="K208" s="42"/>
      <c r="L208" s="46"/>
      <c r="M208" s="231"/>
      <c r="N208" s="232"/>
      <c r="O208" s="86"/>
      <c r="P208" s="86"/>
      <c r="Q208" s="86"/>
      <c r="R208" s="86"/>
      <c r="S208" s="86"/>
      <c r="T208" s="87"/>
      <c r="U208" s="40"/>
      <c r="V208" s="40"/>
      <c r="W208" s="40"/>
      <c r="X208" s="40"/>
      <c r="Y208" s="40"/>
      <c r="Z208" s="40"/>
      <c r="AA208" s="40"/>
      <c r="AB208" s="40"/>
      <c r="AC208" s="40"/>
      <c r="AD208" s="40"/>
      <c r="AE208" s="40"/>
      <c r="AT208" s="18" t="s">
        <v>326</v>
      </c>
      <c r="AU208" s="18" t="s">
        <v>87</v>
      </c>
    </row>
    <row r="209" spans="1:51" s="13" customFormat="1" ht="12">
      <c r="A209" s="13"/>
      <c r="B209" s="233"/>
      <c r="C209" s="234"/>
      <c r="D209" s="228" t="s">
        <v>218</v>
      </c>
      <c r="E209" s="235" t="s">
        <v>39</v>
      </c>
      <c r="F209" s="236" t="s">
        <v>996</v>
      </c>
      <c r="G209" s="234"/>
      <c r="H209" s="237">
        <v>154.572</v>
      </c>
      <c r="I209" s="238"/>
      <c r="J209" s="234"/>
      <c r="K209" s="234"/>
      <c r="L209" s="239"/>
      <c r="M209" s="240"/>
      <c r="N209" s="241"/>
      <c r="O209" s="241"/>
      <c r="P209" s="241"/>
      <c r="Q209" s="241"/>
      <c r="R209" s="241"/>
      <c r="S209" s="241"/>
      <c r="T209" s="242"/>
      <c r="U209" s="13"/>
      <c r="V209" s="13"/>
      <c r="W209" s="13"/>
      <c r="X209" s="13"/>
      <c r="Y209" s="13"/>
      <c r="Z209" s="13"/>
      <c r="AA209" s="13"/>
      <c r="AB209" s="13"/>
      <c r="AC209" s="13"/>
      <c r="AD209" s="13"/>
      <c r="AE209" s="13"/>
      <c r="AT209" s="243" t="s">
        <v>218</v>
      </c>
      <c r="AU209" s="243" t="s">
        <v>87</v>
      </c>
      <c r="AV209" s="13" t="s">
        <v>89</v>
      </c>
      <c r="AW209" s="13" t="s">
        <v>41</v>
      </c>
      <c r="AX209" s="13" t="s">
        <v>80</v>
      </c>
      <c r="AY209" s="243" t="s">
        <v>206</v>
      </c>
    </row>
    <row r="210" spans="1:51" s="14" customFormat="1" ht="12">
      <c r="A210" s="14"/>
      <c r="B210" s="244"/>
      <c r="C210" s="245"/>
      <c r="D210" s="228" t="s">
        <v>218</v>
      </c>
      <c r="E210" s="246" t="s">
        <v>39</v>
      </c>
      <c r="F210" s="247" t="s">
        <v>220</v>
      </c>
      <c r="G210" s="245"/>
      <c r="H210" s="248">
        <v>154.572</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218</v>
      </c>
      <c r="AU210" s="254" t="s">
        <v>87</v>
      </c>
      <c r="AV210" s="14" t="s">
        <v>214</v>
      </c>
      <c r="AW210" s="14" t="s">
        <v>41</v>
      </c>
      <c r="AX210" s="14" t="s">
        <v>87</v>
      </c>
      <c r="AY210" s="254" t="s">
        <v>206</v>
      </c>
    </row>
    <row r="211" spans="1:65" s="2" customFormat="1" ht="16.5" customHeight="1">
      <c r="A211" s="40"/>
      <c r="B211" s="41"/>
      <c r="C211" s="215" t="s">
        <v>379</v>
      </c>
      <c r="D211" s="215" t="s">
        <v>209</v>
      </c>
      <c r="E211" s="216" t="s">
        <v>392</v>
      </c>
      <c r="F211" s="217" t="s">
        <v>393</v>
      </c>
      <c r="G211" s="218" t="s">
        <v>316</v>
      </c>
      <c r="H211" s="219">
        <v>0.578</v>
      </c>
      <c r="I211" s="220"/>
      <c r="J211" s="221">
        <f>ROUND(I211*H211,2)</f>
        <v>0</v>
      </c>
      <c r="K211" s="217" t="s">
        <v>213</v>
      </c>
      <c r="L211" s="46"/>
      <c r="M211" s="222" t="s">
        <v>39</v>
      </c>
      <c r="N211" s="223" t="s">
        <v>53</v>
      </c>
      <c r="O211" s="86"/>
      <c r="P211" s="224">
        <f>O211*H211</f>
        <v>0</v>
      </c>
      <c r="Q211" s="224">
        <v>0</v>
      </c>
      <c r="R211" s="224">
        <f>Q211*H211</f>
        <v>0</v>
      </c>
      <c r="S211" s="224">
        <v>0</v>
      </c>
      <c r="T211" s="225">
        <f>S211*H211</f>
        <v>0</v>
      </c>
      <c r="U211" s="40"/>
      <c r="V211" s="40"/>
      <c r="W211" s="40"/>
      <c r="X211" s="40"/>
      <c r="Y211" s="40"/>
      <c r="Z211" s="40"/>
      <c r="AA211" s="40"/>
      <c r="AB211" s="40"/>
      <c r="AC211" s="40"/>
      <c r="AD211" s="40"/>
      <c r="AE211" s="40"/>
      <c r="AR211" s="226" t="s">
        <v>362</v>
      </c>
      <c r="AT211" s="226" t="s">
        <v>209</v>
      </c>
      <c r="AU211" s="226" t="s">
        <v>87</v>
      </c>
      <c r="AY211" s="18" t="s">
        <v>206</v>
      </c>
      <c r="BE211" s="227">
        <f>IF(N211="základní",J211,0)</f>
        <v>0</v>
      </c>
      <c r="BF211" s="227">
        <f>IF(N211="snížená",J211,0)</f>
        <v>0</v>
      </c>
      <c r="BG211" s="227">
        <f>IF(N211="zákl. přenesená",J211,0)</f>
        <v>0</v>
      </c>
      <c r="BH211" s="227">
        <f>IF(N211="sníž. přenesená",J211,0)</f>
        <v>0</v>
      </c>
      <c r="BI211" s="227">
        <f>IF(N211="nulová",J211,0)</f>
        <v>0</v>
      </c>
      <c r="BJ211" s="18" t="s">
        <v>214</v>
      </c>
      <c r="BK211" s="227">
        <f>ROUND(I211*H211,2)</f>
        <v>0</v>
      </c>
      <c r="BL211" s="18" t="s">
        <v>362</v>
      </c>
      <c r="BM211" s="226" t="s">
        <v>997</v>
      </c>
    </row>
    <row r="212" spans="1:47" s="2" customFormat="1" ht="12">
      <c r="A212" s="40"/>
      <c r="B212" s="41"/>
      <c r="C212" s="42"/>
      <c r="D212" s="228" t="s">
        <v>216</v>
      </c>
      <c r="E212" s="42"/>
      <c r="F212" s="229" t="s">
        <v>395</v>
      </c>
      <c r="G212" s="42"/>
      <c r="H212" s="42"/>
      <c r="I212" s="230"/>
      <c r="J212" s="42"/>
      <c r="K212" s="42"/>
      <c r="L212" s="46"/>
      <c r="M212" s="231"/>
      <c r="N212" s="232"/>
      <c r="O212" s="86"/>
      <c r="P212" s="86"/>
      <c r="Q212" s="86"/>
      <c r="R212" s="86"/>
      <c r="S212" s="86"/>
      <c r="T212" s="87"/>
      <c r="U212" s="40"/>
      <c r="V212" s="40"/>
      <c r="W212" s="40"/>
      <c r="X212" s="40"/>
      <c r="Y212" s="40"/>
      <c r="Z212" s="40"/>
      <c r="AA212" s="40"/>
      <c r="AB212" s="40"/>
      <c r="AC212" s="40"/>
      <c r="AD212" s="40"/>
      <c r="AE212" s="40"/>
      <c r="AT212" s="18" t="s">
        <v>216</v>
      </c>
      <c r="AU212" s="18" t="s">
        <v>87</v>
      </c>
    </row>
    <row r="213" spans="1:51" s="13" customFormat="1" ht="12">
      <c r="A213" s="13"/>
      <c r="B213" s="233"/>
      <c r="C213" s="234"/>
      <c r="D213" s="228" t="s">
        <v>218</v>
      </c>
      <c r="E213" s="235" t="s">
        <v>39</v>
      </c>
      <c r="F213" s="236" t="s">
        <v>998</v>
      </c>
      <c r="G213" s="234"/>
      <c r="H213" s="237">
        <v>0.568</v>
      </c>
      <c r="I213" s="238"/>
      <c r="J213" s="234"/>
      <c r="K213" s="234"/>
      <c r="L213" s="239"/>
      <c r="M213" s="240"/>
      <c r="N213" s="241"/>
      <c r="O213" s="241"/>
      <c r="P213" s="241"/>
      <c r="Q213" s="241"/>
      <c r="R213" s="241"/>
      <c r="S213" s="241"/>
      <c r="T213" s="242"/>
      <c r="U213" s="13"/>
      <c r="V213" s="13"/>
      <c r="W213" s="13"/>
      <c r="X213" s="13"/>
      <c r="Y213" s="13"/>
      <c r="Z213" s="13"/>
      <c r="AA213" s="13"/>
      <c r="AB213" s="13"/>
      <c r="AC213" s="13"/>
      <c r="AD213" s="13"/>
      <c r="AE213" s="13"/>
      <c r="AT213" s="243" t="s">
        <v>218</v>
      </c>
      <c r="AU213" s="243" t="s">
        <v>87</v>
      </c>
      <c r="AV213" s="13" t="s">
        <v>89</v>
      </c>
      <c r="AW213" s="13" t="s">
        <v>41</v>
      </c>
      <c r="AX213" s="13" t="s">
        <v>80</v>
      </c>
      <c r="AY213" s="243" t="s">
        <v>206</v>
      </c>
    </row>
    <row r="214" spans="1:51" s="13" customFormat="1" ht="12">
      <c r="A214" s="13"/>
      <c r="B214" s="233"/>
      <c r="C214" s="234"/>
      <c r="D214" s="228" t="s">
        <v>218</v>
      </c>
      <c r="E214" s="235" t="s">
        <v>39</v>
      </c>
      <c r="F214" s="236" t="s">
        <v>999</v>
      </c>
      <c r="G214" s="234"/>
      <c r="H214" s="237">
        <v>0.01</v>
      </c>
      <c r="I214" s="238"/>
      <c r="J214" s="234"/>
      <c r="K214" s="234"/>
      <c r="L214" s="239"/>
      <c r="M214" s="240"/>
      <c r="N214" s="241"/>
      <c r="O214" s="241"/>
      <c r="P214" s="241"/>
      <c r="Q214" s="241"/>
      <c r="R214" s="241"/>
      <c r="S214" s="241"/>
      <c r="T214" s="242"/>
      <c r="U214" s="13"/>
      <c r="V214" s="13"/>
      <c r="W214" s="13"/>
      <c r="X214" s="13"/>
      <c r="Y214" s="13"/>
      <c r="Z214" s="13"/>
      <c r="AA214" s="13"/>
      <c r="AB214" s="13"/>
      <c r="AC214" s="13"/>
      <c r="AD214" s="13"/>
      <c r="AE214" s="13"/>
      <c r="AT214" s="243" t="s">
        <v>218</v>
      </c>
      <c r="AU214" s="243" t="s">
        <v>87</v>
      </c>
      <c r="AV214" s="13" t="s">
        <v>89</v>
      </c>
      <c r="AW214" s="13" t="s">
        <v>41</v>
      </c>
      <c r="AX214" s="13" t="s">
        <v>80</v>
      </c>
      <c r="AY214" s="243" t="s">
        <v>206</v>
      </c>
    </row>
    <row r="215" spans="1:51" s="14" customFormat="1" ht="12">
      <c r="A215" s="14"/>
      <c r="B215" s="244"/>
      <c r="C215" s="245"/>
      <c r="D215" s="228" t="s">
        <v>218</v>
      </c>
      <c r="E215" s="246" t="s">
        <v>39</v>
      </c>
      <c r="F215" s="247" t="s">
        <v>220</v>
      </c>
      <c r="G215" s="245"/>
      <c r="H215" s="248">
        <v>0.578</v>
      </c>
      <c r="I215" s="249"/>
      <c r="J215" s="245"/>
      <c r="K215" s="245"/>
      <c r="L215" s="250"/>
      <c r="M215" s="276"/>
      <c r="N215" s="277"/>
      <c r="O215" s="277"/>
      <c r="P215" s="277"/>
      <c r="Q215" s="277"/>
      <c r="R215" s="277"/>
      <c r="S215" s="277"/>
      <c r="T215" s="278"/>
      <c r="U215" s="14"/>
      <c r="V215" s="14"/>
      <c r="W215" s="14"/>
      <c r="X215" s="14"/>
      <c r="Y215" s="14"/>
      <c r="Z215" s="14"/>
      <c r="AA215" s="14"/>
      <c r="AB215" s="14"/>
      <c r="AC215" s="14"/>
      <c r="AD215" s="14"/>
      <c r="AE215" s="14"/>
      <c r="AT215" s="254" t="s">
        <v>218</v>
      </c>
      <c r="AU215" s="254" t="s">
        <v>87</v>
      </c>
      <c r="AV215" s="14" t="s">
        <v>214</v>
      </c>
      <c r="AW215" s="14" t="s">
        <v>41</v>
      </c>
      <c r="AX215" s="14" t="s">
        <v>87</v>
      </c>
      <c r="AY215" s="254" t="s">
        <v>206</v>
      </c>
    </row>
    <row r="216" spans="1:31" s="2" customFormat="1" ht="6.95" customHeight="1">
      <c r="A216" s="40"/>
      <c r="B216" s="61"/>
      <c r="C216" s="62"/>
      <c r="D216" s="62"/>
      <c r="E216" s="62"/>
      <c r="F216" s="62"/>
      <c r="G216" s="62"/>
      <c r="H216" s="62"/>
      <c r="I216" s="62"/>
      <c r="J216" s="62"/>
      <c r="K216" s="62"/>
      <c r="L216" s="46"/>
      <c r="M216" s="40"/>
      <c r="O216" s="40"/>
      <c r="P216" s="40"/>
      <c r="Q216" s="40"/>
      <c r="R216" s="40"/>
      <c r="S216" s="40"/>
      <c r="T216" s="40"/>
      <c r="U216" s="40"/>
      <c r="V216" s="40"/>
      <c r="W216" s="40"/>
      <c r="X216" s="40"/>
      <c r="Y216" s="40"/>
      <c r="Z216" s="40"/>
      <c r="AA216" s="40"/>
      <c r="AB216" s="40"/>
      <c r="AC216" s="40"/>
      <c r="AD216" s="40"/>
      <c r="AE216" s="40"/>
    </row>
  </sheetData>
  <sheetProtection password="CDD6" sheet="1" objects="1" scenarios="1" formatColumns="0" formatRows="0" autoFilter="0"/>
  <autoFilter ref="C87:K21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115</v>
      </c>
      <c r="AZ2" s="140" t="s">
        <v>1000</v>
      </c>
      <c r="BA2" s="140" t="s">
        <v>1001</v>
      </c>
      <c r="BB2" s="140" t="s">
        <v>223</v>
      </c>
      <c r="BC2" s="140" t="s">
        <v>89</v>
      </c>
      <c r="BD2" s="140" t="s">
        <v>89</v>
      </c>
    </row>
    <row r="3" spans="2:56" s="1" customFormat="1" ht="6.95" customHeight="1" hidden="1">
      <c r="B3" s="141"/>
      <c r="C3" s="142"/>
      <c r="D3" s="142"/>
      <c r="E3" s="142"/>
      <c r="F3" s="142"/>
      <c r="G3" s="142"/>
      <c r="H3" s="142"/>
      <c r="I3" s="142"/>
      <c r="J3" s="142"/>
      <c r="K3" s="142"/>
      <c r="L3" s="21"/>
      <c r="AT3" s="18" t="s">
        <v>89</v>
      </c>
      <c r="AZ3" s="140" t="s">
        <v>1002</v>
      </c>
      <c r="BA3" s="140" t="s">
        <v>1003</v>
      </c>
      <c r="BB3" s="140" t="s">
        <v>268</v>
      </c>
      <c r="BC3" s="140" t="s">
        <v>1004</v>
      </c>
      <c r="BD3" s="140" t="s">
        <v>89</v>
      </c>
    </row>
    <row r="4" spans="2:56" s="1" customFormat="1" ht="24.95" customHeight="1" hidden="1">
      <c r="B4" s="21"/>
      <c r="D4" s="143" t="s">
        <v>177</v>
      </c>
      <c r="L4" s="21"/>
      <c r="M4" s="144" t="s">
        <v>10</v>
      </c>
      <c r="AT4" s="18" t="s">
        <v>41</v>
      </c>
      <c r="AZ4" s="140" t="s">
        <v>1005</v>
      </c>
      <c r="BA4" s="140" t="s">
        <v>349</v>
      </c>
      <c r="BB4" s="140" t="s">
        <v>316</v>
      </c>
      <c r="BC4" s="140" t="s">
        <v>1006</v>
      </c>
      <c r="BD4" s="140" t="s">
        <v>89</v>
      </c>
    </row>
    <row r="5" spans="2:56" s="1" customFormat="1" ht="6.95" customHeight="1" hidden="1">
      <c r="B5" s="21"/>
      <c r="L5" s="21"/>
      <c r="AZ5" s="140" t="s">
        <v>1007</v>
      </c>
      <c r="BA5" s="140" t="s">
        <v>273</v>
      </c>
      <c r="BB5" s="140" t="s">
        <v>268</v>
      </c>
      <c r="BC5" s="140" t="s">
        <v>1008</v>
      </c>
      <c r="BD5" s="140" t="s">
        <v>89</v>
      </c>
    </row>
    <row r="6" spans="2:56" s="1" customFormat="1" ht="12" customHeight="1" hidden="1">
      <c r="B6" s="21"/>
      <c r="D6" s="145" t="s">
        <v>16</v>
      </c>
      <c r="L6" s="21"/>
      <c r="AZ6" s="140" t="s">
        <v>1009</v>
      </c>
      <c r="BA6" s="140" t="s">
        <v>877</v>
      </c>
      <c r="BB6" s="140" t="s">
        <v>175</v>
      </c>
      <c r="BC6" s="140" t="s">
        <v>1010</v>
      </c>
      <c r="BD6" s="140" t="s">
        <v>89</v>
      </c>
    </row>
    <row r="7" spans="2:56" s="1" customFormat="1" ht="16.5" customHeight="1" hidden="1">
      <c r="B7" s="21"/>
      <c r="E7" s="146" t="str">
        <f>'Rekapitulace zakázky'!K6</f>
        <v>Souvislá výměna kolejnic v obvodu Správy tratí Most pro r. 2022</v>
      </c>
      <c r="F7" s="145"/>
      <c r="G7" s="145"/>
      <c r="H7" s="145"/>
      <c r="L7" s="21"/>
      <c r="AZ7" s="140" t="s">
        <v>1011</v>
      </c>
      <c r="BA7" s="140" t="s">
        <v>1012</v>
      </c>
      <c r="BB7" s="140" t="s">
        <v>881</v>
      </c>
      <c r="BC7" s="140" t="s">
        <v>1013</v>
      </c>
      <c r="BD7" s="140" t="s">
        <v>89</v>
      </c>
    </row>
    <row r="8" spans="2:56" s="1" customFormat="1" ht="12" customHeight="1" hidden="1">
      <c r="B8" s="21"/>
      <c r="D8" s="145" t="s">
        <v>178</v>
      </c>
      <c r="L8" s="21"/>
      <c r="AZ8" s="140" t="s">
        <v>1014</v>
      </c>
      <c r="BA8" s="140" t="s">
        <v>890</v>
      </c>
      <c r="BB8" s="140" t="s">
        <v>223</v>
      </c>
      <c r="BC8" s="140" t="s">
        <v>89</v>
      </c>
      <c r="BD8" s="140" t="s">
        <v>89</v>
      </c>
    </row>
    <row r="9" spans="1:56" s="2" customFormat="1" ht="16.5" customHeight="1" hidden="1">
      <c r="A9" s="40"/>
      <c r="B9" s="46"/>
      <c r="C9" s="40"/>
      <c r="D9" s="40"/>
      <c r="E9" s="146" t="s">
        <v>888</v>
      </c>
      <c r="F9" s="40"/>
      <c r="G9" s="40"/>
      <c r="H9" s="40"/>
      <c r="I9" s="40"/>
      <c r="J9" s="40"/>
      <c r="K9" s="40"/>
      <c r="L9" s="147"/>
      <c r="S9" s="40"/>
      <c r="T9" s="40"/>
      <c r="U9" s="40"/>
      <c r="V9" s="40"/>
      <c r="W9" s="40"/>
      <c r="X9" s="40"/>
      <c r="Y9" s="40"/>
      <c r="Z9" s="40"/>
      <c r="AA9" s="40"/>
      <c r="AB9" s="40"/>
      <c r="AC9" s="40"/>
      <c r="AD9" s="40"/>
      <c r="AE9" s="40"/>
      <c r="AZ9" s="140" t="s">
        <v>1015</v>
      </c>
      <c r="BA9" s="140" t="s">
        <v>871</v>
      </c>
      <c r="BB9" s="140" t="s">
        <v>175</v>
      </c>
      <c r="BC9" s="140" t="s">
        <v>1016</v>
      </c>
      <c r="BD9" s="140" t="s">
        <v>89</v>
      </c>
    </row>
    <row r="10" spans="1:56"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c r="AZ10" s="140" t="s">
        <v>1017</v>
      </c>
      <c r="BA10" s="140" t="s">
        <v>880</v>
      </c>
      <c r="BB10" s="140" t="s">
        <v>881</v>
      </c>
      <c r="BC10" s="140" t="s">
        <v>522</v>
      </c>
      <c r="BD10" s="140" t="s">
        <v>89</v>
      </c>
    </row>
    <row r="11" spans="1:56" s="2" customFormat="1" ht="16.5" customHeight="1" hidden="1">
      <c r="A11" s="40"/>
      <c r="B11" s="46"/>
      <c r="C11" s="40"/>
      <c r="D11" s="40"/>
      <c r="E11" s="148" t="s">
        <v>1018</v>
      </c>
      <c r="F11" s="40"/>
      <c r="G11" s="40"/>
      <c r="H11" s="40"/>
      <c r="I11" s="40"/>
      <c r="J11" s="40"/>
      <c r="K11" s="40"/>
      <c r="L11" s="147"/>
      <c r="S11" s="40"/>
      <c r="T11" s="40"/>
      <c r="U11" s="40"/>
      <c r="V11" s="40"/>
      <c r="W11" s="40"/>
      <c r="X11" s="40"/>
      <c r="Y11" s="40"/>
      <c r="Z11" s="40"/>
      <c r="AA11" s="40"/>
      <c r="AB11" s="40"/>
      <c r="AC11" s="40"/>
      <c r="AD11" s="40"/>
      <c r="AE11" s="40"/>
      <c r="AZ11" s="140" t="s">
        <v>1019</v>
      </c>
      <c r="BA11" s="140" t="s">
        <v>874</v>
      </c>
      <c r="BB11" s="140" t="s">
        <v>316</v>
      </c>
      <c r="BC11" s="140" t="s">
        <v>1020</v>
      </c>
      <c r="BD11" s="140" t="s">
        <v>89</v>
      </c>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ROUND((SUM(BE87:BE216)),2)</f>
        <v>0</v>
      </c>
      <c r="G35" s="40"/>
      <c r="H35" s="40"/>
      <c r="I35" s="160">
        <v>0.21</v>
      </c>
      <c r="J35" s="159">
        <f>ROUND(((SUM(BE87:BE216))*I35),2)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ROUND((SUM(BF87:BF216)),2)</f>
        <v>0</v>
      </c>
      <c r="G36" s="40"/>
      <c r="H36" s="40"/>
      <c r="I36" s="160">
        <v>0.15</v>
      </c>
      <c r="J36" s="159">
        <f>ROUND(((SUM(BF87:BF216))*I36),2)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ROUND((SUM(BG87:BG216)),2)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ROUND((SUM(BH87:BH216)),2)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ROUND((SUM(BI87:BI216)),2)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Č22 - 1.TK Úpořiny - Ohníč</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1021</v>
      </c>
      <c r="E64" s="180"/>
      <c r="F64" s="180"/>
      <c r="G64" s="180"/>
      <c r="H64" s="180"/>
      <c r="I64" s="180"/>
      <c r="J64" s="181">
        <f>J88</f>
        <v>0</v>
      </c>
      <c r="K64" s="178"/>
      <c r="L64" s="182"/>
      <c r="S64" s="9"/>
      <c r="T64" s="9"/>
      <c r="U64" s="9"/>
      <c r="V64" s="9"/>
      <c r="W64" s="9"/>
      <c r="X64" s="9"/>
      <c r="Y64" s="9"/>
      <c r="Z64" s="9"/>
      <c r="AA64" s="9"/>
      <c r="AB64" s="9"/>
      <c r="AC64" s="9"/>
      <c r="AD64" s="9"/>
      <c r="AE64" s="9"/>
    </row>
    <row r="65" spans="1:31" s="9" customFormat="1" ht="24.95" customHeight="1" hidden="1">
      <c r="A65" s="9"/>
      <c r="B65" s="177"/>
      <c r="C65" s="178"/>
      <c r="D65" s="179" t="s">
        <v>190</v>
      </c>
      <c r="E65" s="180"/>
      <c r="F65" s="180"/>
      <c r="G65" s="180"/>
      <c r="H65" s="180"/>
      <c r="I65" s="180"/>
      <c r="J65" s="181">
        <f>J194</f>
        <v>0</v>
      </c>
      <c r="K65" s="178"/>
      <c r="L65" s="182"/>
      <c r="S65" s="9"/>
      <c r="T65" s="9"/>
      <c r="U65" s="9"/>
      <c r="V65" s="9"/>
      <c r="W65" s="9"/>
      <c r="X65" s="9"/>
      <c r="Y65" s="9"/>
      <c r="Z65" s="9"/>
      <c r="AA65" s="9"/>
      <c r="AB65" s="9"/>
      <c r="AC65" s="9"/>
      <c r="AD65" s="9"/>
      <c r="AE65" s="9"/>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888</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1" t="str">
        <f>E11</f>
        <v>Č22 - 1.TK Úpořiny - Ohníč</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15. 3. 2022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P88+P194</f>
        <v>0</v>
      </c>
      <c r="Q87" s="98"/>
      <c r="R87" s="196">
        <f>R88+R194</f>
        <v>216.6566604</v>
      </c>
      <c r="S87" s="98"/>
      <c r="T87" s="197">
        <f>T88+T194</f>
        <v>0</v>
      </c>
      <c r="U87" s="40"/>
      <c r="V87" s="40"/>
      <c r="W87" s="40"/>
      <c r="X87" s="40"/>
      <c r="Y87" s="40"/>
      <c r="Z87" s="40"/>
      <c r="AA87" s="40"/>
      <c r="AB87" s="40"/>
      <c r="AC87" s="40"/>
      <c r="AD87" s="40"/>
      <c r="AE87" s="40"/>
      <c r="AT87" s="18" t="s">
        <v>79</v>
      </c>
      <c r="AU87" s="18" t="s">
        <v>187</v>
      </c>
      <c r="BK87" s="198">
        <f>BK88+BK194</f>
        <v>0</v>
      </c>
    </row>
    <row r="88" spans="1:63" s="12" customFormat="1" ht="25.9" customHeight="1">
      <c r="A88" s="12"/>
      <c r="B88" s="199"/>
      <c r="C88" s="200"/>
      <c r="D88" s="201" t="s">
        <v>79</v>
      </c>
      <c r="E88" s="202" t="s">
        <v>207</v>
      </c>
      <c r="F88" s="202" t="s">
        <v>208</v>
      </c>
      <c r="G88" s="200"/>
      <c r="H88" s="200"/>
      <c r="I88" s="203"/>
      <c r="J88" s="204">
        <f>BK88</f>
        <v>0</v>
      </c>
      <c r="K88" s="200"/>
      <c r="L88" s="205"/>
      <c r="M88" s="206"/>
      <c r="N88" s="207"/>
      <c r="O88" s="207"/>
      <c r="P88" s="208">
        <f>SUM(P89:P193)</f>
        <v>0</v>
      </c>
      <c r="Q88" s="207"/>
      <c r="R88" s="208">
        <f>SUM(R89:R193)</f>
        <v>216.6566604</v>
      </c>
      <c r="S88" s="207"/>
      <c r="T88" s="209">
        <f>SUM(T89:T193)</f>
        <v>0</v>
      </c>
      <c r="U88" s="12"/>
      <c r="V88" s="12"/>
      <c r="W88" s="12"/>
      <c r="X88" s="12"/>
      <c r="Y88" s="12"/>
      <c r="Z88" s="12"/>
      <c r="AA88" s="12"/>
      <c r="AB88" s="12"/>
      <c r="AC88" s="12"/>
      <c r="AD88" s="12"/>
      <c r="AE88" s="12"/>
      <c r="AR88" s="210" t="s">
        <v>87</v>
      </c>
      <c r="AT88" s="211" t="s">
        <v>79</v>
      </c>
      <c r="AU88" s="211" t="s">
        <v>80</v>
      </c>
      <c r="AY88" s="210" t="s">
        <v>206</v>
      </c>
      <c r="BK88" s="212">
        <f>SUM(BK89:BK193)</f>
        <v>0</v>
      </c>
    </row>
    <row r="89" spans="1:65" s="2" customFormat="1" ht="24.15" customHeight="1">
      <c r="A89" s="40"/>
      <c r="B89" s="41"/>
      <c r="C89" s="215" t="s">
        <v>87</v>
      </c>
      <c r="D89" s="215" t="s">
        <v>209</v>
      </c>
      <c r="E89" s="216" t="s">
        <v>1022</v>
      </c>
      <c r="F89" s="217" t="s">
        <v>1003</v>
      </c>
      <c r="G89" s="218" t="s">
        <v>268</v>
      </c>
      <c r="H89" s="219">
        <v>0.625</v>
      </c>
      <c r="I89" s="220"/>
      <c r="J89" s="221">
        <f>ROUND(I89*H89,2)</f>
        <v>0</v>
      </c>
      <c r="K89" s="217" t="s">
        <v>213</v>
      </c>
      <c r="L89" s="46"/>
      <c r="M89" s="222" t="s">
        <v>39</v>
      </c>
      <c r="N89" s="223" t="s">
        <v>53</v>
      </c>
      <c r="O89" s="86"/>
      <c r="P89" s="224">
        <f>O89*H89</f>
        <v>0</v>
      </c>
      <c r="Q89" s="224">
        <v>0</v>
      </c>
      <c r="R89" s="224">
        <f>Q89*H89</f>
        <v>0</v>
      </c>
      <c r="S89" s="224">
        <v>0</v>
      </c>
      <c r="T89" s="225">
        <f>S89*H89</f>
        <v>0</v>
      </c>
      <c r="U89" s="40"/>
      <c r="V89" s="40"/>
      <c r="W89" s="40"/>
      <c r="X89" s="40"/>
      <c r="Y89" s="40"/>
      <c r="Z89" s="40"/>
      <c r="AA89" s="40"/>
      <c r="AB89" s="40"/>
      <c r="AC89" s="40"/>
      <c r="AD89" s="40"/>
      <c r="AE89" s="40"/>
      <c r="AR89" s="226" t="s">
        <v>214</v>
      </c>
      <c r="AT89" s="226" t="s">
        <v>209</v>
      </c>
      <c r="AU89" s="226" t="s">
        <v>87</v>
      </c>
      <c r="AY89" s="18" t="s">
        <v>206</v>
      </c>
      <c r="BE89" s="227">
        <f>IF(N89="základní",J89,0)</f>
        <v>0</v>
      </c>
      <c r="BF89" s="227">
        <f>IF(N89="snížená",J89,0)</f>
        <v>0</v>
      </c>
      <c r="BG89" s="227">
        <f>IF(N89="zákl. přenesená",J89,0)</f>
        <v>0</v>
      </c>
      <c r="BH89" s="227">
        <f>IF(N89="sníž. přenesená",J89,0)</f>
        <v>0</v>
      </c>
      <c r="BI89" s="227">
        <f>IF(N89="nulová",J89,0)</f>
        <v>0</v>
      </c>
      <c r="BJ89" s="18" t="s">
        <v>214</v>
      </c>
      <c r="BK89" s="227">
        <f>ROUND(I89*H89,2)</f>
        <v>0</v>
      </c>
      <c r="BL89" s="18" t="s">
        <v>214</v>
      </c>
      <c r="BM89" s="226" t="s">
        <v>1023</v>
      </c>
    </row>
    <row r="90" spans="1:47" s="2" customFormat="1" ht="12">
      <c r="A90" s="40"/>
      <c r="B90" s="41"/>
      <c r="C90" s="42"/>
      <c r="D90" s="228" t="s">
        <v>216</v>
      </c>
      <c r="E90" s="42"/>
      <c r="F90" s="229" t="s">
        <v>1024</v>
      </c>
      <c r="G90" s="42"/>
      <c r="H90" s="42"/>
      <c r="I90" s="230"/>
      <c r="J90" s="42"/>
      <c r="K90" s="42"/>
      <c r="L90" s="46"/>
      <c r="M90" s="231"/>
      <c r="N90" s="232"/>
      <c r="O90" s="86"/>
      <c r="P90" s="86"/>
      <c r="Q90" s="86"/>
      <c r="R90" s="86"/>
      <c r="S90" s="86"/>
      <c r="T90" s="87"/>
      <c r="U90" s="40"/>
      <c r="V90" s="40"/>
      <c r="W90" s="40"/>
      <c r="X90" s="40"/>
      <c r="Y90" s="40"/>
      <c r="Z90" s="40"/>
      <c r="AA90" s="40"/>
      <c r="AB90" s="40"/>
      <c r="AC90" s="40"/>
      <c r="AD90" s="40"/>
      <c r="AE90" s="40"/>
      <c r="AT90" s="18" t="s">
        <v>216</v>
      </c>
      <c r="AU90" s="18" t="s">
        <v>87</v>
      </c>
    </row>
    <row r="91" spans="1:51" s="13" customFormat="1" ht="12">
      <c r="A91" s="13"/>
      <c r="B91" s="233"/>
      <c r="C91" s="234"/>
      <c r="D91" s="228" t="s">
        <v>218</v>
      </c>
      <c r="E91" s="235" t="s">
        <v>39</v>
      </c>
      <c r="F91" s="236" t="s">
        <v>1025</v>
      </c>
      <c r="G91" s="234"/>
      <c r="H91" s="237">
        <v>0.625</v>
      </c>
      <c r="I91" s="238"/>
      <c r="J91" s="234"/>
      <c r="K91" s="234"/>
      <c r="L91" s="239"/>
      <c r="M91" s="240"/>
      <c r="N91" s="241"/>
      <c r="O91" s="241"/>
      <c r="P91" s="241"/>
      <c r="Q91" s="241"/>
      <c r="R91" s="241"/>
      <c r="S91" s="241"/>
      <c r="T91" s="242"/>
      <c r="U91" s="13"/>
      <c r="V91" s="13"/>
      <c r="W91" s="13"/>
      <c r="X91" s="13"/>
      <c r="Y91" s="13"/>
      <c r="Z91" s="13"/>
      <c r="AA91" s="13"/>
      <c r="AB91" s="13"/>
      <c r="AC91" s="13"/>
      <c r="AD91" s="13"/>
      <c r="AE91" s="13"/>
      <c r="AT91" s="243" t="s">
        <v>218</v>
      </c>
      <c r="AU91" s="243" t="s">
        <v>87</v>
      </c>
      <c r="AV91" s="13" t="s">
        <v>89</v>
      </c>
      <c r="AW91" s="13" t="s">
        <v>41</v>
      </c>
      <c r="AX91" s="13" t="s">
        <v>80</v>
      </c>
      <c r="AY91" s="243" t="s">
        <v>206</v>
      </c>
    </row>
    <row r="92" spans="1:51" s="14" customFormat="1" ht="12">
      <c r="A92" s="14"/>
      <c r="B92" s="244"/>
      <c r="C92" s="245"/>
      <c r="D92" s="228" t="s">
        <v>218</v>
      </c>
      <c r="E92" s="246" t="s">
        <v>1002</v>
      </c>
      <c r="F92" s="247" t="s">
        <v>220</v>
      </c>
      <c r="G92" s="245"/>
      <c r="H92" s="248">
        <v>0.625</v>
      </c>
      <c r="I92" s="249"/>
      <c r="J92" s="245"/>
      <c r="K92" s="245"/>
      <c r="L92" s="250"/>
      <c r="M92" s="251"/>
      <c r="N92" s="252"/>
      <c r="O92" s="252"/>
      <c r="P92" s="252"/>
      <c r="Q92" s="252"/>
      <c r="R92" s="252"/>
      <c r="S92" s="252"/>
      <c r="T92" s="253"/>
      <c r="U92" s="14"/>
      <c r="V92" s="14"/>
      <c r="W92" s="14"/>
      <c r="X92" s="14"/>
      <c r="Y92" s="14"/>
      <c r="Z92" s="14"/>
      <c r="AA92" s="14"/>
      <c r="AB92" s="14"/>
      <c r="AC92" s="14"/>
      <c r="AD92" s="14"/>
      <c r="AE92" s="14"/>
      <c r="AT92" s="254" t="s">
        <v>218</v>
      </c>
      <c r="AU92" s="254" t="s">
        <v>87</v>
      </c>
      <c r="AV92" s="14" t="s">
        <v>214</v>
      </c>
      <c r="AW92" s="14" t="s">
        <v>41</v>
      </c>
      <c r="AX92" s="14" t="s">
        <v>87</v>
      </c>
      <c r="AY92" s="254" t="s">
        <v>206</v>
      </c>
    </row>
    <row r="93" spans="1:65" s="2" customFormat="1" ht="16.5" customHeight="1">
      <c r="A93" s="40"/>
      <c r="B93" s="41"/>
      <c r="C93" s="215" t="s">
        <v>89</v>
      </c>
      <c r="D93" s="215" t="s">
        <v>209</v>
      </c>
      <c r="E93" s="216" t="s">
        <v>210</v>
      </c>
      <c r="F93" s="217" t="s">
        <v>211</v>
      </c>
      <c r="G93" s="218" t="s">
        <v>212</v>
      </c>
      <c r="H93" s="219">
        <v>58.309</v>
      </c>
      <c r="I93" s="220"/>
      <c r="J93" s="221">
        <f>ROUND(I93*H93,2)</f>
        <v>0</v>
      </c>
      <c r="K93" s="217" t="s">
        <v>213</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87</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1026</v>
      </c>
    </row>
    <row r="94" spans="1:47" s="2" customFormat="1" ht="12">
      <c r="A94" s="40"/>
      <c r="B94" s="41"/>
      <c r="C94" s="42"/>
      <c r="D94" s="228" t="s">
        <v>216</v>
      </c>
      <c r="E94" s="42"/>
      <c r="F94" s="229" t="s">
        <v>217</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87</v>
      </c>
    </row>
    <row r="95" spans="1:51" s="13" customFormat="1" ht="12">
      <c r="A95" s="13"/>
      <c r="B95" s="233"/>
      <c r="C95" s="234"/>
      <c r="D95" s="228" t="s">
        <v>218</v>
      </c>
      <c r="E95" s="235" t="s">
        <v>39</v>
      </c>
      <c r="F95" s="236" t="s">
        <v>1027</v>
      </c>
      <c r="G95" s="234"/>
      <c r="H95" s="237">
        <v>58.309</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87</v>
      </c>
      <c r="AV95" s="13" t="s">
        <v>89</v>
      </c>
      <c r="AW95" s="13" t="s">
        <v>41</v>
      </c>
      <c r="AX95" s="13" t="s">
        <v>80</v>
      </c>
      <c r="AY95" s="243" t="s">
        <v>206</v>
      </c>
    </row>
    <row r="96" spans="1:51" s="14" customFormat="1" ht="12">
      <c r="A96" s="14"/>
      <c r="B96" s="244"/>
      <c r="C96" s="245"/>
      <c r="D96" s="228" t="s">
        <v>218</v>
      </c>
      <c r="E96" s="246" t="s">
        <v>39</v>
      </c>
      <c r="F96" s="247" t="s">
        <v>220</v>
      </c>
      <c r="G96" s="245"/>
      <c r="H96" s="248">
        <v>58.309</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218</v>
      </c>
      <c r="AU96" s="254" t="s">
        <v>87</v>
      </c>
      <c r="AV96" s="14" t="s">
        <v>214</v>
      </c>
      <c r="AW96" s="14" t="s">
        <v>41</v>
      </c>
      <c r="AX96" s="14" t="s">
        <v>87</v>
      </c>
      <c r="AY96" s="254" t="s">
        <v>206</v>
      </c>
    </row>
    <row r="97" spans="1:65" s="2" customFormat="1" ht="16.5" customHeight="1">
      <c r="A97" s="40"/>
      <c r="B97" s="41"/>
      <c r="C97" s="215" t="s">
        <v>228</v>
      </c>
      <c r="D97" s="215" t="s">
        <v>209</v>
      </c>
      <c r="E97" s="216" t="s">
        <v>896</v>
      </c>
      <c r="F97" s="217" t="s">
        <v>897</v>
      </c>
      <c r="G97" s="218" t="s">
        <v>268</v>
      </c>
      <c r="H97" s="219">
        <v>2.794</v>
      </c>
      <c r="I97" s="220"/>
      <c r="J97" s="221">
        <f>ROUND(I97*H97,2)</f>
        <v>0</v>
      </c>
      <c r="K97" s="217" t="s">
        <v>213</v>
      </c>
      <c r="L97" s="46"/>
      <c r="M97" s="222" t="s">
        <v>39</v>
      </c>
      <c r="N97" s="223" t="s">
        <v>53</v>
      </c>
      <c r="O97" s="86"/>
      <c r="P97" s="224">
        <f>O97*H97</f>
        <v>0</v>
      </c>
      <c r="Q97" s="224">
        <v>0</v>
      </c>
      <c r="R97" s="224">
        <f>Q97*H97</f>
        <v>0</v>
      </c>
      <c r="S97" s="224">
        <v>0</v>
      </c>
      <c r="T97" s="225">
        <f>S97*H97</f>
        <v>0</v>
      </c>
      <c r="U97" s="40"/>
      <c r="V97" s="40"/>
      <c r="W97" s="40"/>
      <c r="X97" s="40"/>
      <c r="Y97" s="40"/>
      <c r="Z97" s="40"/>
      <c r="AA97" s="40"/>
      <c r="AB97" s="40"/>
      <c r="AC97" s="40"/>
      <c r="AD97" s="40"/>
      <c r="AE97" s="40"/>
      <c r="AR97" s="226" t="s">
        <v>214</v>
      </c>
      <c r="AT97" s="226" t="s">
        <v>209</v>
      </c>
      <c r="AU97" s="226" t="s">
        <v>87</v>
      </c>
      <c r="AY97" s="18" t="s">
        <v>206</v>
      </c>
      <c r="BE97" s="227">
        <f>IF(N97="základní",J97,0)</f>
        <v>0</v>
      </c>
      <c r="BF97" s="227">
        <f>IF(N97="snížená",J97,0)</f>
        <v>0</v>
      </c>
      <c r="BG97" s="227">
        <f>IF(N97="zákl. přenesená",J97,0)</f>
        <v>0</v>
      </c>
      <c r="BH97" s="227">
        <f>IF(N97="sníž. přenesená",J97,0)</f>
        <v>0</v>
      </c>
      <c r="BI97" s="227">
        <f>IF(N97="nulová",J97,0)</f>
        <v>0</v>
      </c>
      <c r="BJ97" s="18" t="s">
        <v>214</v>
      </c>
      <c r="BK97" s="227">
        <f>ROUND(I97*H97,2)</f>
        <v>0</v>
      </c>
      <c r="BL97" s="18" t="s">
        <v>214</v>
      </c>
      <c r="BM97" s="226" t="s">
        <v>1028</v>
      </c>
    </row>
    <row r="98" spans="1:47" s="2" customFormat="1" ht="12">
      <c r="A98" s="40"/>
      <c r="B98" s="41"/>
      <c r="C98" s="42"/>
      <c r="D98" s="228" t="s">
        <v>216</v>
      </c>
      <c r="E98" s="42"/>
      <c r="F98" s="229" t="s">
        <v>899</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216</v>
      </c>
      <c r="AU98" s="18" t="s">
        <v>87</v>
      </c>
    </row>
    <row r="99" spans="1:51" s="13" customFormat="1" ht="12">
      <c r="A99" s="13"/>
      <c r="B99" s="233"/>
      <c r="C99" s="234"/>
      <c r="D99" s="228" t="s">
        <v>218</v>
      </c>
      <c r="E99" s="235" t="s">
        <v>39</v>
      </c>
      <c r="F99" s="236" t="s">
        <v>1007</v>
      </c>
      <c r="G99" s="234"/>
      <c r="H99" s="237">
        <v>2.169</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218</v>
      </c>
      <c r="AU99" s="243" t="s">
        <v>87</v>
      </c>
      <c r="AV99" s="13" t="s">
        <v>89</v>
      </c>
      <c r="AW99" s="13" t="s">
        <v>41</v>
      </c>
      <c r="AX99" s="13" t="s">
        <v>80</v>
      </c>
      <c r="AY99" s="243" t="s">
        <v>206</v>
      </c>
    </row>
    <row r="100" spans="1:51" s="13" customFormat="1" ht="12">
      <c r="A100" s="13"/>
      <c r="B100" s="233"/>
      <c r="C100" s="234"/>
      <c r="D100" s="228" t="s">
        <v>218</v>
      </c>
      <c r="E100" s="235" t="s">
        <v>39</v>
      </c>
      <c r="F100" s="236" t="s">
        <v>1002</v>
      </c>
      <c r="G100" s="234"/>
      <c r="H100" s="237">
        <v>0.625</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87</v>
      </c>
      <c r="AV100" s="13" t="s">
        <v>89</v>
      </c>
      <c r="AW100" s="13" t="s">
        <v>41</v>
      </c>
      <c r="AX100" s="13" t="s">
        <v>80</v>
      </c>
      <c r="AY100" s="243" t="s">
        <v>206</v>
      </c>
    </row>
    <row r="101" spans="1:51" s="14" customFormat="1" ht="12">
      <c r="A101" s="14"/>
      <c r="B101" s="244"/>
      <c r="C101" s="245"/>
      <c r="D101" s="228" t="s">
        <v>218</v>
      </c>
      <c r="E101" s="246" t="s">
        <v>39</v>
      </c>
      <c r="F101" s="247" t="s">
        <v>220</v>
      </c>
      <c r="G101" s="245"/>
      <c r="H101" s="248">
        <v>2.794</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218</v>
      </c>
      <c r="AU101" s="254" t="s">
        <v>87</v>
      </c>
      <c r="AV101" s="14" t="s">
        <v>214</v>
      </c>
      <c r="AW101" s="14" t="s">
        <v>41</v>
      </c>
      <c r="AX101" s="14" t="s">
        <v>87</v>
      </c>
      <c r="AY101" s="254" t="s">
        <v>206</v>
      </c>
    </row>
    <row r="102" spans="1:65" s="2" customFormat="1" ht="16.5" customHeight="1">
      <c r="A102" s="40"/>
      <c r="B102" s="41"/>
      <c r="C102" s="215" t="s">
        <v>214</v>
      </c>
      <c r="D102" s="215" t="s">
        <v>209</v>
      </c>
      <c r="E102" s="216" t="s">
        <v>900</v>
      </c>
      <c r="F102" s="217" t="s">
        <v>901</v>
      </c>
      <c r="G102" s="218" t="s">
        <v>175</v>
      </c>
      <c r="H102" s="219">
        <v>16.2</v>
      </c>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87</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1029</v>
      </c>
    </row>
    <row r="103" spans="1:47" s="2" customFormat="1" ht="12">
      <c r="A103" s="40"/>
      <c r="B103" s="41"/>
      <c r="C103" s="42"/>
      <c r="D103" s="228" t="s">
        <v>216</v>
      </c>
      <c r="E103" s="42"/>
      <c r="F103" s="229" t="s">
        <v>903</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87</v>
      </c>
    </row>
    <row r="104" spans="1:51" s="13" customFormat="1" ht="12">
      <c r="A104" s="13"/>
      <c r="B104" s="233"/>
      <c r="C104" s="234"/>
      <c r="D104" s="228" t="s">
        <v>218</v>
      </c>
      <c r="E104" s="235" t="s">
        <v>39</v>
      </c>
      <c r="F104" s="236" t="s">
        <v>1030</v>
      </c>
      <c r="G104" s="234"/>
      <c r="H104" s="237">
        <v>7.2</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87</v>
      </c>
      <c r="AV104" s="13" t="s">
        <v>89</v>
      </c>
      <c r="AW104" s="13" t="s">
        <v>41</v>
      </c>
      <c r="AX104" s="13" t="s">
        <v>80</v>
      </c>
      <c r="AY104" s="243" t="s">
        <v>206</v>
      </c>
    </row>
    <row r="105" spans="1:51" s="13" customFormat="1" ht="12">
      <c r="A105" s="13"/>
      <c r="B105" s="233"/>
      <c r="C105" s="234"/>
      <c r="D105" s="228" t="s">
        <v>218</v>
      </c>
      <c r="E105" s="235" t="s">
        <v>39</v>
      </c>
      <c r="F105" s="236" t="s">
        <v>1031</v>
      </c>
      <c r="G105" s="234"/>
      <c r="H105" s="237">
        <v>9</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218</v>
      </c>
      <c r="AU105" s="243" t="s">
        <v>87</v>
      </c>
      <c r="AV105" s="13" t="s">
        <v>89</v>
      </c>
      <c r="AW105" s="13" t="s">
        <v>41</v>
      </c>
      <c r="AX105" s="13" t="s">
        <v>80</v>
      </c>
      <c r="AY105" s="243" t="s">
        <v>206</v>
      </c>
    </row>
    <row r="106" spans="1:51" s="14" customFormat="1" ht="12">
      <c r="A106" s="14"/>
      <c r="B106" s="244"/>
      <c r="C106" s="245"/>
      <c r="D106" s="228" t="s">
        <v>218</v>
      </c>
      <c r="E106" s="246" t="s">
        <v>39</v>
      </c>
      <c r="F106" s="247" t="s">
        <v>220</v>
      </c>
      <c r="G106" s="245"/>
      <c r="H106" s="248">
        <v>16.2</v>
      </c>
      <c r="I106" s="249"/>
      <c r="J106" s="245"/>
      <c r="K106" s="245"/>
      <c r="L106" s="250"/>
      <c r="M106" s="251"/>
      <c r="N106" s="252"/>
      <c r="O106" s="252"/>
      <c r="P106" s="252"/>
      <c r="Q106" s="252"/>
      <c r="R106" s="252"/>
      <c r="S106" s="252"/>
      <c r="T106" s="253"/>
      <c r="U106" s="14"/>
      <c r="V106" s="14"/>
      <c r="W106" s="14"/>
      <c r="X106" s="14"/>
      <c r="Y106" s="14"/>
      <c r="Z106" s="14"/>
      <c r="AA106" s="14"/>
      <c r="AB106" s="14"/>
      <c r="AC106" s="14"/>
      <c r="AD106" s="14"/>
      <c r="AE106" s="14"/>
      <c r="AT106" s="254" t="s">
        <v>218</v>
      </c>
      <c r="AU106" s="254" t="s">
        <v>87</v>
      </c>
      <c r="AV106" s="14" t="s">
        <v>214</v>
      </c>
      <c r="AW106" s="14" t="s">
        <v>41</v>
      </c>
      <c r="AX106" s="14" t="s">
        <v>87</v>
      </c>
      <c r="AY106" s="254" t="s">
        <v>206</v>
      </c>
    </row>
    <row r="107" spans="1:65" s="2" customFormat="1" ht="24.15" customHeight="1">
      <c r="A107" s="40"/>
      <c r="B107" s="41"/>
      <c r="C107" s="215" t="s">
        <v>207</v>
      </c>
      <c r="D107" s="215" t="s">
        <v>209</v>
      </c>
      <c r="E107" s="216" t="s">
        <v>905</v>
      </c>
      <c r="F107" s="217" t="s">
        <v>906</v>
      </c>
      <c r="G107" s="218" t="s">
        <v>175</v>
      </c>
      <c r="H107" s="219">
        <v>2328.3</v>
      </c>
      <c r="I107" s="220"/>
      <c r="J107" s="221">
        <f>ROUND(I107*H107,2)</f>
        <v>0</v>
      </c>
      <c r="K107" s="217" t="s">
        <v>213</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87</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1032</v>
      </c>
    </row>
    <row r="108" spans="1:47" s="2" customFormat="1" ht="12">
      <c r="A108" s="40"/>
      <c r="B108" s="41"/>
      <c r="C108" s="42"/>
      <c r="D108" s="228" t="s">
        <v>216</v>
      </c>
      <c r="E108" s="42"/>
      <c r="F108" s="229" t="s">
        <v>908</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87</v>
      </c>
    </row>
    <row r="109" spans="1:51" s="13" customFormat="1" ht="12">
      <c r="A109" s="13"/>
      <c r="B109" s="233"/>
      <c r="C109" s="234"/>
      <c r="D109" s="228" t="s">
        <v>218</v>
      </c>
      <c r="E109" s="235" t="s">
        <v>39</v>
      </c>
      <c r="F109" s="236" t="s">
        <v>1033</v>
      </c>
      <c r="G109" s="234"/>
      <c r="H109" s="237">
        <v>615</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218</v>
      </c>
      <c r="AU109" s="243" t="s">
        <v>87</v>
      </c>
      <c r="AV109" s="13" t="s">
        <v>89</v>
      </c>
      <c r="AW109" s="13" t="s">
        <v>41</v>
      </c>
      <c r="AX109" s="13" t="s">
        <v>80</v>
      </c>
      <c r="AY109" s="243" t="s">
        <v>206</v>
      </c>
    </row>
    <row r="110" spans="1:51" s="13" customFormat="1" ht="12">
      <c r="A110" s="13"/>
      <c r="B110" s="233"/>
      <c r="C110" s="234"/>
      <c r="D110" s="228" t="s">
        <v>218</v>
      </c>
      <c r="E110" s="235" t="s">
        <v>39</v>
      </c>
      <c r="F110" s="236" t="s">
        <v>1034</v>
      </c>
      <c r="G110" s="234"/>
      <c r="H110" s="237">
        <v>775</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87</v>
      </c>
      <c r="AV110" s="13" t="s">
        <v>89</v>
      </c>
      <c r="AW110" s="13" t="s">
        <v>41</v>
      </c>
      <c r="AX110" s="13" t="s">
        <v>80</v>
      </c>
      <c r="AY110" s="243" t="s">
        <v>206</v>
      </c>
    </row>
    <row r="111" spans="1:51" s="13" customFormat="1" ht="12">
      <c r="A111" s="13"/>
      <c r="B111" s="233"/>
      <c r="C111" s="234"/>
      <c r="D111" s="228" t="s">
        <v>218</v>
      </c>
      <c r="E111" s="235" t="s">
        <v>39</v>
      </c>
      <c r="F111" s="236" t="s">
        <v>1035</v>
      </c>
      <c r="G111" s="234"/>
      <c r="H111" s="237">
        <v>950</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87</v>
      </c>
      <c r="AV111" s="13" t="s">
        <v>89</v>
      </c>
      <c r="AW111" s="13" t="s">
        <v>41</v>
      </c>
      <c r="AX111" s="13" t="s">
        <v>80</v>
      </c>
      <c r="AY111" s="243" t="s">
        <v>206</v>
      </c>
    </row>
    <row r="112" spans="1:51" s="16" customFormat="1" ht="12">
      <c r="A112" s="16"/>
      <c r="B112" s="279"/>
      <c r="C112" s="280"/>
      <c r="D112" s="228" t="s">
        <v>218</v>
      </c>
      <c r="E112" s="281" t="s">
        <v>39</v>
      </c>
      <c r="F112" s="282" t="s">
        <v>912</v>
      </c>
      <c r="G112" s="280"/>
      <c r="H112" s="283">
        <v>2340</v>
      </c>
      <c r="I112" s="284"/>
      <c r="J112" s="280"/>
      <c r="K112" s="280"/>
      <c r="L112" s="285"/>
      <c r="M112" s="286"/>
      <c r="N112" s="287"/>
      <c r="O112" s="287"/>
      <c r="P112" s="287"/>
      <c r="Q112" s="287"/>
      <c r="R112" s="287"/>
      <c r="S112" s="287"/>
      <c r="T112" s="288"/>
      <c r="U112" s="16"/>
      <c r="V112" s="16"/>
      <c r="W112" s="16"/>
      <c r="X112" s="16"/>
      <c r="Y112" s="16"/>
      <c r="Z112" s="16"/>
      <c r="AA112" s="16"/>
      <c r="AB112" s="16"/>
      <c r="AC112" s="16"/>
      <c r="AD112" s="16"/>
      <c r="AE112" s="16"/>
      <c r="AT112" s="289" t="s">
        <v>218</v>
      </c>
      <c r="AU112" s="289" t="s">
        <v>87</v>
      </c>
      <c r="AV112" s="16" t="s">
        <v>228</v>
      </c>
      <c r="AW112" s="16" t="s">
        <v>41</v>
      </c>
      <c r="AX112" s="16" t="s">
        <v>80</v>
      </c>
      <c r="AY112" s="289" t="s">
        <v>206</v>
      </c>
    </row>
    <row r="113" spans="1:51" s="13" customFormat="1" ht="12">
      <c r="A113" s="13"/>
      <c r="B113" s="233"/>
      <c r="C113" s="234"/>
      <c r="D113" s="228" t="s">
        <v>218</v>
      </c>
      <c r="E113" s="235" t="s">
        <v>39</v>
      </c>
      <c r="F113" s="236" t="s">
        <v>1036</v>
      </c>
      <c r="G113" s="234"/>
      <c r="H113" s="237">
        <v>-7.2</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87</v>
      </c>
      <c r="AV113" s="13" t="s">
        <v>89</v>
      </c>
      <c r="AW113" s="13" t="s">
        <v>41</v>
      </c>
      <c r="AX113" s="13" t="s">
        <v>80</v>
      </c>
      <c r="AY113" s="243" t="s">
        <v>206</v>
      </c>
    </row>
    <row r="114" spans="1:51" s="13" customFormat="1" ht="12">
      <c r="A114" s="13"/>
      <c r="B114" s="233"/>
      <c r="C114" s="234"/>
      <c r="D114" s="228" t="s">
        <v>218</v>
      </c>
      <c r="E114" s="235" t="s">
        <v>39</v>
      </c>
      <c r="F114" s="236" t="s">
        <v>1037</v>
      </c>
      <c r="G114" s="234"/>
      <c r="H114" s="237">
        <v>-4.5</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218</v>
      </c>
      <c r="AU114" s="243" t="s">
        <v>87</v>
      </c>
      <c r="AV114" s="13" t="s">
        <v>89</v>
      </c>
      <c r="AW114" s="13" t="s">
        <v>41</v>
      </c>
      <c r="AX114" s="13" t="s">
        <v>80</v>
      </c>
      <c r="AY114" s="243" t="s">
        <v>206</v>
      </c>
    </row>
    <row r="115" spans="1:51" s="16" customFormat="1" ht="12">
      <c r="A115" s="16"/>
      <c r="B115" s="279"/>
      <c r="C115" s="280"/>
      <c r="D115" s="228" t="s">
        <v>218</v>
      </c>
      <c r="E115" s="281" t="s">
        <v>39</v>
      </c>
      <c r="F115" s="282" t="s">
        <v>912</v>
      </c>
      <c r="G115" s="280"/>
      <c r="H115" s="283">
        <v>-11.7</v>
      </c>
      <c r="I115" s="284"/>
      <c r="J115" s="280"/>
      <c r="K115" s="280"/>
      <c r="L115" s="285"/>
      <c r="M115" s="286"/>
      <c r="N115" s="287"/>
      <c r="O115" s="287"/>
      <c r="P115" s="287"/>
      <c r="Q115" s="287"/>
      <c r="R115" s="287"/>
      <c r="S115" s="287"/>
      <c r="T115" s="288"/>
      <c r="U115" s="16"/>
      <c r="V115" s="16"/>
      <c r="W115" s="16"/>
      <c r="X115" s="16"/>
      <c r="Y115" s="16"/>
      <c r="Z115" s="16"/>
      <c r="AA115" s="16"/>
      <c r="AB115" s="16"/>
      <c r="AC115" s="16"/>
      <c r="AD115" s="16"/>
      <c r="AE115" s="16"/>
      <c r="AT115" s="289" t="s">
        <v>218</v>
      </c>
      <c r="AU115" s="289" t="s">
        <v>87</v>
      </c>
      <c r="AV115" s="16" t="s">
        <v>228</v>
      </c>
      <c r="AW115" s="16" t="s">
        <v>41</v>
      </c>
      <c r="AX115" s="16" t="s">
        <v>80</v>
      </c>
      <c r="AY115" s="289" t="s">
        <v>206</v>
      </c>
    </row>
    <row r="116" spans="1:51" s="14" customFormat="1" ht="12">
      <c r="A116" s="14"/>
      <c r="B116" s="244"/>
      <c r="C116" s="245"/>
      <c r="D116" s="228" t="s">
        <v>218</v>
      </c>
      <c r="E116" s="246" t="s">
        <v>1009</v>
      </c>
      <c r="F116" s="247" t="s">
        <v>220</v>
      </c>
      <c r="G116" s="245"/>
      <c r="H116" s="248">
        <v>2328.3</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218</v>
      </c>
      <c r="AU116" s="254" t="s">
        <v>87</v>
      </c>
      <c r="AV116" s="14" t="s">
        <v>214</v>
      </c>
      <c r="AW116" s="14" t="s">
        <v>41</v>
      </c>
      <c r="AX116" s="14" t="s">
        <v>87</v>
      </c>
      <c r="AY116" s="254" t="s">
        <v>206</v>
      </c>
    </row>
    <row r="117" spans="1:65" s="2" customFormat="1" ht="21.75" customHeight="1">
      <c r="A117" s="40"/>
      <c r="B117" s="41"/>
      <c r="C117" s="265" t="s">
        <v>244</v>
      </c>
      <c r="D117" s="265" t="s">
        <v>322</v>
      </c>
      <c r="E117" s="266" t="s">
        <v>329</v>
      </c>
      <c r="F117" s="267" t="s">
        <v>330</v>
      </c>
      <c r="G117" s="268" t="s">
        <v>223</v>
      </c>
      <c r="H117" s="269">
        <v>2460</v>
      </c>
      <c r="I117" s="270"/>
      <c r="J117" s="271">
        <f>ROUND(I117*H117,2)</f>
        <v>0</v>
      </c>
      <c r="K117" s="267" t="s">
        <v>213</v>
      </c>
      <c r="L117" s="272"/>
      <c r="M117" s="273" t="s">
        <v>39</v>
      </c>
      <c r="N117" s="274" t="s">
        <v>53</v>
      </c>
      <c r="O117" s="86"/>
      <c r="P117" s="224">
        <f>O117*H117</f>
        <v>0</v>
      </c>
      <c r="Q117" s="224">
        <v>0.00018</v>
      </c>
      <c r="R117" s="224">
        <f>Q117*H117</f>
        <v>0.4428</v>
      </c>
      <c r="S117" s="224">
        <v>0</v>
      </c>
      <c r="T117" s="225">
        <f>S117*H117</f>
        <v>0</v>
      </c>
      <c r="U117" s="40"/>
      <c r="V117" s="40"/>
      <c r="W117" s="40"/>
      <c r="X117" s="40"/>
      <c r="Y117" s="40"/>
      <c r="Z117" s="40"/>
      <c r="AA117" s="40"/>
      <c r="AB117" s="40"/>
      <c r="AC117" s="40"/>
      <c r="AD117" s="40"/>
      <c r="AE117" s="40"/>
      <c r="AR117" s="226" t="s">
        <v>257</v>
      </c>
      <c r="AT117" s="226" t="s">
        <v>322</v>
      </c>
      <c r="AU117" s="226" t="s">
        <v>87</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1038</v>
      </c>
    </row>
    <row r="118" spans="1:47" s="2" customFormat="1" ht="12">
      <c r="A118" s="40"/>
      <c r="B118" s="41"/>
      <c r="C118" s="42"/>
      <c r="D118" s="228" t="s">
        <v>216</v>
      </c>
      <c r="E118" s="42"/>
      <c r="F118" s="229" t="s">
        <v>330</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87</v>
      </c>
    </row>
    <row r="119" spans="1:51" s="13" customFormat="1" ht="12">
      <c r="A119" s="13"/>
      <c r="B119" s="233"/>
      <c r="C119" s="234"/>
      <c r="D119" s="228" t="s">
        <v>218</v>
      </c>
      <c r="E119" s="235" t="s">
        <v>1011</v>
      </c>
      <c r="F119" s="236" t="s">
        <v>1039</v>
      </c>
      <c r="G119" s="234"/>
      <c r="H119" s="237">
        <v>2460</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87</v>
      </c>
      <c r="AV119" s="13" t="s">
        <v>89</v>
      </c>
      <c r="AW119" s="13" t="s">
        <v>41</v>
      </c>
      <c r="AX119" s="13" t="s">
        <v>80</v>
      </c>
      <c r="AY119" s="243" t="s">
        <v>206</v>
      </c>
    </row>
    <row r="120" spans="1:51" s="14" customFormat="1" ht="12">
      <c r="A120" s="14"/>
      <c r="B120" s="244"/>
      <c r="C120" s="245"/>
      <c r="D120" s="228" t="s">
        <v>218</v>
      </c>
      <c r="E120" s="246" t="s">
        <v>39</v>
      </c>
      <c r="F120" s="247" t="s">
        <v>220</v>
      </c>
      <c r="G120" s="245"/>
      <c r="H120" s="248">
        <v>2460</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87</v>
      </c>
      <c r="AV120" s="14" t="s">
        <v>214</v>
      </c>
      <c r="AW120" s="14" t="s">
        <v>41</v>
      </c>
      <c r="AX120" s="14" t="s">
        <v>87</v>
      </c>
      <c r="AY120" s="254" t="s">
        <v>206</v>
      </c>
    </row>
    <row r="121" spans="1:65" s="2" customFormat="1" ht="24.15" customHeight="1">
      <c r="A121" s="40"/>
      <c r="B121" s="41"/>
      <c r="C121" s="265" t="s">
        <v>250</v>
      </c>
      <c r="D121" s="265" t="s">
        <v>322</v>
      </c>
      <c r="E121" s="266" t="s">
        <v>917</v>
      </c>
      <c r="F121" s="267" t="s">
        <v>890</v>
      </c>
      <c r="G121" s="268" t="s">
        <v>223</v>
      </c>
      <c r="H121" s="269">
        <v>2</v>
      </c>
      <c r="I121" s="270"/>
      <c r="J121" s="271">
        <f>ROUND(I121*H121,2)</f>
        <v>0</v>
      </c>
      <c r="K121" s="267" t="s">
        <v>213</v>
      </c>
      <c r="L121" s="272"/>
      <c r="M121" s="273" t="s">
        <v>39</v>
      </c>
      <c r="N121" s="274" t="s">
        <v>53</v>
      </c>
      <c r="O121" s="86"/>
      <c r="P121" s="224">
        <f>O121*H121</f>
        <v>0</v>
      </c>
      <c r="Q121" s="224">
        <v>0.22444</v>
      </c>
      <c r="R121" s="224">
        <f>Q121*H121</f>
        <v>0.44888</v>
      </c>
      <c r="S121" s="224">
        <v>0</v>
      </c>
      <c r="T121" s="225">
        <f>S121*H121</f>
        <v>0</v>
      </c>
      <c r="U121" s="40"/>
      <c r="V121" s="40"/>
      <c r="W121" s="40"/>
      <c r="X121" s="40"/>
      <c r="Y121" s="40"/>
      <c r="Z121" s="40"/>
      <c r="AA121" s="40"/>
      <c r="AB121" s="40"/>
      <c r="AC121" s="40"/>
      <c r="AD121" s="40"/>
      <c r="AE121" s="40"/>
      <c r="AR121" s="226" t="s">
        <v>257</v>
      </c>
      <c r="AT121" s="226" t="s">
        <v>322</v>
      </c>
      <c r="AU121" s="226" t="s">
        <v>87</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1040</v>
      </c>
    </row>
    <row r="122" spans="1:47" s="2" customFormat="1" ht="12">
      <c r="A122" s="40"/>
      <c r="B122" s="41"/>
      <c r="C122" s="42"/>
      <c r="D122" s="228" t="s">
        <v>216</v>
      </c>
      <c r="E122" s="42"/>
      <c r="F122" s="229" t="s">
        <v>890</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87</v>
      </c>
    </row>
    <row r="123" spans="1:51" s="13" customFormat="1" ht="12">
      <c r="A123" s="13"/>
      <c r="B123" s="233"/>
      <c r="C123" s="234"/>
      <c r="D123" s="228" t="s">
        <v>218</v>
      </c>
      <c r="E123" s="235" t="s">
        <v>39</v>
      </c>
      <c r="F123" s="236" t="s">
        <v>1041</v>
      </c>
      <c r="G123" s="234"/>
      <c r="H123" s="237">
        <v>2</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87</v>
      </c>
      <c r="AV123" s="13" t="s">
        <v>89</v>
      </c>
      <c r="AW123" s="13" t="s">
        <v>41</v>
      </c>
      <c r="AX123" s="13" t="s">
        <v>80</v>
      </c>
      <c r="AY123" s="243" t="s">
        <v>206</v>
      </c>
    </row>
    <row r="124" spans="1:51" s="14" customFormat="1" ht="12">
      <c r="A124" s="14"/>
      <c r="B124" s="244"/>
      <c r="C124" s="245"/>
      <c r="D124" s="228" t="s">
        <v>218</v>
      </c>
      <c r="E124" s="246" t="s">
        <v>1014</v>
      </c>
      <c r="F124" s="247" t="s">
        <v>220</v>
      </c>
      <c r="G124" s="245"/>
      <c r="H124" s="248">
        <v>2</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218</v>
      </c>
      <c r="AU124" s="254" t="s">
        <v>87</v>
      </c>
      <c r="AV124" s="14" t="s">
        <v>214</v>
      </c>
      <c r="AW124" s="14" t="s">
        <v>41</v>
      </c>
      <c r="AX124" s="14" t="s">
        <v>87</v>
      </c>
      <c r="AY124" s="254" t="s">
        <v>206</v>
      </c>
    </row>
    <row r="125" spans="1:65" s="2" customFormat="1" ht="24.15" customHeight="1">
      <c r="A125" s="40"/>
      <c r="B125" s="41"/>
      <c r="C125" s="265" t="s">
        <v>257</v>
      </c>
      <c r="D125" s="265" t="s">
        <v>322</v>
      </c>
      <c r="E125" s="266" t="s">
        <v>1042</v>
      </c>
      <c r="F125" s="267" t="s">
        <v>1001</v>
      </c>
      <c r="G125" s="268" t="s">
        <v>223</v>
      </c>
      <c r="H125" s="269">
        <v>2</v>
      </c>
      <c r="I125" s="270"/>
      <c r="J125" s="271">
        <f>ROUND(I125*H125,2)</f>
        <v>0</v>
      </c>
      <c r="K125" s="267" t="s">
        <v>213</v>
      </c>
      <c r="L125" s="272"/>
      <c r="M125" s="273" t="s">
        <v>39</v>
      </c>
      <c r="N125" s="274" t="s">
        <v>53</v>
      </c>
      <c r="O125" s="86"/>
      <c r="P125" s="224">
        <f>O125*H125</f>
        <v>0</v>
      </c>
      <c r="Q125" s="224">
        <v>0.26889</v>
      </c>
      <c r="R125" s="224">
        <f>Q125*H125</f>
        <v>0.53778</v>
      </c>
      <c r="S125" s="224">
        <v>0</v>
      </c>
      <c r="T125" s="225">
        <f>S125*H125</f>
        <v>0</v>
      </c>
      <c r="U125" s="40"/>
      <c r="V125" s="40"/>
      <c r="W125" s="40"/>
      <c r="X125" s="40"/>
      <c r="Y125" s="40"/>
      <c r="Z125" s="40"/>
      <c r="AA125" s="40"/>
      <c r="AB125" s="40"/>
      <c r="AC125" s="40"/>
      <c r="AD125" s="40"/>
      <c r="AE125" s="40"/>
      <c r="AR125" s="226" t="s">
        <v>257</v>
      </c>
      <c r="AT125" s="226" t="s">
        <v>322</v>
      </c>
      <c r="AU125" s="226" t="s">
        <v>87</v>
      </c>
      <c r="AY125" s="18" t="s">
        <v>206</v>
      </c>
      <c r="BE125" s="227">
        <f>IF(N125="základní",J125,0)</f>
        <v>0</v>
      </c>
      <c r="BF125" s="227">
        <f>IF(N125="snížená",J125,0)</f>
        <v>0</v>
      </c>
      <c r="BG125" s="227">
        <f>IF(N125="zákl. přenesená",J125,0)</f>
        <v>0</v>
      </c>
      <c r="BH125" s="227">
        <f>IF(N125="sníž. přenesená",J125,0)</f>
        <v>0</v>
      </c>
      <c r="BI125" s="227">
        <f>IF(N125="nulová",J125,0)</f>
        <v>0</v>
      </c>
      <c r="BJ125" s="18" t="s">
        <v>214</v>
      </c>
      <c r="BK125" s="227">
        <f>ROUND(I125*H125,2)</f>
        <v>0</v>
      </c>
      <c r="BL125" s="18" t="s">
        <v>214</v>
      </c>
      <c r="BM125" s="226" t="s">
        <v>1043</v>
      </c>
    </row>
    <row r="126" spans="1:47" s="2" customFormat="1" ht="12">
      <c r="A126" s="40"/>
      <c r="B126" s="41"/>
      <c r="C126" s="42"/>
      <c r="D126" s="228" t="s">
        <v>216</v>
      </c>
      <c r="E126" s="42"/>
      <c r="F126" s="229" t="s">
        <v>1001</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216</v>
      </c>
      <c r="AU126" s="18" t="s">
        <v>87</v>
      </c>
    </row>
    <row r="127" spans="1:51" s="13" customFormat="1" ht="12">
      <c r="A127" s="13"/>
      <c r="B127" s="233"/>
      <c r="C127" s="234"/>
      <c r="D127" s="228" t="s">
        <v>218</v>
      </c>
      <c r="E127" s="235" t="s">
        <v>39</v>
      </c>
      <c r="F127" s="236" t="s">
        <v>1044</v>
      </c>
      <c r="G127" s="234"/>
      <c r="H127" s="237">
        <v>2</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218</v>
      </c>
      <c r="AU127" s="243" t="s">
        <v>87</v>
      </c>
      <c r="AV127" s="13" t="s">
        <v>89</v>
      </c>
      <c r="AW127" s="13" t="s">
        <v>41</v>
      </c>
      <c r="AX127" s="13" t="s">
        <v>80</v>
      </c>
      <c r="AY127" s="243" t="s">
        <v>206</v>
      </c>
    </row>
    <row r="128" spans="1:51" s="14" customFormat="1" ht="12">
      <c r="A128" s="14"/>
      <c r="B128" s="244"/>
      <c r="C128" s="245"/>
      <c r="D128" s="228" t="s">
        <v>218</v>
      </c>
      <c r="E128" s="246" t="s">
        <v>1000</v>
      </c>
      <c r="F128" s="247" t="s">
        <v>220</v>
      </c>
      <c r="G128" s="245"/>
      <c r="H128" s="248">
        <v>2</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218</v>
      </c>
      <c r="AU128" s="254" t="s">
        <v>87</v>
      </c>
      <c r="AV128" s="14" t="s">
        <v>214</v>
      </c>
      <c r="AW128" s="14" t="s">
        <v>41</v>
      </c>
      <c r="AX128" s="14" t="s">
        <v>87</v>
      </c>
      <c r="AY128" s="254" t="s">
        <v>206</v>
      </c>
    </row>
    <row r="129" spans="1:65" s="2" customFormat="1" ht="21.75" customHeight="1">
      <c r="A129" s="40"/>
      <c r="B129" s="41"/>
      <c r="C129" s="265" t="s">
        <v>265</v>
      </c>
      <c r="D129" s="265" t="s">
        <v>322</v>
      </c>
      <c r="E129" s="266" t="s">
        <v>348</v>
      </c>
      <c r="F129" s="267" t="s">
        <v>349</v>
      </c>
      <c r="G129" s="268" t="s">
        <v>316</v>
      </c>
      <c r="H129" s="269">
        <v>100</v>
      </c>
      <c r="I129" s="270"/>
      <c r="J129" s="271">
        <f>ROUND(I129*H129,2)</f>
        <v>0</v>
      </c>
      <c r="K129" s="267" t="s">
        <v>213</v>
      </c>
      <c r="L129" s="272"/>
      <c r="M129" s="273" t="s">
        <v>39</v>
      </c>
      <c r="N129" s="274" t="s">
        <v>53</v>
      </c>
      <c r="O129" s="86"/>
      <c r="P129" s="224">
        <f>O129*H129</f>
        <v>0</v>
      </c>
      <c r="Q129" s="224">
        <v>1</v>
      </c>
      <c r="R129" s="224">
        <f>Q129*H129</f>
        <v>100</v>
      </c>
      <c r="S129" s="224">
        <v>0</v>
      </c>
      <c r="T129" s="225">
        <f>S129*H129</f>
        <v>0</v>
      </c>
      <c r="U129" s="40"/>
      <c r="V129" s="40"/>
      <c r="W129" s="40"/>
      <c r="X129" s="40"/>
      <c r="Y129" s="40"/>
      <c r="Z129" s="40"/>
      <c r="AA129" s="40"/>
      <c r="AB129" s="40"/>
      <c r="AC129" s="40"/>
      <c r="AD129" s="40"/>
      <c r="AE129" s="40"/>
      <c r="AR129" s="226" t="s">
        <v>257</v>
      </c>
      <c r="AT129" s="226" t="s">
        <v>322</v>
      </c>
      <c r="AU129" s="226" t="s">
        <v>87</v>
      </c>
      <c r="AY129" s="18" t="s">
        <v>206</v>
      </c>
      <c r="BE129" s="227">
        <f>IF(N129="základní",J129,0)</f>
        <v>0</v>
      </c>
      <c r="BF129" s="227">
        <f>IF(N129="snížená",J129,0)</f>
        <v>0</v>
      </c>
      <c r="BG129" s="227">
        <f>IF(N129="zákl. přenesená",J129,0)</f>
        <v>0</v>
      </c>
      <c r="BH129" s="227">
        <f>IF(N129="sníž. přenesená",J129,0)</f>
        <v>0</v>
      </c>
      <c r="BI129" s="227">
        <f>IF(N129="nulová",J129,0)</f>
        <v>0</v>
      </c>
      <c r="BJ129" s="18" t="s">
        <v>214</v>
      </c>
      <c r="BK129" s="227">
        <f>ROUND(I129*H129,2)</f>
        <v>0</v>
      </c>
      <c r="BL129" s="18" t="s">
        <v>214</v>
      </c>
      <c r="BM129" s="226" t="s">
        <v>1045</v>
      </c>
    </row>
    <row r="130" spans="1:47" s="2" customFormat="1" ht="12">
      <c r="A130" s="40"/>
      <c r="B130" s="41"/>
      <c r="C130" s="42"/>
      <c r="D130" s="228" t="s">
        <v>216</v>
      </c>
      <c r="E130" s="42"/>
      <c r="F130" s="229" t="s">
        <v>349</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8" t="s">
        <v>216</v>
      </c>
      <c r="AU130" s="18" t="s">
        <v>87</v>
      </c>
    </row>
    <row r="131" spans="1:51" s="15" customFormat="1" ht="12">
      <c r="A131" s="15"/>
      <c r="B131" s="255"/>
      <c r="C131" s="256"/>
      <c r="D131" s="228" t="s">
        <v>218</v>
      </c>
      <c r="E131" s="257" t="s">
        <v>39</v>
      </c>
      <c r="F131" s="258" t="s">
        <v>922</v>
      </c>
      <c r="G131" s="256"/>
      <c r="H131" s="257" t="s">
        <v>39</v>
      </c>
      <c r="I131" s="259"/>
      <c r="J131" s="256"/>
      <c r="K131" s="256"/>
      <c r="L131" s="260"/>
      <c r="M131" s="261"/>
      <c r="N131" s="262"/>
      <c r="O131" s="262"/>
      <c r="P131" s="262"/>
      <c r="Q131" s="262"/>
      <c r="R131" s="262"/>
      <c r="S131" s="262"/>
      <c r="T131" s="263"/>
      <c r="U131" s="15"/>
      <c r="V131" s="15"/>
      <c r="W131" s="15"/>
      <c r="X131" s="15"/>
      <c r="Y131" s="15"/>
      <c r="Z131" s="15"/>
      <c r="AA131" s="15"/>
      <c r="AB131" s="15"/>
      <c r="AC131" s="15"/>
      <c r="AD131" s="15"/>
      <c r="AE131" s="15"/>
      <c r="AT131" s="264" t="s">
        <v>218</v>
      </c>
      <c r="AU131" s="264" t="s">
        <v>87</v>
      </c>
      <c r="AV131" s="15" t="s">
        <v>87</v>
      </c>
      <c r="AW131" s="15" t="s">
        <v>41</v>
      </c>
      <c r="AX131" s="15" t="s">
        <v>80</v>
      </c>
      <c r="AY131" s="264" t="s">
        <v>206</v>
      </c>
    </row>
    <row r="132" spans="1:51" s="13" customFormat="1" ht="12">
      <c r="A132" s="13"/>
      <c r="B132" s="233"/>
      <c r="C132" s="234"/>
      <c r="D132" s="228" t="s">
        <v>218</v>
      </c>
      <c r="E132" s="235" t="s">
        <v>39</v>
      </c>
      <c r="F132" s="236" t="s">
        <v>1046</v>
      </c>
      <c r="G132" s="234"/>
      <c r="H132" s="237">
        <v>25</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218</v>
      </c>
      <c r="AU132" s="243" t="s">
        <v>87</v>
      </c>
      <c r="AV132" s="13" t="s">
        <v>89</v>
      </c>
      <c r="AW132" s="13" t="s">
        <v>41</v>
      </c>
      <c r="AX132" s="13" t="s">
        <v>80</v>
      </c>
      <c r="AY132" s="243" t="s">
        <v>206</v>
      </c>
    </row>
    <row r="133" spans="1:51" s="13" customFormat="1" ht="12">
      <c r="A133" s="13"/>
      <c r="B133" s="233"/>
      <c r="C133" s="234"/>
      <c r="D133" s="228" t="s">
        <v>218</v>
      </c>
      <c r="E133" s="235" t="s">
        <v>39</v>
      </c>
      <c r="F133" s="236" t="s">
        <v>1047</v>
      </c>
      <c r="G133" s="234"/>
      <c r="H133" s="237">
        <v>50</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87</v>
      </c>
      <c r="AV133" s="13" t="s">
        <v>89</v>
      </c>
      <c r="AW133" s="13" t="s">
        <v>41</v>
      </c>
      <c r="AX133" s="13" t="s">
        <v>80</v>
      </c>
      <c r="AY133" s="243" t="s">
        <v>206</v>
      </c>
    </row>
    <row r="134" spans="1:51" s="13" customFormat="1" ht="12">
      <c r="A134" s="13"/>
      <c r="B134" s="233"/>
      <c r="C134" s="234"/>
      <c r="D134" s="228" t="s">
        <v>218</v>
      </c>
      <c r="E134" s="235" t="s">
        <v>39</v>
      </c>
      <c r="F134" s="236" t="s">
        <v>1048</v>
      </c>
      <c r="G134" s="234"/>
      <c r="H134" s="237">
        <v>25</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87</v>
      </c>
      <c r="AV134" s="13" t="s">
        <v>89</v>
      </c>
      <c r="AW134" s="13" t="s">
        <v>41</v>
      </c>
      <c r="AX134" s="13" t="s">
        <v>80</v>
      </c>
      <c r="AY134" s="243" t="s">
        <v>206</v>
      </c>
    </row>
    <row r="135" spans="1:51" s="14" customFormat="1" ht="12">
      <c r="A135" s="14"/>
      <c r="B135" s="244"/>
      <c r="C135" s="245"/>
      <c r="D135" s="228" t="s">
        <v>218</v>
      </c>
      <c r="E135" s="246" t="s">
        <v>1005</v>
      </c>
      <c r="F135" s="247" t="s">
        <v>220</v>
      </c>
      <c r="G135" s="245"/>
      <c r="H135" s="248">
        <v>100</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218</v>
      </c>
      <c r="AU135" s="254" t="s">
        <v>87</v>
      </c>
      <c r="AV135" s="14" t="s">
        <v>214</v>
      </c>
      <c r="AW135" s="14" t="s">
        <v>41</v>
      </c>
      <c r="AX135" s="14" t="s">
        <v>87</v>
      </c>
      <c r="AY135" s="254" t="s">
        <v>206</v>
      </c>
    </row>
    <row r="136" spans="1:65" s="2" customFormat="1" ht="24.15" customHeight="1">
      <c r="A136" s="40"/>
      <c r="B136" s="41"/>
      <c r="C136" s="265" t="s">
        <v>227</v>
      </c>
      <c r="D136" s="265" t="s">
        <v>322</v>
      </c>
      <c r="E136" s="266" t="s">
        <v>925</v>
      </c>
      <c r="F136" s="267" t="s">
        <v>926</v>
      </c>
      <c r="G136" s="268" t="s">
        <v>223</v>
      </c>
      <c r="H136" s="269">
        <v>19.403</v>
      </c>
      <c r="I136" s="270"/>
      <c r="J136" s="271">
        <f>ROUND(I136*H136,2)</f>
        <v>0</v>
      </c>
      <c r="K136" s="267" t="s">
        <v>213</v>
      </c>
      <c r="L136" s="272"/>
      <c r="M136" s="273" t="s">
        <v>39</v>
      </c>
      <c r="N136" s="274" t="s">
        <v>53</v>
      </c>
      <c r="O136" s="86"/>
      <c r="P136" s="224">
        <f>O136*H136</f>
        <v>0</v>
      </c>
      <c r="Q136" s="224">
        <v>5.9268</v>
      </c>
      <c r="R136" s="224">
        <f>Q136*H136</f>
        <v>114.9977004</v>
      </c>
      <c r="S136" s="224">
        <v>0</v>
      </c>
      <c r="T136" s="225">
        <f>S136*H136</f>
        <v>0</v>
      </c>
      <c r="U136" s="40"/>
      <c r="V136" s="40"/>
      <c r="W136" s="40"/>
      <c r="X136" s="40"/>
      <c r="Y136" s="40"/>
      <c r="Z136" s="40"/>
      <c r="AA136" s="40"/>
      <c r="AB136" s="40"/>
      <c r="AC136" s="40"/>
      <c r="AD136" s="40"/>
      <c r="AE136" s="40"/>
      <c r="AR136" s="226" t="s">
        <v>257</v>
      </c>
      <c r="AT136" s="226" t="s">
        <v>322</v>
      </c>
      <c r="AU136" s="226" t="s">
        <v>87</v>
      </c>
      <c r="AY136" s="18" t="s">
        <v>206</v>
      </c>
      <c r="BE136" s="227">
        <f>IF(N136="základní",J136,0)</f>
        <v>0</v>
      </c>
      <c r="BF136" s="227">
        <f>IF(N136="snížená",J136,0)</f>
        <v>0</v>
      </c>
      <c r="BG136" s="227">
        <f>IF(N136="zákl. přenesená",J136,0)</f>
        <v>0</v>
      </c>
      <c r="BH136" s="227">
        <f>IF(N136="sníž. přenesená",J136,0)</f>
        <v>0</v>
      </c>
      <c r="BI136" s="227">
        <f>IF(N136="nulová",J136,0)</f>
        <v>0</v>
      </c>
      <c r="BJ136" s="18" t="s">
        <v>214</v>
      </c>
      <c r="BK136" s="227">
        <f>ROUND(I136*H136,2)</f>
        <v>0</v>
      </c>
      <c r="BL136" s="18" t="s">
        <v>214</v>
      </c>
      <c r="BM136" s="226" t="s">
        <v>1049</v>
      </c>
    </row>
    <row r="137" spans="1:47" s="2" customFormat="1" ht="12">
      <c r="A137" s="40"/>
      <c r="B137" s="41"/>
      <c r="C137" s="42"/>
      <c r="D137" s="228" t="s">
        <v>216</v>
      </c>
      <c r="E137" s="42"/>
      <c r="F137" s="229" t="s">
        <v>926</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8" t="s">
        <v>216</v>
      </c>
      <c r="AU137" s="18" t="s">
        <v>87</v>
      </c>
    </row>
    <row r="138" spans="1:47" s="2" customFormat="1" ht="12">
      <c r="A138" s="40"/>
      <c r="B138" s="41"/>
      <c r="C138" s="42"/>
      <c r="D138" s="228" t="s">
        <v>326</v>
      </c>
      <c r="E138" s="42"/>
      <c r="F138" s="275" t="s">
        <v>327</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8" t="s">
        <v>326</v>
      </c>
      <c r="AU138" s="18" t="s">
        <v>87</v>
      </c>
    </row>
    <row r="139" spans="1:51" s="13" customFormat="1" ht="12">
      <c r="A139" s="13"/>
      <c r="B139" s="233"/>
      <c r="C139" s="234"/>
      <c r="D139" s="228" t="s">
        <v>218</v>
      </c>
      <c r="E139" s="235" t="s">
        <v>39</v>
      </c>
      <c r="F139" s="236" t="s">
        <v>1050</v>
      </c>
      <c r="G139" s="234"/>
      <c r="H139" s="237">
        <v>19.403</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87</v>
      </c>
      <c r="AV139" s="13" t="s">
        <v>89</v>
      </c>
      <c r="AW139" s="13" t="s">
        <v>41</v>
      </c>
      <c r="AX139" s="13" t="s">
        <v>80</v>
      </c>
      <c r="AY139" s="243" t="s">
        <v>206</v>
      </c>
    </row>
    <row r="140" spans="1:51" s="14" customFormat="1" ht="12">
      <c r="A140" s="14"/>
      <c r="B140" s="244"/>
      <c r="C140" s="245"/>
      <c r="D140" s="228" t="s">
        <v>218</v>
      </c>
      <c r="E140" s="246" t="s">
        <v>39</v>
      </c>
      <c r="F140" s="247" t="s">
        <v>220</v>
      </c>
      <c r="G140" s="245"/>
      <c r="H140" s="248">
        <v>19.403</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218</v>
      </c>
      <c r="AU140" s="254" t="s">
        <v>87</v>
      </c>
      <c r="AV140" s="14" t="s">
        <v>214</v>
      </c>
      <c r="AW140" s="14" t="s">
        <v>41</v>
      </c>
      <c r="AX140" s="14" t="s">
        <v>87</v>
      </c>
      <c r="AY140" s="254" t="s">
        <v>206</v>
      </c>
    </row>
    <row r="141" spans="1:65" s="2" customFormat="1" ht="24.15" customHeight="1">
      <c r="A141" s="40"/>
      <c r="B141" s="41"/>
      <c r="C141" s="265" t="s">
        <v>278</v>
      </c>
      <c r="D141" s="265" t="s">
        <v>322</v>
      </c>
      <c r="E141" s="266" t="s">
        <v>852</v>
      </c>
      <c r="F141" s="267" t="s">
        <v>853</v>
      </c>
      <c r="G141" s="268" t="s">
        <v>223</v>
      </c>
      <c r="H141" s="269">
        <v>150</v>
      </c>
      <c r="I141" s="270"/>
      <c r="J141" s="271">
        <f>ROUND(I141*H141,2)</f>
        <v>0</v>
      </c>
      <c r="K141" s="267" t="s">
        <v>213</v>
      </c>
      <c r="L141" s="272"/>
      <c r="M141" s="273" t="s">
        <v>39</v>
      </c>
      <c r="N141" s="274" t="s">
        <v>53</v>
      </c>
      <c r="O141" s="86"/>
      <c r="P141" s="224">
        <f>O141*H141</f>
        <v>0</v>
      </c>
      <c r="Q141" s="224">
        <v>0.00123</v>
      </c>
      <c r="R141" s="224">
        <f>Q141*H141</f>
        <v>0.1845</v>
      </c>
      <c r="S141" s="224">
        <v>0</v>
      </c>
      <c r="T141" s="225">
        <f>S141*H141</f>
        <v>0</v>
      </c>
      <c r="U141" s="40"/>
      <c r="V141" s="40"/>
      <c r="W141" s="40"/>
      <c r="X141" s="40"/>
      <c r="Y141" s="40"/>
      <c r="Z141" s="40"/>
      <c r="AA141" s="40"/>
      <c r="AB141" s="40"/>
      <c r="AC141" s="40"/>
      <c r="AD141" s="40"/>
      <c r="AE141" s="40"/>
      <c r="AR141" s="226" t="s">
        <v>257</v>
      </c>
      <c r="AT141" s="226" t="s">
        <v>322</v>
      </c>
      <c r="AU141" s="226" t="s">
        <v>87</v>
      </c>
      <c r="AY141" s="18" t="s">
        <v>206</v>
      </c>
      <c r="BE141" s="227">
        <f>IF(N141="základní",J141,0)</f>
        <v>0</v>
      </c>
      <c r="BF141" s="227">
        <f>IF(N141="snížená",J141,0)</f>
        <v>0</v>
      </c>
      <c r="BG141" s="227">
        <f>IF(N141="zákl. přenesená",J141,0)</f>
        <v>0</v>
      </c>
      <c r="BH141" s="227">
        <f>IF(N141="sníž. přenesená",J141,0)</f>
        <v>0</v>
      </c>
      <c r="BI141" s="227">
        <f>IF(N141="nulová",J141,0)</f>
        <v>0</v>
      </c>
      <c r="BJ141" s="18" t="s">
        <v>214</v>
      </c>
      <c r="BK141" s="227">
        <f>ROUND(I141*H141,2)</f>
        <v>0</v>
      </c>
      <c r="BL141" s="18" t="s">
        <v>214</v>
      </c>
      <c r="BM141" s="226" t="s">
        <v>1051</v>
      </c>
    </row>
    <row r="142" spans="1:47" s="2" customFormat="1" ht="12">
      <c r="A142" s="40"/>
      <c r="B142" s="41"/>
      <c r="C142" s="42"/>
      <c r="D142" s="228" t="s">
        <v>216</v>
      </c>
      <c r="E142" s="42"/>
      <c r="F142" s="229" t="s">
        <v>853</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8" t="s">
        <v>216</v>
      </c>
      <c r="AU142" s="18" t="s">
        <v>87</v>
      </c>
    </row>
    <row r="143" spans="1:65" s="2" customFormat="1" ht="16.5" customHeight="1">
      <c r="A143" s="40"/>
      <c r="B143" s="41"/>
      <c r="C143" s="265" t="s">
        <v>285</v>
      </c>
      <c r="D143" s="265" t="s">
        <v>322</v>
      </c>
      <c r="E143" s="266" t="s">
        <v>332</v>
      </c>
      <c r="F143" s="267" t="s">
        <v>333</v>
      </c>
      <c r="G143" s="268" t="s">
        <v>223</v>
      </c>
      <c r="H143" s="269">
        <v>500</v>
      </c>
      <c r="I143" s="270"/>
      <c r="J143" s="271">
        <f>ROUND(I143*H143,2)</f>
        <v>0</v>
      </c>
      <c r="K143" s="267" t="s">
        <v>213</v>
      </c>
      <c r="L143" s="272"/>
      <c r="M143" s="273" t="s">
        <v>39</v>
      </c>
      <c r="N143" s="274" t="s">
        <v>53</v>
      </c>
      <c r="O143" s="86"/>
      <c r="P143" s="224">
        <f>O143*H143</f>
        <v>0</v>
      </c>
      <c r="Q143" s="224">
        <v>9E-05</v>
      </c>
      <c r="R143" s="224">
        <f>Q143*H143</f>
        <v>0.045000000000000005</v>
      </c>
      <c r="S143" s="224">
        <v>0</v>
      </c>
      <c r="T143" s="225">
        <f>S143*H143</f>
        <v>0</v>
      </c>
      <c r="U143" s="40"/>
      <c r="V143" s="40"/>
      <c r="W143" s="40"/>
      <c r="X143" s="40"/>
      <c r="Y143" s="40"/>
      <c r="Z143" s="40"/>
      <c r="AA143" s="40"/>
      <c r="AB143" s="40"/>
      <c r="AC143" s="40"/>
      <c r="AD143" s="40"/>
      <c r="AE143" s="40"/>
      <c r="AR143" s="226" t="s">
        <v>257</v>
      </c>
      <c r="AT143" s="226" t="s">
        <v>322</v>
      </c>
      <c r="AU143" s="226" t="s">
        <v>87</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1052</v>
      </c>
    </row>
    <row r="144" spans="1:47" s="2" customFormat="1" ht="12">
      <c r="A144" s="40"/>
      <c r="B144" s="41"/>
      <c r="C144" s="42"/>
      <c r="D144" s="228" t="s">
        <v>216</v>
      </c>
      <c r="E144" s="42"/>
      <c r="F144" s="229" t="s">
        <v>333</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87</v>
      </c>
    </row>
    <row r="145" spans="1:65" s="2" customFormat="1" ht="16.5" customHeight="1">
      <c r="A145" s="40"/>
      <c r="B145" s="41"/>
      <c r="C145" s="215" t="s">
        <v>291</v>
      </c>
      <c r="D145" s="215" t="s">
        <v>209</v>
      </c>
      <c r="E145" s="216" t="s">
        <v>245</v>
      </c>
      <c r="F145" s="217" t="s">
        <v>246</v>
      </c>
      <c r="G145" s="218" t="s">
        <v>223</v>
      </c>
      <c r="H145" s="219">
        <v>395</v>
      </c>
      <c r="I145" s="220"/>
      <c r="J145" s="221">
        <f>ROUND(I145*H145,2)</f>
        <v>0</v>
      </c>
      <c r="K145" s="217" t="s">
        <v>213</v>
      </c>
      <c r="L145" s="46"/>
      <c r="M145" s="222" t="s">
        <v>39</v>
      </c>
      <c r="N145" s="223" t="s">
        <v>53</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214</v>
      </c>
      <c r="AT145" s="226" t="s">
        <v>209</v>
      </c>
      <c r="AU145" s="226" t="s">
        <v>87</v>
      </c>
      <c r="AY145" s="18" t="s">
        <v>206</v>
      </c>
      <c r="BE145" s="227">
        <f>IF(N145="základní",J145,0)</f>
        <v>0</v>
      </c>
      <c r="BF145" s="227">
        <f>IF(N145="snížená",J145,0)</f>
        <v>0</v>
      </c>
      <c r="BG145" s="227">
        <f>IF(N145="zákl. přenesená",J145,0)</f>
        <v>0</v>
      </c>
      <c r="BH145" s="227">
        <f>IF(N145="sníž. přenesená",J145,0)</f>
        <v>0</v>
      </c>
      <c r="BI145" s="227">
        <f>IF(N145="nulová",J145,0)</f>
        <v>0</v>
      </c>
      <c r="BJ145" s="18" t="s">
        <v>214</v>
      </c>
      <c r="BK145" s="227">
        <f>ROUND(I145*H145,2)</f>
        <v>0</v>
      </c>
      <c r="BL145" s="18" t="s">
        <v>214</v>
      </c>
      <c r="BM145" s="226" t="s">
        <v>1053</v>
      </c>
    </row>
    <row r="146" spans="1:47" s="2" customFormat="1" ht="12">
      <c r="A146" s="40"/>
      <c r="B146" s="41"/>
      <c r="C146" s="42"/>
      <c r="D146" s="228" t="s">
        <v>216</v>
      </c>
      <c r="E146" s="42"/>
      <c r="F146" s="229" t="s">
        <v>248</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8" t="s">
        <v>216</v>
      </c>
      <c r="AU146" s="18" t="s">
        <v>87</v>
      </c>
    </row>
    <row r="147" spans="1:51" s="13" customFormat="1" ht="12">
      <c r="A147" s="13"/>
      <c r="B147" s="233"/>
      <c r="C147" s="234"/>
      <c r="D147" s="228" t="s">
        <v>218</v>
      </c>
      <c r="E147" s="235" t="s">
        <v>39</v>
      </c>
      <c r="F147" s="236" t="s">
        <v>1054</v>
      </c>
      <c r="G147" s="234"/>
      <c r="H147" s="237">
        <v>395</v>
      </c>
      <c r="I147" s="238"/>
      <c r="J147" s="234"/>
      <c r="K147" s="234"/>
      <c r="L147" s="239"/>
      <c r="M147" s="240"/>
      <c r="N147" s="241"/>
      <c r="O147" s="241"/>
      <c r="P147" s="241"/>
      <c r="Q147" s="241"/>
      <c r="R147" s="241"/>
      <c r="S147" s="241"/>
      <c r="T147" s="242"/>
      <c r="U147" s="13"/>
      <c r="V147" s="13"/>
      <c r="W147" s="13"/>
      <c r="X147" s="13"/>
      <c r="Y147" s="13"/>
      <c r="Z147" s="13"/>
      <c r="AA147" s="13"/>
      <c r="AB147" s="13"/>
      <c r="AC147" s="13"/>
      <c r="AD147" s="13"/>
      <c r="AE147" s="13"/>
      <c r="AT147" s="243" t="s">
        <v>218</v>
      </c>
      <c r="AU147" s="243" t="s">
        <v>87</v>
      </c>
      <c r="AV147" s="13" t="s">
        <v>89</v>
      </c>
      <c r="AW147" s="13" t="s">
        <v>41</v>
      </c>
      <c r="AX147" s="13" t="s">
        <v>80</v>
      </c>
      <c r="AY147" s="243" t="s">
        <v>206</v>
      </c>
    </row>
    <row r="148" spans="1:51" s="14" customFormat="1" ht="12">
      <c r="A148" s="14"/>
      <c r="B148" s="244"/>
      <c r="C148" s="245"/>
      <c r="D148" s="228" t="s">
        <v>218</v>
      </c>
      <c r="E148" s="246" t="s">
        <v>39</v>
      </c>
      <c r="F148" s="247" t="s">
        <v>220</v>
      </c>
      <c r="G148" s="245"/>
      <c r="H148" s="248">
        <v>395</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218</v>
      </c>
      <c r="AU148" s="254" t="s">
        <v>87</v>
      </c>
      <c r="AV148" s="14" t="s">
        <v>214</v>
      </c>
      <c r="AW148" s="14" t="s">
        <v>41</v>
      </c>
      <c r="AX148" s="14" t="s">
        <v>87</v>
      </c>
      <c r="AY148" s="254" t="s">
        <v>206</v>
      </c>
    </row>
    <row r="149" spans="1:65" s="2" customFormat="1" ht="24.15" customHeight="1">
      <c r="A149" s="40"/>
      <c r="B149" s="41"/>
      <c r="C149" s="215" t="s">
        <v>296</v>
      </c>
      <c r="D149" s="215" t="s">
        <v>209</v>
      </c>
      <c r="E149" s="216" t="s">
        <v>939</v>
      </c>
      <c r="F149" s="217" t="s">
        <v>940</v>
      </c>
      <c r="G149" s="218" t="s">
        <v>268</v>
      </c>
      <c r="H149" s="219">
        <v>1.314</v>
      </c>
      <c r="I149" s="220"/>
      <c r="J149" s="221">
        <f>ROUND(I149*H149,2)</f>
        <v>0</v>
      </c>
      <c r="K149" s="217" t="s">
        <v>213</v>
      </c>
      <c r="L149" s="46"/>
      <c r="M149" s="222" t="s">
        <v>39</v>
      </c>
      <c r="N149" s="223" t="s">
        <v>53</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214</v>
      </c>
      <c r="AT149" s="226" t="s">
        <v>209</v>
      </c>
      <c r="AU149" s="226" t="s">
        <v>87</v>
      </c>
      <c r="AY149" s="18" t="s">
        <v>206</v>
      </c>
      <c r="BE149" s="227">
        <f>IF(N149="základní",J149,0)</f>
        <v>0</v>
      </c>
      <c r="BF149" s="227">
        <f>IF(N149="snížená",J149,0)</f>
        <v>0</v>
      </c>
      <c r="BG149" s="227">
        <f>IF(N149="zákl. přenesená",J149,0)</f>
        <v>0</v>
      </c>
      <c r="BH149" s="227">
        <f>IF(N149="sníž. přenesená",J149,0)</f>
        <v>0</v>
      </c>
      <c r="BI149" s="227">
        <f>IF(N149="nulová",J149,0)</f>
        <v>0</v>
      </c>
      <c r="BJ149" s="18" t="s">
        <v>214</v>
      </c>
      <c r="BK149" s="227">
        <f>ROUND(I149*H149,2)</f>
        <v>0</v>
      </c>
      <c r="BL149" s="18" t="s">
        <v>214</v>
      </c>
      <c r="BM149" s="226" t="s">
        <v>1055</v>
      </c>
    </row>
    <row r="150" spans="1:47" s="2" customFormat="1" ht="12">
      <c r="A150" s="40"/>
      <c r="B150" s="41"/>
      <c r="C150" s="42"/>
      <c r="D150" s="228" t="s">
        <v>216</v>
      </c>
      <c r="E150" s="42"/>
      <c r="F150" s="229" t="s">
        <v>942</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8" t="s">
        <v>216</v>
      </c>
      <c r="AU150" s="18" t="s">
        <v>87</v>
      </c>
    </row>
    <row r="151" spans="1:51" s="13" customFormat="1" ht="12">
      <c r="A151" s="13"/>
      <c r="B151" s="233"/>
      <c r="C151" s="234"/>
      <c r="D151" s="228" t="s">
        <v>218</v>
      </c>
      <c r="E151" s="235" t="s">
        <v>39</v>
      </c>
      <c r="F151" s="236" t="s">
        <v>1056</v>
      </c>
      <c r="G151" s="234"/>
      <c r="H151" s="237">
        <v>1.314</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218</v>
      </c>
      <c r="AU151" s="243" t="s">
        <v>87</v>
      </c>
      <c r="AV151" s="13" t="s">
        <v>89</v>
      </c>
      <c r="AW151" s="13" t="s">
        <v>41</v>
      </c>
      <c r="AX151" s="13" t="s">
        <v>80</v>
      </c>
      <c r="AY151" s="243" t="s">
        <v>206</v>
      </c>
    </row>
    <row r="152" spans="1:51" s="14" customFormat="1" ht="12">
      <c r="A152" s="14"/>
      <c r="B152" s="244"/>
      <c r="C152" s="245"/>
      <c r="D152" s="228" t="s">
        <v>218</v>
      </c>
      <c r="E152" s="246" t="s">
        <v>39</v>
      </c>
      <c r="F152" s="247" t="s">
        <v>220</v>
      </c>
      <c r="G152" s="245"/>
      <c r="H152" s="248">
        <v>1.314</v>
      </c>
      <c r="I152" s="249"/>
      <c r="J152" s="245"/>
      <c r="K152" s="245"/>
      <c r="L152" s="250"/>
      <c r="M152" s="251"/>
      <c r="N152" s="252"/>
      <c r="O152" s="252"/>
      <c r="P152" s="252"/>
      <c r="Q152" s="252"/>
      <c r="R152" s="252"/>
      <c r="S152" s="252"/>
      <c r="T152" s="253"/>
      <c r="U152" s="14"/>
      <c r="V152" s="14"/>
      <c r="W152" s="14"/>
      <c r="X152" s="14"/>
      <c r="Y152" s="14"/>
      <c r="Z152" s="14"/>
      <c r="AA152" s="14"/>
      <c r="AB152" s="14"/>
      <c r="AC152" s="14"/>
      <c r="AD152" s="14"/>
      <c r="AE152" s="14"/>
      <c r="AT152" s="254" t="s">
        <v>218</v>
      </c>
      <c r="AU152" s="254" t="s">
        <v>87</v>
      </c>
      <c r="AV152" s="14" t="s">
        <v>214</v>
      </c>
      <c r="AW152" s="14" t="s">
        <v>41</v>
      </c>
      <c r="AX152" s="14" t="s">
        <v>87</v>
      </c>
      <c r="AY152" s="254" t="s">
        <v>206</v>
      </c>
    </row>
    <row r="153" spans="1:65" s="2" customFormat="1" ht="24.15" customHeight="1">
      <c r="A153" s="40"/>
      <c r="B153" s="41"/>
      <c r="C153" s="215" t="s">
        <v>8</v>
      </c>
      <c r="D153" s="215" t="s">
        <v>209</v>
      </c>
      <c r="E153" s="216" t="s">
        <v>272</v>
      </c>
      <c r="F153" s="217" t="s">
        <v>273</v>
      </c>
      <c r="G153" s="218" t="s">
        <v>268</v>
      </c>
      <c r="H153" s="219">
        <v>2.169</v>
      </c>
      <c r="I153" s="220"/>
      <c r="J153" s="221">
        <f>ROUND(I153*H153,2)</f>
        <v>0</v>
      </c>
      <c r="K153" s="217" t="s">
        <v>213</v>
      </c>
      <c r="L153" s="46"/>
      <c r="M153" s="222" t="s">
        <v>39</v>
      </c>
      <c r="N153" s="223" t="s">
        <v>53</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214</v>
      </c>
      <c r="AT153" s="226" t="s">
        <v>209</v>
      </c>
      <c r="AU153" s="226" t="s">
        <v>87</v>
      </c>
      <c r="AY153" s="18" t="s">
        <v>206</v>
      </c>
      <c r="BE153" s="227">
        <f>IF(N153="základní",J153,0)</f>
        <v>0</v>
      </c>
      <c r="BF153" s="227">
        <f>IF(N153="snížená",J153,0)</f>
        <v>0</v>
      </c>
      <c r="BG153" s="227">
        <f>IF(N153="zákl. přenesená",J153,0)</f>
        <v>0</v>
      </c>
      <c r="BH153" s="227">
        <f>IF(N153="sníž. přenesená",J153,0)</f>
        <v>0</v>
      </c>
      <c r="BI153" s="227">
        <f>IF(N153="nulová",J153,0)</f>
        <v>0</v>
      </c>
      <c r="BJ153" s="18" t="s">
        <v>214</v>
      </c>
      <c r="BK153" s="227">
        <f>ROUND(I153*H153,2)</f>
        <v>0</v>
      </c>
      <c r="BL153" s="18" t="s">
        <v>214</v>
      </c>
      <c r="BM153" s="226" t="s">
        <v>1057</v>
      </c>
    </row>
    <row r="154" spans="1:47" s="2" customFormat="1" ht="12">
      <c r="A154" s="40"/>
      <c r="B154" s="41"/>
      <c r="C154" s="42"/>
      <c r="D154" s="228" t="s">
        <v>216</v>
      </c>
      <c r="E154" s="42"/>
      <c r="F154" s="229" t="s">
        <v>275</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8" t="s">
        <v>216</v>
      </c>
      <c r="AU154" s="18" t="s">
        <v>87</v>
      </c>
    </row>
    <row r="155" spans="1:51" s="13" customFormat="1" ht="12">
      <c r="A155" s="13"/>
      <c r="B155" s="233"/>
      <c r="C155" s="234"/>
      <c r="D155" s="228" t="s">
        <v>218</v>
      </c>
      <c r="E155" s="235" t="s">
        <v>39</v>
      </c>
      <c r="F155" s="236" t="s">
        <v>1058</v>
      </c>
      <c r="G155" s="234"/>
      <c r="H155" s="237">
        <v>0.625</v>
      </c>
      <c r="I155" s="238"/>
      <c r="J155" s="234"/>
      <c r="K155" s="234"/>
      <c r="L155" s="239"/>
      <c r="M155" s="240"/>
      <c r="N155" s="241"/>
      <c r="O155" s="241"/>
      <c r="P155" s="241"/>
      <c r="Q155" s="241"/>
      <c r="R155" s="241"/>
      <c r="S155" s="241"/>
      <c r="T155" s="242"/>
      <c r="U155" s="13"/>
      <c r="V155" s="13"/>
      <c r="W155" s="13"/>
      <c r="X155" s="13"/>
      <c r="Y155" s="13"/>
      <c r="Z155" s="13"/>
      <c r="AA155" s="13"/>
      <c r="AB155" s="13"/>
      <c r="AC155" s="13"/>
      <c r="AD155" s="13"/>
      <c r="AE155" s="13"/>
      <c r="AT155" s="243" t="s">
        <v>218</v>
      </c>
      <c r="AU155" s="243" t="s">
        <v>87</v>
      </c>
      <c r="AV155" s="13" t="s">
        <v>89</v>
      </c>
      <c r="AW155" s="13" t="s">
        <v>41</v>
      </c>
      <c r="AX155" s="13" t="s">
        <v>80</v>
      </c>
      <c r="AY155" s="243" t="s">
        <v>206</v>
      </c>
    </row>
    <row r="156" spans="1:51" s="13" customFormat="1" ht="12">
      <c r="A156" s="13"/>
      <c r="B156" s="233"/>
      <c r="C156" s="234"/>
      <c r="D156" s="228" t="s">
        <v>218</v>
      </c>
      <c r="E156" s="235" t="s">
        <v>39</v>
      </c>
      <c r="F156" s="236" t="s">
        <v>1059</v>
      </c>
      <c r="G156" s="234"/>
      <c r="H156" s="237">
        <v>0.875</v>
      </c>
      <c r="I156" s="238"/>
      <c r="J156" s="234"/>
      <c r="K156" s="234"/>
      <c r="L156" s="239"/>
      <c r="M156" s="240"/>
      <c r="N156" s="241"/>
      <c r="O156" s="241"/>
      <c r="P156" s="241"/>
      <c r="Q156" s="241"/>
      <c r="R156" s="241"/>
      <c r="S156" s="241"/>
      <c r="T156" s="242"/>
      <c r="U156" s="13"/>
      <c r="V156" s="13"/>
      <c r="W156" s="13"/>
      <c r="X156" s="13"/>
      <c r="Y156" s="13"/>
      <c r="Z156" s="13"/>
      <c r="AA156" s="13"/>
      <c r="AB156" s="13"/>
      <c r="AC156" s="13"/>
      <c r="AD156" s="13"/>
      <c r="AE156" s="13"/>
      <c r="AT156" s="243" t="s">
        <v>218</v>
      </c>
      <c r="AU156" s="243" t="s">
        <v>87</v>
      </c>
      <c r="AV156" s="13" t="s">
        <v>89</v>
      </c>
      <c r="AW156" s="13" t="s">
        <v>41</v>
      </c>
      <c r="AX156" s="13" t="s">
        <v>80</v>
      </c>
      <c r="AY156" s="243" t="s">
        <v>206</v>
      </c>
    </row>
    <row r="157" spans="1:51" s="13" customFormat="1" ht="12">
      <c r="A157" s="13"/>
      <c r="B157" s="233"/>
      <c r="C157" s="234"/>
      <c r="D157" s="228" t="s">
        <v>218</v>
      </c>
      <c r="E157" s="235" t="s">
        <v>39</v>
      </c>
      <c r="F157" s="236" t="s">
        <v>1060</v>
      </c>
      <c r="G157" s="234"/>
      <c r="H157" s="237">
        <v>0.669</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218</v>
      </c>
      <c r="AU157" s="243" t="s">
        <v>87</v>
      </c>
      <c r="AV157" s="13" t="s">
        <v>89</v>
      </c>
      <c r="AW157" s="13" t="s">
        <v>41</v>
      </c>
      <c r="AX157" s="13" t="s">
        <v>80</v>
      </c>
      <c r="AY157" s="243" t="s">
        <v>206</v>
      </c>
    </row>
    <row r="158" spans="1:51" s="14" customFormat="1" ht="12">
      <c r="A158" s="14"/>
      <c r="B158" s="244"/>
      <c r="C158" s="245"/>
      <c r="D158" s="228" t="s">
        <v>218</v>
      </c>
      <c r="E158" s="246" t="s">
        <v>1007</v>
      </c>
      <c r="F158" s="247" t="s">
        <v>220</v>
      </c>
      <c r="G158" s="245"/>
      <c r="H158" s="248">
        <v>2.169</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218</v>
      </c>
      <c r="AU158" s="254" t="s">
        <v>87</v>
      </c>
      <c r="AV158" s="14" t="s">
        <v>214</v>
      </c>
      <c r="AW158" s="14" t="s">
        <v>41</v>
      </c>
      <c r="AX158" s="14" t="s">
        <v>87</v>
      </c>
      <c r="AY158" s="254" t="s">
        <v>206</v>
      </c>
    </row>
    <row r="159" spans="1:65" s="2" customFormat="1" ht="16.5" customHeight="1">
      <c r="A159" s="40"/>
      <c r="B159" s="41"/>
      <c r="C159" s="215" t="s">
        <v>307</v>
      </c>
      <c r="D159" s="215" t="s">
        <v>209</v>
      </c>
      <c r="E159" s="216" t="s">
        <v>947</v>
      </c>
      <c r="F159" s="217" t="s">
        <v>948</v>
      </c>
      <c r="G159" s="218" t="s">
        <v>268</v>
      </c>
      <c r="H159" s="219">
        <v>2.169</v>
      </c>
      <c r="I159" s="220"/>
      <c r="J159" s="221">
        <f>ROUND(I159*H159,2)</f>
        <v>0</v>
      </c>
      <c r="K159" s="217" t="s">
        <v>213</v>
      </c>
      <c r="L159" s="46"/>
      <c r="M159" s="222" t="s">
        <v>39</v>
      </c>
      <c r="N159" s="223" t="s">
        <v>53</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214</v>
      </c>
      <c r="AT159" s="226" t="s">
        <v>209</v>
      </c>
      <c r="AU159" s="226" t="s">
        <v>87</v>
      </c>
      <c r="AY159" s="18" t="s">
        <v>206</v>
      </c>
      <c r="BE159" s="227">
        <f>IF(N159="základní",J159,0)</f>
        <v>0</v>
      </c>
      <c r="BF159" s="227">
        <f>IF(N159="snížená",J159,0)</f>
        <v>0</v>
      </c>
      <c r="BG159" s="227">
        <f>IF(N159="zákl. přenesená",J159,0)</f>
        <v>0</v>
      </c>
      <c r="BH159" s="227">
        <f>IF(N159="sníž. přenesená",J159,0)</f>
        <v>0</v>
      </c>
      <c r="BI159" s="227">
        <f>IF(N159="nulová",J159,0)</f>
        <v>0</v>
      </c>
      <c r="BJ159" s="18" t="s">
        <v>214</v>
      </c>
      <c r="BK159" s="227">
        <f>ROUND(I159*H159,2)</f>
        <v>0</v>
      </c>
      <c r="BL159" s="18" t="s">
        <v>214</v>
      </c>
      <c r="BM159" s="226" t="s">
        <v>1061</v>
      </c>
    </row>
    <row r="160" spans="1:47" s="2" customFormat="1" ht="12">
      <c r="A160" s="40"/>
      <c r="B160" s="41"/>
      <c r="C160" s="42"/>
      <c r="D160" s="228" t="s">
        <v>216</v>
      </c>
      <c r="E160" s="42"/>
      <c r="F160" s="229" t="s">
        <v>950</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216</v>
      </c>
      <c r="AU160" s="18" t="s">
        <v>87</v>
      </c>
    </row>
    <row r="161" spans="1:51" s="13" customFormat="1" ht="12">
      <c r="A161" s="13"/>
      <c r="B161" s="233"/>
      <c r="C161" s="234"/>
      <c r="D161" s="228" t="s">
        <v>218</v>
      </c>
      <c r="E161" s="235" t="s">
        <v>39</v>
      </c>
      <c r="F161" s="236" t="s">
        <v>1007</v>
      </c>
      <c r="G161" s="234"/>
      <c r="H161" s="237">
        <v>2.169</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218</v>
      </c>
      <c r="AU161" s="243" t="s">
        <v>87</v>
      </c>
      <c r="AV161" s="13" t="s">
        <v>89</v>
      </c>
      <c r="AW161" s="13" t="s">
        <v>41</v>
      </c>
      <c r="AX161" s="13" t="s">
        <v>80</v>
      </c>
      <c r="AY161" s="243" t="s">
        <v>206</v>
      </c>
    </row>
    <row r="162" spans="1:51" s="14" customFormat="1" ht="12">
      <c r="A162" s="14"/>
      <c r="B162" s="244"/>
      <c r="C162" s="245"/>
      <c r="D162" s="228" t="s">
        <v>218</v>
      </c>
      <c r="E162" s="246" t="s">
        <v>39</v>
      </c>
      <c r="F162" s="247" t="s">
        <v>220</v>
      </c>
      <c r="G162" s="245"/>
      <c r="H162" s="248">
        <v>2.169</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218</v>
      </c>
      <c r="AU162" s="254" t="s">
        <v>87</v>
      </c>
      <c r="AV162" s="14" t="s">
        <v>214</v>
      </c>
      <c r="AW162" s="14" t="s">
        <v>41</v>
      </c>
      <c r="AX162" s="14" t="s">
        <v>87</v>
      </c>
      <c r="AY162" s="254" t="s">
        <v>206</v>
      </c>
    </row>
    <row r="163" spans="1:65" s="2" customFormat="1" ht="33" customHeight="1">
      <c r="A163" s="40"/>
      <c r="B163" s="41"/>
      <c r="C163" s="215" t="s">
        <v>313</v>
      </c>
      <c r="D163" s="215" t="s">
        <v>209</v>
      </c>
      <c r="E163" s="216" t="s">
        <v>951</v>
      </c>
      <c r="F163" s="217" t="s">
        <v>952</v>
      </c>
      <c r="G163" s="218" t="s">
        <v>175</v>
      </c>
      <c r="H163" s="219">
        <v>2328.3</v>
      </c>
      <c r="I163" s="220"/>
      <c r="J163" s="221">
        <f>ROUND(I163*H163,2)</f>
        <v>0</v>
      </c>
      <c r="K163" s="217" t="s">
        <v>213</v>
      </c>
      <c r="L163" s="46"/>
      <c r="M163" s="222" t="s">
        <v>39</v>
      </c>
      <c r="N163" s="223" t="s">
        <v>53</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214</v>
      </c>
      <c r="AT163" s="226" t="s">
        <v>209</v>
      </c>
      <c r="AU163" s="226" t="s">
        <v>87</v>
      </c>
      <c r="AY163" s="18" t="s">
        <v>206</v>
      </c>
      <c r="BE163" s="227">
        <f>IF(N163="základní",J163,0)</f>
        <v>0</v>
      </c>
      <c r="BF163" s="227">
        <f>IF(N163="snížená",J163,0)</f>
        <v>0</v>
      </c>
      <c r="BG163" s="227">
        <f>IF(N163="zákl. přenesená",J163,0)</f>
        <v>0</v>
      </c>
      <c r="BH163" s="227">
        <f>IF(N163="sníž. přenesená",J163,0)</f>
        <v>0</v>
      </c>
      <c r="BI163" s="227">
        <f>IF(N163="nulová",J163,0)</f>
        <v>0</v>
      </c>
      <c r="BJ163" s="18" t="s">
        <v>214</v>
      </c>
      <c r="BK163" s="227">
        <f>ROUND(I163*H163,2)</f>
        <v>0</v>
      </c>
      <c r="BL163" s="18" t="s">
        <v>214</v>
      </c>
      <c r="BM163" s="226" t="s">
        <v>1062</v>
      </c>
    </row>
    <row r="164" spans="1:47" s="2" customFormat="1" ht="12">
      <c r="A164" s="40"/>
      <c r="B164" s="41"/>
      <c r="C164" s="42"/>
      <c r="D164" s="228" t="s">
        <v>216</v>
      </c>
      <c r="E164" s="42"/>
      <c r="F164" s="229" t="s">
        <v>954</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8" t="s">
        <v>216</v>
      </c>
      <c r="AU164" s="18" t="s">
        <v>87</v>
      </c>
    </row>
    <row r="165" spans="1:51" s="13" customFormat="1" ht="12">
      <c r="A165" s="13"/>
      <c r="B165" s="233"/>
      <c r="C165" s="234"/>
      <c r="D165" s="228" t="s">
        <v>218</v>
      </c>
      <c r="E165" s="235" t="s">
        <v>39</v>
      </c>
      <c r="F165" s="236" t="s">
        <v>1009</v>
      </c>
      <c r="G165" s="234"/>
      <c r="H165" s="237">
        <v>2328.3</v>
      </c>
      <c r="I165" s="238"/>
      <c r="J165" s="234"/>
      <c r="K165" s="234"/>
      <c r="L165" s="239"/>
      <c r="M165" s="240"/>
      <c r="N165" s="241"/>
      <c r="O165" s="241"/>
      <c r="P165" s="241"/>
      <c r="Q165" s="241"/>
      <c r="R165" s="241"/>
      <c r="S165" s="241"/>
      <c r="T165" s="242"/>
      <c r="U165" s="13"/>
      <c r="V165" s="13"/>
      <c r="W165" s="13"/>
      <c r="X165" s="13"/>
      <c r="Y165" s="13"/>
      <c r="Z165" s="13"/>
      <c r="AA165" s="13"/>
      <c r="AB165" s="13"/>
      <c r="AC165" s="13"/>
      <c r="AD165" s="13"/>
      <c r="AE165" s="13"/>
      <c r="AT165" s="243" t="s">
        <v>218</v>
      </c>
      <c r="AU165" s="243" t="s">
        <v>87</v>
      </c>
      <c r="AV165" s="13" t="s">
        <v>89</v>
      </c>
      <c r="AW165" s="13" t="s">
        <v>41</v>
      </c>
      <c r="AX165" s="13" t="s">
        <v>80</v>
      </c>
      <c r="AY165" s="243" t="s">
        <v>206</v>
      </c>
    </row>
    <row r="166" spans="1:51" s="14" customFormat="1" ht="12">
      <c r="A166" s="14"/>
      <c r="B166" s="244"/>
      <c r="C166" s="245"/>
      <c r="D166" s="228" t="s">
        <v>218</v>
      </c>
      <c r="E166" s="246" t="s">
        <v>39</v>
      </c>
      <c r="F166" s="247" t="s">
        <v>220</v>
      </c>
      <c r="G166" s="245"/>
      <c r="H166" s="248">
        <v>2328.3</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218</v>
      </c>
      <c r="AU166" s="254" t="s">
        <v>87</v>
      </c>
      <c r="AV166" s="14" t="s">
        <v>214</v>
      </c>
      <c r="AW166" s="14" t="s">
        <v>41</v>
      </c>
      <c r="AX166" s="14" t="s">
        <v>87</v>
      </c>
      <c r="AY166" s="254" t="s">
        <v>206</v>
      </c>
    </row>
    <row r="167" spans="1:65" s="2" customFormat="1" ht="24.15" customHeight="1">
      <c r="A167" s="40"/>
      <c r="B167" s="41"/>
      <c r="C167" s="215" t="s">
        <v>321</v>
      </c>
      <c r="D167" s="215" t="s">
        <v>209</v>
      </c>
      <c r="E167" s="216" t="s">
        <v>960</v>
      </c>
      <c r="F167" s="217" t="s">
        <v>961</v>
      </c>
      <c r="G167" s="218" t="s">
        <v>281</v>
      </c>
      <c r="H167" s="219">
        <v>22</v>
      </c>
      <c r="I167" s="220"/>
      <c r="J167" s="221">
        <f>ROUND(I167*H167,2)</f>
        <v>0</v>
      </c>
      <c r="K167" s="217" t="s">
        <v>213</v>
      </c>
      <c r="L167" s="46"/>
      <c r="M167" s="222" t="s">
        <v>39</v>
      </c>
      <c r="N167" s="223" t="s">
        <v>53</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214</v>
      </c>
      <c r="AT167" s="226" t="s">
        <v>209</v>
      </c>
      <c r="AU167" s="226" t="s">
        <v>87</v>
      </c>
      <c r="AY167" s="18" t="s">
        <v>206</v>
      </c>
      <c r="BE167" s="227">
        <f>IF(N167="základní",J167,0)</f>
        <v>0</v>
      </c>
      <c r="BF167" s="227">
        <f>IF(N167="snížená",J167,0)</f>
        <v>0</v>
      </c>
      <c r="BG167" s="227">
        <f>IF(N167="zákl. přenesená",J167,0)</f>
        <v>0</v>
      </c>
      <c r="BH167" s="227">
        <f>IF(N167="sníž. přenesená",J167,0)</f>
        <v>0</v>
      </c>
      <c r="BI167" s="227">
        <f>IF(N167="nulová",J167,0)</f>
        <v>0</v>
      </c>
      <c r="BJ167" s="18" t="s">
        <v>214</v>
      </c>
      <c r="BK167" s="227">
        <f>ROUND(I167*H167,2)</f>
        <v>0</v>
      </c>
      <c r="BL167" s="18" t="s">
        <v>214</v>
      </c>
      <c r="BM167" s="226" t="s">
        <v>1063</v>
      </c>
    </row>
    <row r="168" spans="1:47" s="2" customFormat="1" ht="12">
      <c r="A168" s="40"/>
      <c r="B168" s="41"/>
      <c r="C168" s="42"/>
      <c r="D168" s="228" t="s">
        <v>216</v>
      </c>
      <c r="E168" s="42"/>
      <c r="F168" s="229" t="s">
        <v>963</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8" t="s">
        <v>216</v>
      </c>
      <c r="AU168" s="18" t="s">
        <v>87</v>
      </c>
    </row>
    <row r="169" spans="1:51" s="13" customFormat="1" ht="12">
      <c r="A169" s="13"/>
      <c r="B169" s="233"/>
      <c r="C169" s="234"/>
      <c r="D169" s="228" t="s">
        <v>218</v>
      </c>
      <c r="E169" s="235" t="s">
        <v>39</v>
      </c>
      <c r="F169" s="236" t="s">
        <v>1064</v>
      </c>
      <c r="G169" s="234"/>
      <c r="H169" s="237">
        <v>14</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87</v>
      </c>
      <c r="AV169" s="13" t="s">
        <v>89</v>
      </c>
      <c r="AW169" s="13" t="s">
        <v>41</v>
      </c>
      <c r="AX169" s="13" t="s">
        <v>80</v>
      </c>
      <c r="AY169" s="243" t="s">
        <v>206</v>
      </c>
    </row>
    <row r="170" spans="1:51" s="13" customFormat="1" ht="12">
      <c r="A170" s="13"/>
      <c r="B170" s="233"/>
      <c r="C170" s="234"/>
      <c r="D170" s="228" t="s">
        <v>218</v>
      </c>
      <c r="E170" s="235" t="s">
        <v>39</v>
      </c>
      <c r="F170" s="236" t="s">
        <v>1065</v>
      </c>
      <c r="G170" s="234"/>
      <c r="H170" s="237">
        <v>4</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218</v>
      </c>
      <c r="AU170" s="243" t="s">
        <v>87</v>
      </c>
      <c r="AV170" s="13" t="s">
        <v>89</v>
      </c>
      <c r="AW170" s="13" t="s">
        <v>41</v>
      </c>
      <c r="AX170" s="13" t="s">
        <v>80</v>
      </c>
      <c r="AY170" s="243" t="s">
        <v>206</v>
      </c>
    </row>
    <row r="171" spans="1:51" s="13" customFormat="1" ht="12">
      <c r="A171" s="13"/>
      <c r="B171" s="233"/>
      <c r="C171" s="234"/>
      <c r="D171" s="228" t="s">
        <v>218</v>
      </c>
      <c r="E171" s="235" t="s">
        <v>39</v>
      </c>
      <c r="F171" s="236" t="s">
        <v>1066</v>
      </c>
      <c r="G171" s="234"/>
      <c r="H171" s="237">
        <v>4</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218</v>
      </c>
      <c r="AU171" s="243" t="s">
        <v>87</v>
      </c>
      <c r="AV171" s="13" t="s">
        <v>89</v>
      </c>
      <c r="AW171" s="13" t="s">
        <v>41</v>
      </c>
      <c r="AX171" s="13" t="s">
        <v>80</v>
      </c>
      <c r="AY171" s="243" t="s">
        <v>206</v>
      </c>
    </row>
    <row r="172" spans="1:51" s="14" customFormat="1" ht="12">
      <c r="A172" s="14"/>
      <c r="B172" s="244"/>
      <c r="C172" s="245"/>
      <c r="D172" s="228" t="s">
        <v>218</v>
      </c>
      <c r="E172" s="246" t="s">
        <v>39</v>
      </c>
      <c r="F172" s="247" t="s">
        <v>220</v>
      </c>
      <c r="G172" s="245"/>
      <c r="H172" s="248">
        <v>22</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218</v>
      </c>
      <c r="AU172" s="254" t="s">
        <v>87</v>
      </c>
      <c r="AV172" s="14" t="s">
        <v>214</v>
      </c>
      <c r="AW172" s="14" t="s">
        <v>41</v>
      </c>
      <c r="AX172" s="14" t="s">
        <v>87</v>
      </c>
      <c r="AY172" s="254" t="s">
        <v>206</v>
      </c>
    </row>
    <row r="173" spans="1:65" s="2" customFormat="1" ht="24.15" customHeight="1">
      <c r="A173" s="40"/>
      <c r="B173" s="41"/>
      <c r="C173" s="215" t="s">
        <v>328</v>
      </c>
      <c r="D173" s="215" t="s">
        <v>209</v>
      </c>
      <c r="E173" s="216" t="s">
        <v>292</v>
      </c>
      <c r="F173" s="217" t="s">
        <v>293</v>
      </c>
      <c r="G173" s="218" t="s">
        <v>281</v>
      </c>
      <c r="H173" s="219">
        <v>11</v>
      </c>
      <c r="I173" s="220"/>
      <c r="J173" s="221">
        <f>ROUND(I173*H173,2)</f>
        <v>0</v>
      </c>
      <c r="K173" s="217" t="s">
        <v>213</v>
      </c>
      <c r="L173" s="46"/>
      <c r="M173" s="222" t="s">
        <v>39</v>
      </c>
      <c r="N173" s="223" t="s">
        <v>53</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214</v>
      </c>
      <c r="AT173" s="226" t="s">
        <v>209</v>
      </c>
      <c r="AU173" s="226" t="s">
        <v>87</v>
      </c>
      <c r="AY173" s="18" t="s">
        <v>206</v>
      </c>
      <c r="BE173" s="227">
        <f>IF(N173="základní",J173,0)</f>
        <v>0</v>
      </c>
      <c r="BF173" s="227">
        <f>IF(N173="snížená",J173,0)</f>
        <v>0</v>
      </c>
      <c r="BG173" s="227">
        <f>IF(N173="zákl. přenesená",J173,0)</f>
        <v>0</v>
      </c>
      <c r="BH173" s="227">
        <f>IF(N173="sníž. přenesená",J173,0)</f>
        <v>0</v>
      </c>
      <c r="BI173" s="227">
        <f>IF(N173="nulová",J173,0)</f>
        <v>0</v>
      </c>
      <c r="BJ173" s="18" t="s">
        <v>214</v>
      </c>
      <c r="BK173" s="227">
        <f>ROUND(I173*H173,2)</f>
        <v>0</v>
      </c>
      <c r="BL173" s="18" t="s">
        <v>214</v>
      </c>
      <c r="BM173" s="226" t="s">
        <v>1067</v>
      </c>
    </row>
    <row r="174" spans="1:47" s="2" customFormat="1" ht="12">
      <c r="A174" s="40"/>
      <c r="B174" s="41"/>
      <c r="C174" s="42"/>
      <c r="D174" s="228" t="s">
        <v>216</v>
      </c>
      <c r="E174" s="42"/>
      <c r="F174" s="229" t="s">
        <v>295</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8" t="s">
        <v>216</v>
      </c>
      <c r="AU174" s="18" t="s">
        <v>87</v>
      </c>
    </row>
    <row r="175" spans="1:51" s="13" customFormat="1" ht="12">
      <c r="A175" s="13"/>
      <c r="B175" s="233"/>
      <c r="C175" s="234"/>
      <c r="D175" s="228" t="s">
        <v>218</v>
      </c>
      <c r="E175" s="235" t="s">
        <v>39</v>
      </c>
      <c r="F175" s="236" t="s">
        <v>1068</v>
      </c>
      <c r="G175" s="234"/>
      <c r="H175" s="237">
        <v>10</v>
      </c>
      <c r="I175" s="238"/>
      <c r="J175" s="234"/>
      <c r="K175" s="234"/>
      <c r="L175" s="239"/>
      <c r="M175" s="240"/>
      <c r="N175" s="241"/>
      <c r="O175" s="241"/>
      <c r="P175" s="241"/>
      <c r="Q175" s="241"/>
      <c r="R175" s="241"/>
      <c r="S175" s="241"/>
      <c r="T175" s="242"/>
      <c r="U175" s="13"/>
      <c r="V175" s="13"/>
      <c r="W175" s="13"/>
      <c r="X175" s="13"/>
      <c r="Y175" s="13"/>
      <c r="Z175" s="13"/>
      <c r="AA175" s="13"/>
      <c r="AB175" s="13"/>
      <c r="AC175" s="13"/>
      <c r="AD175" s="13"/>
      <c r="AE175" s="13"/>
      <c r="AT175" s="243" t="s">
        <v>218</v>
      </c>
      <c r="AU175" s="243" t="s">
        <v>87</v>
      </c>
      <c r="AV175" s="13" t="s">
        <v>89</v>
      </c>
      <c r="AW175" s="13" t="s">
        <v>41</v>
      </c>
      <c r="AX175" s="13" t="s">
        <v>80</v>
      </c>
      <c r="AY175" s="243" t="s">
        <v>206</v>
      </c>
    </row>
    <row r="176" spans="1:51" s="13" customFormat="1" ht="12">
      <c r="A176" s="13"/>
      <c r="B176" s="233"/>
      <c r="C176" s="234"/>
      <c r="D176" s="228" t="s">
        <v>218</v>
      </c>
      <c r="E176" s="235" t="s">
        <v>39</v>
      </c>
      <c r="F176" s="236" t="s">
        <v>1069</v>
      </c>
      <c r="G176" s="234"/>
      <c r="H176" s="237">
        <v>1</v>
      </c>
      <c r="I176" s="238"/>
      <c r="J176" s="234"/>
      <c r="K176" s="234"/>
      <c r="L176" s="239"/>
      <c r="M176" s="240"/>
      <c r="N176" s="241"/>
      <c r="O176" s="241"/>
      <c r="P176" s="241"/>
      <c r="Q176" s="241"/>
      <c r="R176" s="241"/>
      <c r="S176" s="241"/>
      <c r="T176" s="242"/>
      <c r="U176" s="13"/>
      <c r="V176" s="13"/>
      <c r="W176" s="13"/>
      <c r="X176" s="13"/>
      <c r="Y176" s="13"/>
      <c r="Z176" s="13"/>
      <c r="AA176" s="13"/>
      <c r="AB176" s="13"/>
      <c r="AC176" s="13"/>
      <c r="AD176" s="13"/>
      <c r="AE176" s="13"/>
      <c r="AT176" s="243" t="s">
        <v>218</v>
      </c>
      <c r="AU176" s="243" t="s">
        <v>87</v>
      </c>
      <c r="AV176" s="13" t="s">
        <v>89</v>
      </c>
      <c r="AW176" s="13" t="s">
        <v>41</v>
      </c>
      <c r="AX176" s="13" t="s">
        <v>80</v>
      </c>
      <c r="AY176" s="243" t="s">
        <v>206</v>
      </c>
    </row>
    <row r="177" spans="1:51" s="14" customFormat="1" ht="12">
      <c r="A177" s="14"/>
      <c r="B177" s="244"/>
      <c r="C177" s="245"/>
      <c r="D177" s="228" t="s">
        <v>218</v>
      </c>
      <c r="E177" s="246" t="s">
        <v>39</v>
      </c>
      <c r="F177" s="247" t="s">
        <v>220</v>
      </c>
      <c r="G177" s="245"/>
      <c r="H177" s="248">
        <v>11</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218</v>
      </c>
      <c r="AU177" s="254" t="s">
        <v>87</v>
      </c>
      <c r="AV177" s="14" t="s">
        <v>214</v>
      </c>
      <c r="AW177" s="14" t="s">
        <v>41</v>
      </c>
      <c r="AX177" s="14" t="s">
        <v>87</v>
      </c>
      <c r="AY177" s="254" t="s">
        <v>206</v>
      </c>
    </row>
    <row r="178" spans="1:65" s="2" customFormat="1" ht="44.25" customHeight="1">
      <c r="A178" s="40"/>
      <c r="B178" s="41"/>
      <c r="C178" s="215" t="s">
        <v>256</v>
      </c>
      <c r="D178" s="215" t="s">
        <v>209</v>
      </c>
      <c r="E178" s="216" t="s">
        <v>967</v>
      </c>
      <c r="F178" s="217" t="s">
        <v>968</v>
      </c>
      <c r="G178" s="218" t="s">
        <v>175</v>
      </c>
      <c r="H178" s="219">
        <v>2628.3</v>
      </c>
      <c r="I178" s="220"/>
      <c r="J178" s="221">
        <f>ROUND(I178*H178,2)</f>
        <v>0</v>
      </c>
      <c r="K178" s="217" t="s">
        <v>213</v>
      </c>
      <c r="L178" s="46"/>
      <c r="M178" s="222" t="s">
        <v>39</v>
      </c>
      <c r="N178" s="223" t="s">
        <v>53</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214</v>
      </c>
      <c r="AT178" s="226" t="s">
        <v>209</v>
      </c>
      <c r="AU178" s="226" t="s">
        <v>87</v>
      </c>
      <c r="AY178" s="18" t="s">
        <v>206</v>
      </c>
      <c r="BE178" s="227">
        <f>IF(N178="základní",J178,0)</f>
        <v>0</v>
      </c>
      <c r="BF178" s="227">
        <f>IF(N178="snížená",J178,0)</f>
        <v>0</v>
      </c>
      <c r="BG178" s="227">
        <f>IF(N178="zákl. přenesená",J178,0)</f>
        <v>0</v>
      </c>
      <c r="BH178" s="227">
        <f>IF(N178="sníž. přenesená",J178,0)</f>
        <v>0</v>
      </c>
      <c r="BI178" s="227">
        <f>IF(N178="nulová",J178,0)</f>
        <v>0</v>
      </c>
      <c r="BJ178" s="18" t="s">
        <v>214</v>
      </c>
      <c r="BK178" s="227">
        <f>ROUND(I178*H178,2)</f>
        <v>0</v>
      </c>
      <c r="BL178" s="18" t="s">
        <v>214</v>
      </c>
      <c r="BM178" s="226" t="s">
        <v>1070</v>
      </c>
    </row>
    <row r="179" spans="1:47" s="2" customFormat="1" ht="12">
      <c r="A179" s="40"/>
      <c r="B179" s="41"/>
      <c r="C179" s="42"/>
      <c r="D179" s="228" t="s">
        <v>216</v>
      </c>
      <c r="E179" s="42"/>
      <c r="F179" s="229" t="s">
        <v>970</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8" t="s">
        <v>216</v>
      </c>
      <c r="AU179" s="18" t="s">
        <v>87</v>
      </c>
    </row>
    <row r="180" spans="1:51" s="13" customFormat="1" ht="12">
      <c r="A180" s="13"/>
      <c r="B180" s="233"/>
      <c r="C180" s="234"/>
      <c r="D180" s="228" t="s">
        <v>218</v>
      </c>
      <c r="E180" s="235" t="s">
        <v>39</v>
      </c>
      <c r="F180" s="236" t="s">
        <v>1071</v>
      </c>
      <c r="G180" s="234"/>
      <c r="H180" s="237">
        <v>2628.3</v>
      </c>
      <c r="I180" s="238"/>
      <c r="J180" s="234"/>
      <c r="K180" s="234"/>
      <c r="L180" s="239"/>
      <c r="M180" s="240"/>
      <c r="N180" s="241"/>
      <c r="O180" s="241"/>
      <c r="P180" s="241"/>
      <c r="Q180" s="241"/>
      <c r="R180" s="241"/>
      <c r="S180" s="241"/>
      <c r="T180" s="242"/>
      <c r="U180" s="13"/>
      <c r="V180" s="13"/>
      <c r="W180" s="13"/>
      <c r="X180" s="13"/>
      <c r="Y180" s="13"/>
      <c r="Z180" s="13"/>
      <c r="AA180" s="13"/>
      <c r="AB180" s="13"/>
      <c r="AC180" s="13"/>
      <c r="AD180" s="13"/>
      <c r="AE180" s="13"/>
      <c r="AT180" s="243" t="s">
        <v>218</v>
      </c>
      <c r="AU180" s="243" t="s">
        <v>87</v>
      </c>
      <c r="AV180" s="13" t="s">
        <v>89</v>
      </c>
      <c r="AW180" s="13" t="s">
        <v>41</v>
      </c>
      <c r="AX180" s="13" t="s">
        <v>80</v>
      </c>
      <c r="AY180" s="243" t="s">
        <v>206</v>
      </c>
    </row>
    <row r="181" spans="1:51" s="14" customFormat="1" ht="12">
      <c r="A181" s="14"/>
      <c r="B181" s="244"/>
      <c r="C181" s="245"/>
      <c r="D181" s="228" t="s">
        <v>218</v>
      </c>
      <c r="E181" s="246" t="s">
        <v>1015</v>
      </c>
      <c r="F181" s="247" t="s">
        <v>220</v>
      </c>
      <c r="G181" s="245"/>
      <c r="H181" s="248">
        <v>2628.3</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218</v>
      </c>
      <c r="AU181" s="254" t="s">
        <v>87</v>
      </c>
      <c r="AV181" s="14" t="s">
        <v>214</v>
      </c>
      <c r="AW181" s="14" t="s">
        <v>41</v>
      </c>
      <c r="AX181" s="14" t="s">
        <v>87</v>
      </c>
      <c r="AY181" s="254" t="s">
        <v>206</v>
      </c>
    </row>
    <row r="182" spans="1:65" s="2" customFormat="1" ht="24.15" customHeight="1">
      <c r="A182" s="40"/>
      <c r="B182" s="41"/>
      <c r="C182" s="215" t="s">
        <v>7</v>
      </c>
      <c r="D182" s="215" t="s">
        <v>209</v>
      </c>
      <c r="E182" s="216" t="s">
        <v>972</v>
      </c>
      <c r="F182" s="217" t="s">
        <v>973</v>
      </c>
      <c r="G182" s="218" t="s">
        <v>223</v>
      </c>
      <c r="H182" s="219">
        <v>33</v>
      </c>
      <c r="I182" s="220"/>
      <c r="J182" s="221">
        <f>ROUND(I182*H182,2)</f>
        <v>0</v>
      </c>
      <c r="K182" s="217" t="s">
        <v>213</v>
      </c>
      <c r="L182" s="46"/>
      <c r="M182" s="222" t="s">
        <v>39</v>
      </c>
      <c r="N182" s="223" t="s">
        <v>53</v>
      </c>
      <c r="O182" s="86"/>
      <c r="P182" s="224">
        <f>O182*H182</f>
        <v>0</v>
      </c>
      <c r="Q182" s="224">
        <v>0</v>
      </c>
      <c r="R182" s="224">
        <f>Q182*H182</f>
        <v>0</v>
      </c>
      <c r="S182" s="224">
        <v>0</v>
      </c>
      <c r="T182" s="225">
        <f>S182*H182</f>
        <v>0</v>
      </c>
      <c r="U182" s="40"/>
      <c r="V182" s="40"/>
      <c r="W182" s="40"/>
      <c r="X182" s="40"/>
      <c r="Y182" s="40"/>
      <c r="Z182" s="40"/>
      <c r="AA182" s="40"/>
      <c r="AB182" s="40"/>
      <c r="AC182" s="40"/>
      <c r="AD182" s="40"/>
      <c r="AE182" s="40"/>
      <c r="AR182" s="226" t="s">
        <v>362</v>
      </c>
      <c r="AT182" s="226" t="s">
        <v>209</v>
      </c>
      <c r="AU182" s="226" t="s">
        <v>87</v>
      </c>
      <c r="AY182" s="18" t="s">
        <v>206</v>
      </c>
      <c r="BE182" s="227">
        <f>IF(N182="základní",J182,0)</f>
        <v>0</v>
      </c>
      <c r="BF182" s="227">
        <f>IF(N182="snížená",J182,0)</f>
        <v>0</v>
      </c>
      <c r="BG182" s="227">
        <f>IF(N182="zákl. přenesená",J182,0)</f>
        <v>0</v>
      </c>
      <c r="BH182" s="227">
        <f>IF(N182="sníž. přenesená",J182,0)</f>
        <v>0</v>
      </c>
      <c r="BI182" s="227">
        <f>IF(N182="nulová",J182,0)</f>
        <v>0</v>
      </c>
      <c r="BJ182" s="18" t="s">
        <v>214</v>
      </c>
      <c r="BK182" s="227">
        <f>ROUND(I182*H182,2)</f>
        <v>0</v>
      </c>
      <c r="BL182" s="18" t="s">
        <v>362</v>
      </c>
      <c r="BM182" s="226" t="s">
        <v>1072</v>
      </c>
    </row>
    <row r="183" spans="1:47" s="2" customFormat="1" ht="12">
      <c r="A183" s="40"/>
      <c r="B183" s="41"/>
      <c r="C183" s="42"/>
      <c r="D183" s="228" t="s">
        <v>216</v>
      </c>
      <c r="E183" s="42"/>
      <c r="F183" s="229" t="s">
        <v>973</v>
      </c>
      <c r="G183" s="42"/>
      <c r="H183" s="42"/>
      <c r="I183" s="230"/>
      <c r="J183" s="42"/>
      <c r="K183" s="42"/>
      <c r="L183" s="46"/>
      <c r="M183" s="231"/>
      <c r="N183" s="232"/>
      <c r="O183" s="86"/>
      <c r="P183" s="86"/>
      <c r="Q183" s="86"/>
      <c r="R183" s="86"/>
      <c r="S183" s="86"/>
      <c r="T183" s="87"/>
      <c r="U183" s="40"/>
      <c r="V183" s="40"/>
      <c r="W183" s="40"/>
      <c r="X183" s="40"/>
      <c r="Y183" s="40"/>
      <c r="Z183" s="40"/>
      <c r="AA183" s="40"/>
      <c r="AB183" s="40"/>
      <c r="AC183" s="40"/>
      <c r="AD183" s="40"/>
      <c r="AE183" s="40"/>
      <c r="AT183" s="18" t="s">
        <v>216</v>
      </c>
      <c r="AU183" s="18" t="s">
        <v>87</v>
      </c>
    </row>
    <row r="184" spans="1:51" s="13" customFormat="1" ht="12">
      <c r="A184" s="13"/>
      <c r="B184" s="233"/>
      <c r="C184" s="234"/>
      <c r="D184" s="228" t="s">
        <v>218</v>
      </c>
      <c r="E184" s="235" t="s">
        <v>1017</v>
      </c>
      <c r="F184" s="236" t="s">
        <v>1073</v>
      </c>
      <c r="G184" s="234"/>
      <c r="H184" s="237">
        <v>33</v>
      </c>
      <c r="I184" s="238"/>
      <c r="J184" s="234"/>
      <c r="K184" s="234"/>
      <c r="L184" s="239"/>
      <c r="M184" s="240"/>
      <c r="N184" s="241"/>
      <c r="O184" s="241"/>
      <c r="P184" s="241"/>
      <c r="Q184" s="241"/>
      <c r="R184" s="241"/>
      <c r="S184" s="241"/>
      <c r="T184" s="242"/>
      <c r="U184" s="13"/>
      <c r="V184" s="13"/>
      <c r="W184" s="13"/>
      <c r="X184" s="13"/>
      <c r="Y184" s="13"/>
      <c r="Z184" s="13"/>
      <c r="AA184" s="13"/>
      <c r="AB184" s="13"/>
      <c r="AC184" s="13"/>
      <c r="AD184" s="13"/>
      <c r="AE184" s="13"/>
      <c r="AT184" s="243" t="s">
        <v>218</v>
      </c>
      <c r="AU184" s="243" t="s">
        <v>87</v>
      </c>
      <c r="AV184" s="13" t="s">
        <v>89</v>
      </c>
      <c r="AW184" s="13" t="s">
        <v>41</v>
      </c>
      <c r="AX184" s="13" t="s">
        <v>80</v>
      </c>
      <c r="AY184" s="243" t="s">
        <v>206</v>
      </c>
    </row>
    <row r="185" spans="1:51" s="14" customFormat="1" ht="12">
      <c r="A185" s="14"/>
      <c r="B185" s="244"/>
      <c r="C185" s="245"/>
      <c r="D185" s="228" t="s">
        <v>218</v>
      </c>
      <c r="E185" s="246" t="s">
        <v>39</v>
      </c>
      <c r="F185" s="247" t="s">
        <v>220</v>
      </c>
      <c r="G185" s="245"/>
      <c r="H185" s="248">
        <v>33</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218</v>
      </c>
      <c r="AU185" s="254" t="s">
        <v>87</v>
      </c>
      <c r="AV185" s="14" t="s">
        <v>214</v>
      </c>
      <c r="AW185" s="14" t="s">
        <v>41</v>
      </c>
      <c r="AX185" s="14" t="s">
        <v>87</v>
      </c>
      <c r="AY185" s="254" t="s">
        <v>206</v>
      </c>
    </row>
    <row r="186" spans="1:65" s="2" customFormat="1" ht="37.8" customHeight="1">
      <c r="A186" s="40"/>
      <c r="B186" s="41"/>
      <c r="C186" s="215" t="s">
        <v>339</v>
      </c>
      <c r="D186" s="215" t="s">
        <v>209</v>
      </c>
      <c r="E186" s="216" t="s">
        <v>976</v>
      </c>
      <c r="F186" s="217" t="s">
        <v>977</v>
      </c>
      <c r="G186" s="218" t="s">
        <v>223</v>
      </c>
      <c r="H186" s="219">
        <v>33</v>
      </c>
      <c r="I186" s="220"/>
      <c r="J186" s="221">
        <f>ROUND(I186*H186,2)</f>
        <v>0</v>
      </c>
      <c r="K186" s="217" t="s">
        <v>213</v>
      </c>
      <c r="L186" s="46"/>
      <c r="M186" s="222" t="s">
        <v>39</v>
      </c>
      <c r="N186" s="223" t="s">
        <v>53</v>
      </c>
      <c r="O186" s="86"/>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362</v>
      </c>
      <c r="AT186" s="226" t="s">
        <v>209</v>
      </c>
      <c r="AU186" s="226" t="s">
        <v>87</v>
      </c>
      <c r="AY186" s="18" t="s">
        <v>206</v>
      </c>
      <c r="BE186" s="227">
        <f>IF(N186="základní",J186,0)</f>
        <v>0</v>
      </c>
      <c r="BF186" s="227">
        <f>IF(N186="snížená",J186,0)</f>
        <v>0</v>
      </c>
      <c r="BG186" s="227">
        <f>IF(N186="zákl. přenesená",J186,0)</f>
        <v>0</v>
      </c>
      <c r="BH186" s="227">
        <f>IF(N186="sníž. přenesená",J186,0)</f>
        <v>0</v>
      </c>
      <c r="BI186" s="227">
        <f>IF(N186="nulová",J186,0)</f>
        <v>0</v>
      </c>
      <c r="BJ186" s="18" t="s">
        <v>214</v>
      </c>
      <c r="BK186" s="227">
        <f>ROUND(I186*H186,2)</f>
        <v>0</v>
      </c>
      <c r="BL186" s="18" t="s">
        <v>362</v>
      </c>
      <c r="BM186" s="226" t="s">
        <v>1074</v>
      </c>
    </row>
    <row r="187" spans="1:47" s="2" customFormat="1" ht="12">
      <c r="A187" s="40"/>
      <c r="B187" s="41"/>
      <c r="C187" s="42"/>
      <c r="D187" s="228" t="s">
        <v>216</v>
      </c>
      <c r="E187" s="42"/>
      <c r="F187" s="229" t="s">
        <v>979</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8" t="s">
        <v>216</v>
      </c>
      <c r="AU187" s="18" t="s">
        <v>87</v>
      </c>
    </row>
    <row r="188" spans="1:51" s="13" customFormat="1" ht="12">
      <c r="A188" s="13"/>
      <c r="B188" s="233"/>
      <c r="C188" s="234"/>
      <c r="D188" s="228" t="s">
        <v>218</v>
      </c>
      <c r="E188" s="235" t="s">
        <v>39</v>
      </c>
      <c r="F188" s="236" t="s">
        <v>1017</v>
      </c>
      <c r="G188" s="234"/>
      <c r="H188" s="237">
        <v>33</v>
      </c>
      <c r="I188" s="238"/>
      <c r="J188" s="234"/>
      <c r="K188" s="234"/>
      <c r="L188" s="239"/>
      <c r="M188" s="240"/>
      <c r="N188" s="241"/>
      <c r="O188" s="241"/>
      <c r="P188" s="241"/>
      <c r="Q188" s="241"/>
      <c r="R188" s="241"/>
      <c r="S188" s="241"/>
      <c r="T188" s="242"/>
      <c r="U188" s="13"/>
      <c r="V188" s="13"/>
      <c r="W188" s="13"/>
      <c r="X188" s="13"/>
      <c r="Y188" s="13"/>
      <c r="Z188" s="13"/>
      <c r="AA188" s="13"/>
      <c r="AB188" s="13"/>
      <c r="AC188" s="13"/>
      <c r="AD188" s="13"/>
      <c r="AE188" s="13"/>
      <c r="AT188" s="243" t="s">
        <v>218</v>
      </c>
      <c r="AU188" s="243" t="s">
        <v>87</v>
      </c>
      <c r="AV188" s="13" t="s">
        <v>89</v>
      </c>
      <c r="AW188" s="13" t="s">
        <v>41</v>
      </c>
      <c r="AX188" s="13" t="s">
        <v>80</v>
      </c>
      <c r="AY188" s="243" t="s">
        <v>206</v>
      </c>
    </row>
    <row r="189" spans="1:51" s="14" customFormat="1" ht="12">
      <c r="A189" s="14"/>
      <c r="B189" s="244"/>
      <c r="C189" s="245"/>
      <c r="D189" s="228" t="s">
        <v>218</v>
      </c>
      <c r="E189" s="246" t="s">
        <v>39</v>
      </c>
      <c r="F189" s="247" t="s">
        <v>220</v>
      </c>
      <c r="G189" s="245"/>
      <c r="H189" s="248">
        <v>33</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218</v>
      </c>
      <c r="AU189" s="254" t="s">
        <v>87</v>
      </c>
      <c r="AV189" s="14" t="s">
        <v>214</v>
      </c>
      <c r="AW189" s="14" t="s">
        <v>41</v>
      </c>
      <c r="AX189" s="14" t="s">
        <v>87</v>
      </c>
      <c r="AY189" s="254" t="s">
        <v>206</v>
      </c>
    </row>
    <row r="190" spans="1:65" s="2" customFormat="1" ht="62.7" customHeight="1">
      <c r="A190" s="40"/>
      <c r="B190" s="41"/>
      <c r="C190" s="215" t="s">
        <v>343</v>
      </c>
      <c r="D190" s="215" t="s">
        <v>209</v>
      </c>
      <c r="E190" s="216" t="s">
        <v>980</v>
      </c>
      <c r="F190" s="217" t="s">
        <v>981</v>
      </c>
      <c r="G190" s="218" t="s">
        <v>316</v>
      </c>
      <c r="H190" s="219">
        <v>114.995</v>
      </c>
      <c r="I190" s="220"/>
      <c r="J190" s="221">
        <f>ROUND(I190*H190,2)</f>
        <v>0</v>
      </c>
      <c r="K190" s="217" t="s">
        <v>213</v>
      </c>
      <c r="L190" s="46"/>
      <c r="M190" s="222" t="s">
        <v>39</v>
      </c>
      <c r="N190" s="223" t="s">
        <v>53</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362</v>
      </c>
      <c r="AT190" s="226" t="s">
        <v>209</v>
      </c>
      <c r="AU190" s="226" t="s">
        <v>87</v>
      </c>
      <c r="AY190" s="18" t="s">
        <v>206</v>
      </c>
      <c r="BE190" s="227">
        <f>IF(N190="základní",J190,0)</f>
        <v>0</v>
      </c>
      <c r="BF190" s="227">
        <f>IF(N190="snížená",J190,0)</f>
        <v>0</v>
      </c>
      <c r="BG190" s="227">
        <f>IF(N190="zákl. přenesená",J190,0)</f>
        <v>0</v>
      </c>
      <c r="BH190" s="227">
        <f>IF(N190="sníž. přenesená",J190,0)</f>
        <v>0</v>
      </c>
      <c r="BI190" s="227">
        <f>IF(N190="nulová",J190,0)</f>
        <v>0</v>
      </c>
      <c r="BJ190" s="18" t="s">
        <v>214</v>
      </c>
      <c r="BK190" s="227">
        <f>ROUND(I190*H190,2)</f>
        <v>0</v>
      </c>
      <c r="BL190" s="18" t="s">
        <v>362</v>
      </c>
      <c r="BM190" s="226" t="s">
        <v>1075</v>
      </c>
    </row>
    <row r="191" spans="1:47" s="2" customFormat="1" ht="12">
      <c r="A191" s="40"/>
      <c r="B191" s="41"/>
      <c r="C191" s="42"/>
      <c r="D191" s="228" t="s">
        <v>216</v>
      </c>
      <c r="E191" s="42"/>
      <c r="F191" s="229" t="s">
        <v>983</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8" t="s">
        <v>216</v>
      </c>
      <c r="AU191" s="18" t="s">
        <v>87</v>
      </c>
    </row>
    <row r="192" spans="1:51" s="13" customFormat="1" ht="12">
      <c r="A192" s="13"/>
      <c r="B192" s="233"/>
      <c r="C192" s="234"/>
      <c r="D192" s="228" t="s">
        <v>218</v>
      </c>
      <c r="E192" s="235" t="s">
        <v>39</v>
      </c>
      <c r="F192" s="236" t="s">
        <v>1076</v>
      </c>
      <c r="G192" s="234"/>
      <c r="H192" s="237">
        <v>114.995</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218</v>
      </c>
      <c r="AU192" s="243" t="s">
        <v>87</v>
      </c>
      <c r="AV192" s="13" t="s">
        <v>89</v>
      </c>
      <c r="AW192" s="13" t="s">
        <v>41</v>
      </c>
      <c r="AX192" s="13" t="s">
        <v>80</v>
      </c>
      <c r="AY192" s="243" t="s">
        <v>206</v>
      </c>
    </row>
    <row r="193" spans="1:51" s="14" customFormat="1" ht="12">
      <c r="A193" s="14"/>
      <c r="B193" s="244"/>
      <c r="C193" s="245"/>
      <c r="D193" s="228" t="s">
        <v>218</v>
      </c>
      <c r="E193" s="246" t="s">
        <v>39</v>
      </c>
      <c r="F193" s="247" t="s">
        <v>220</v>
      </c>
      <c r="G193" s="245"/>
      <c r="H193" s="248">
        <v>114.995</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218</v>
      </c>
      <c r="AU193" s="254" t="s">
        <v>87</v>
      </c>
      <c r="AV193" s="14" t="s">
        <v>214</v>
      </c>
      <c r="AW193" s="14" t="s">
        <v>41</v>
      </c>
      <c r="AX193" s="14" t="s">
        <v>87</v>
      </c>
      <c r="AY193" s="254" t="s">
        <v>206</v>
      </c>
    </row>
    <row r="194" spans="1:63" s="12" customFormat="1" ht="25.9" customHeight="1">
      <c r="A194" s="12"/>
      <c r="B194" s="199"/>
      <c r="C194" s="200"/>
      <c r="D194" s="201" t="s">
        <v>79</v>
      </c>
      <c r="E194" s="202" t="s">
        <v>357</v>
      </c>
      <c r="F194" s="202" t="s">
        <v>358</v>
      </c>
      <c r="G194" s="200"/>
      <c r="H194" s="200"/>
      <c r="I194" s="203"/>
      <c r="J194" s="204">
        <f>BK194</f>
        <v>0</v>
      </c>
      <c r="K194" s="200"/>
      <c r="L194" s="205"/>
      <c r="M194" s="206"/>
      <c r="N194" s="207"/>
      <c r="O194" s="207"/>
      <c r="P194" s="208">
        <f>SUM(P195:P216)</f>
        <v>0</v>
      </c>
      <c r="Q194" s="207"/>
      <c r="R194" s="208">
        <f>SUM(R195:R216)</f>
        <v>0</v>
      </c>
      <c r="S194" s="207"/>
      <c r="T194" s="209">
        <f>SUM(T195:T216)</f>
        <v>0</v>
      </c>
      <c r="U194" s="12"/>
      <c r="V194" s="12"/>
      <c r="W194" s="12"/>
      <c r="X194" s="12"/>
      <c r="Y194" s="12"/>
      <c r="Z194" s="12"/>
      <c r="AA194" s="12"/>
      <c r="AB194" s="12"/>
      <c r="AC194" s="12"/>
      <c r="AD194" s="12"/>
      <c r="AE194" s="12"/>
      <c r="AR194" s="210" t="s">
        <v>214</v>
      </c>
      <c r="AT194" s="211" t="s">
        <v>79</v>
      </c>
      <c r="AU194" s="211" t="s">
        <v>80</v>
      </c>
      <c r="AY194" s="210" t="s">
        <v>206</v>
      </c>
      <c r="BK194" s="212">
        <f>SUM(BK195:BK216)</f>
        <v>0</v>
      </c>
    </row>
    <row r="195" spans="1:65" s="2" customFormat="1" ht="55.5" customHeight="1">
      <c r="A195" s="40"/>
      <c r="B195" s="41"/>
      <c r="C195" s="215" t="s">
        <v>347</v>
      </c>
      <c r="D195" s="215" t="s">
        <v>209</v>
      </c>
      <c r="E195" s="216" t="s">
        <v>666</v>
      </c>
      <c r="F195" s="217" t="s">
        <v>667</v>
      </c>
      <c r="G195" s="218" t="s">
        <v>316</v>
      </c>
      <c r="H195" s="219">
        <v>100</v>
      </c>
      <c r="I195" s="220"/>
      <c r="J195" s="221">
        <f>ROUND(I195*H195,2)</f>
        <v>0</v>
      </c>
      <c r="K195" s="217" t="s">
        <v>213</v>
      </c>
      <c r="L195" s="46"/>
      <c r="M195" s="222" t="s">
        <v>39</v>
      </c>
      <c r="N195" s="223" t="s">
        <v>53</v>
      </c>
      <c r="O195" s="86"/>
      <c r="P195" s="224">
        <f>O195*H195</f>
        <v>0</v>
      </c>
      <c r="Q195" s="224">
        <v>0</v>
      </c>
      <c r="R195" s="224">
        <f>Q195*H195</f>
        <v>0</v>
      </c>
      <c r="S195" s="224">
        <v>0</v>
      </c>
      <c r="T195" s="225">
        <f>S195*H195</f>
        <v>0</v>
      </c>
      <c r="U195" s="40"/>
      <c r="V195" s="40"/>
      <c r="W195" s="40"/>
      <c r="X195" s="40"/>
      <c r="Y195" s="40"/>
      <c r="Z195" s="40"/>
      <c r="AA195" s="40"/>
      <c r="AB195" s="40"/>
      <c r="AC195" s="40"/>
      <c r="AD195" s="40"/>
      <c r="AE195" s="40"/>
      <c r="AR195" s="226" t="s">
        <v>362</v>
      </c>
      <c r="AT195" s="226" t="s">
        <v>209</v>
      </c>
      <c r="AU195" s="226" t="s">
        <v>87</v>
      </c>
      <c r="AY195" s="18" t="s">
        <v>206</v>
      </c>
      <c r="BE195" s="227">
        <f>IF(N195="základní",J195,0)</f>
        <v>0</v>
      </c>
      <c r="BF195" s="227">
        <f>IF(N195="snížená",J195,0)</f>
        <v>0</v>
      </c>
      <c r="BG195" s="227">
        <f>IF(N195="zákl. přenesená",J195,0)</f>
        <v>0</v>
      </c>
      <c r="BH195" s="227">
        <f>IF(N195="sníž. přenesená",J195,0)</f>
        <v>0</v>
      </c>
      <c r="BI195" s="227">
        <f>IF(N195="nulová",J195,0)</f>
        <v>0</v>
      </c>
      <c r="BJ195" s="18" t="s">
        <v>214</v>
      </c>
      <c r="BK195" s="227">
        <f>ROUND(I195*H195,2)</f>
        <v>0</v>
      </c>
      <c r="BL195" s="18" t="s">
        <v>362</v>
      </c>
      <c r="BM195" s="226" t="s">
        <v>1077</v>
      </c>
    </row>
    <row r="196" spans="1:47" s="2" customFormat="1" ht="12">
      <c r="A196" s="40"/>
      <c r="B196" s="41"/>
      <c r="C196" s="42"/>
      <c r="D196" s="228" t="s">
        <v>216</v>
      </c>
      <c r="E196" s="42"/>
      <c r="F196" s="229" t="s">
        <v>669</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8" t="s">
        <v>216</v>
      </c>
      <c r="AU196" s="18" t="s">
        <v>87</v>
      </c>
    </row>
    <row r="197" spans="1:51" s="13" customFormat="1" ht="12">
      <c r="A197" s="13"/>
      <c r="B197" s="233"/>
      <c r="C197" s="234"/>
      <c r="D197" s="228" t="s">
        <v>218</v>
      </c>
      <c r="E197" s="235" t="s">
        <v>39</v>
      </c>
      <c r="F197" s="236" t="s">
        <v>1005</v>
      </c>
      <c r="G197" s="234"/>
      <c r="H197" s="237">
        <v>100</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218</v>
      </c>
      <c r="AU197" s="243" t="s">
        <v>87</v>
      </c>
      <c r="AV197" s="13" t="s">
        <v>89</v>
      </c>
      <c r="AW197" s="13" t="s">
        <v>41</v>
      </c>
      <c r="AX197" s="13" t="s">
        <v>80</v>
      </c>
      <c r="AY197" s="243" t="s">
        <v>206</v>
      </c>
    </row>
    <row r="198" spans="1:51" s="14" customFormat="1" ht="12">
      <c r="A198" s="14"/>
      <c r="B198" s="244"/>
      <c r="C198" s="245"/>
      <c r="D198" s="228" t="s">
        <v>218</v>
      </c>
      <c r="E198" s="246" t="s">
        <v>39</v>
      </c>
      <c r="F198" s="247" t="s">
        <v>220</v>
      </c>
      <c r="G198" s="245"/>
      <c r="H198" s="248">
        <v>100</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218</v>
      </c>
      <c r="AU198" s="254" t="s">
        <v>87</v>
      </c>
      <c r="AV198" s="14" t="s">
        <v>214</v>
      </c>
      <c r="AW198" s="14" t="s">
        <v>41</v>
      </c>
      <c r="AX198" s="14" t="s">
        <v>87</v>
      </c>
      <c r="AY198" s="254" t="s">
        <v>206</v>
      </c>
    </row>
    <row r="199" spans="1:65" s="2" customFormat="1" ht="62.7" customHeight="1">
      <c r="A199" s="40"/>
      <c r="B199" s="41"/>
      <c r="C199" s="215" t="s">
        <v>352</v>
      </c>
      <c r="D199" s="215" t="s">
        <v>209</v>
      </c>
      <c r="E199" s="216" t="s">
        <v>367</v>
      </c>
      <c r="F199" s="217" t="s">
        <v>368</v>
      </c>
      <c r="G199" s="218" t="s">
        <v>223</v>
      </c>
      <c r="H199" s="219">
        <v>1</v>
      </c>
      <c r="I199" s="220"/>
      <c r="J199" s="221">
        <f>ROUND(I199*H199,2)</f>
        <v>0</v>
      </c>
      <c r="K199" s="217" t="s">
        <v>213</v>
      </c>
      <c r="L199" s="46"/>
      <c r="M199" s="222" t="s">
        <v>39</v>
      </c>
      <c r="N199" s="223" t="s">
        <v>53</v>
      </c>
      <c r="O199" s="86"/>
      <c r="P199" s="224">
        <f>O199*H199</f>
        <v>0</v>
      </c>
      <c r="Q199" s="224">
        <v>0</v>
      </c>
      <c r="R199" s="224">
        <f>Q199*H199</f>
        <v>0</v>
      </c>
      <c r="S199" s="224">
        <v>0</v>
      </c>
      <c r="T199" s="225">
        <f>S199*H199</f>
        <v>0</v>
      </c>
      <c r="U199" s="40"/>
      <c r="V199" s="40"/>
      <c r="W199" s="40"/>
      <c r="X199" s="40"/>
      <c r="Y199" s="40"/>
      <c r="Z199" s="40"/>
      <c r="AA199" s="40"/>
      <c r="AB199" s="40"/>
      <c r="AC199" s="40"/>
      <c r="AD199" s="40"/>
      <c r="AE199" s="40"/>
      <c r="AR199" s="226" t="s">
        <v>362</v>
      </c>
      <c r="AT199" s="226" t="s">
        <v>209</v>
      </c>
      <c r="AU199" s="226" t="s">
        <v>87</v>
      </c>
      <c r="AY199" s="18" t="s">
        <v>206</v>
      </c>
      <c r="BE199" s="227">
        <f>IF(N199="základní",J199,0)</f>
        <v>0</v>
      </c>
      <c r="BF199" s="227">
        <f>IF(N199="snížená",J199,0)</f>
        <v>0</v>
      </c>
      <c r="BG199" s="227">
        <f>IF(N199="zákl. přenesená",J199,0)</f>
        <v>0</v>
      </c>
      <c r="BH199" s="227">
        <f>IF(N199="sníž. přenesená",J199,0)</f>
        <v>0</v>
      </c>
      <c r="BI199" s="227">
        <f>IF(N199="nulová",J199,0)</f>
        <v>0</v>
      </c>
      <c r="BJ199" s="18" t="s">
        <v>214</v>
      </c>
      <c r="BK199" s="227">
        <f>ROUND(I199*H199,2)</f>
        <v>0</v>
      </c>
      <c r="BL199" s="18" t="s">
        <v>362</v>
      </c>
      <c r="BM199" s="226" t="s">
        <v>1078</v>
      </c>
    </row>
    <row r="200" spans="1:47" s="2" customFormat="1" ht="12">
      <c r="A200" s="40"/>
      <c r="B200" s="41"/>
      <c r="C200" s="42"/>
      <c r="D200" s="228" t="s">
        <v>216</v>
      </c>
      <c r="E200" s="42"/>
      <c r="F200" s="229" t="s">
        <v>370</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8" t="s">
        <v>216</v>
      </c>
      <c r="AU200" s="18" t="s">
        <v>87</v>
      </c>
    </row>
    <row r="201" spans="1:51" s="13" customFormat="1" ht="12">
      <c r="A201" s="13"/>
      <c r="B201" s="233"/>
      <c r="C201" s="234"/>
      <c r="D201" s="228" t="s">
        <v>218</v>
      </c>
      <c r="E201" s="235" t="s">
        <v>39</v>
      </c>
      <c r="F201" s="236" t="s">
        <v>990</v>
      </c>
      <c r="G201" s="234"/>
      <c r="H201" s="237">
        <v>1</v>
      </c>
      <c r="I201" s="238"/>
      <c r="J201" s="234"/>
      <c r="K201" s="234"/>
      <c r="L201" s="239"/>
      <c r="M201" s="240"/>
      <c r="N201" s="241"/>
      <c r="O201" s="241"/>
      <c r="P201" s="241"/>
      <c r="Q201" s="241"/>
      <c r="R201" s="241"/>
      <c r="S201" s="241"/>
      <c r="T201" s="242"/>
      <c r="U201" s="13"/>
      <c r="V201" s="13"/>
      <c r="W201" s="13"/>
      <c r="X201" s="13"/>
      <c r="Y201" s="13"/>
      <c r="Z201" s="13"/>
      <c r="AA201" s="13"/>
      <c r="AB201" s="13"/>
      <c r="AC201" s="13"/>
      <c r="AD201" s="13"/>
      <c r="AE201" s="13"/>
      <c r="AT201" s="243" t="s">
        <v>218</v>
      </c>
      <c r="AU201" s="243" t="s">
        <v>87</v>
      </c>
      <c r="AV201" s="13" t="s">
        <v>89</v>
      </c>
      <c r="AW201" s="13" t="s">
        <v>41</v>
      </c>
      <c r="AX201" s="13" t="s">
        <v>80</v>
      </c>
      <c r="AY201" s="243" t="s">
        <v>206</v>
      </c>
    </row>
    <row r="202" spans="1:51" s="14" customFormat="1" ht="12">
      <c r="A202" s="14"/>
      <c r="B202" s="244"/>
      <c r="C202" s="245"/>
      <c r="D202" s="228" t="s">
        <v>218</v>
      </c>
      <c r="E202" s="246" t="s">
        <v>39</v>
      </c>
      <c r="F202" s="247" t="s">
        <v>220</v>
      </c>
      <c r="G202" s="245"/>
      <c r="H202" s="248">
        <v>1</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218</v>
      </c>
      <c r="AU202" s="254" t="s">
        <v>87</v>
      </c>
      <c r="AV202" s="14" t="s">
        <v>214</v>
      </c>
      <c r="AW202" s="14" t="s">
        <v>41</v>
      </c>
      <c r="AX202" s="14" t="s">
        <v>87</v>
      </c>
      <c r="AY202" s="254" t="s">
        <v>206</v>
      </c>
    </row>
    <row r="203" spans="1:65" s="2" customFormat="1" ht="62.7" customHeight="1">
      <c r="A203" s="40"/>
      <c r="B203" s="41"/>
      <c r="C203" s="215" t="s">
        <v>359</v>
      </c>
      <c r="D203" s="215" t="s">
        <v>209</v>
      </c>
      <c r="E203" s="216" t="s">
        <v>380</v>
      </c>
      <c r="F203" s="217" t="s">
        <v>381</v>
      </c>
      <c r="G203" s="218" t="s">
        <v>316</v>
      </c>
      <c r="H203" s="219">
        <v>114.995</v>
      </c>
      <c r="I203" s="220"/>
      <c r="J203" s="221">
        <f>ROUND(I203*H203,2)</f>
        <v>0</v>
      </c>
      <c r="K203" s="217" t="s">
        <v>213</v>
      </c>
      <c r="L203" s="46"/>
      <c r="M203" s="222" t="s">
        <v>39</v>
      </c>
      <c r="N203" s="223" t="s">
        <v>53</v>
      </c>
      <c r="O203" s="86"/>
      <c r="P203" s="224">
        <f>O203*H203</f>
        <v>0</v>
      </c>
      <c r="Q203" s="224">
        <v>0</v>
      </c>
      <c r="R203" s="224">
        <f>Q203*H203</f>
        <v>0</v>
      </c>
      <c r="S203" s="224">
        <v>0</v>
      </c>
      <c r="T203" s="225">
        <f>S203*H203</f>
        <v>0</v>
      </c>
      <c r="U203" s="40"/>
      <c r="V203" s="40"/>
      <c r="W203" s="40"/>
      <c r="X203" s="40"/>
      <c r="Y203" s="40"/>
      <c r="Z203" s="40"/>
      <c r="AA203" s="40"/>
      <c r="AB203" s="40"/>
      <c r="AC203" s="40"/>
      <c r="AD203" s="40"/>
      <c r="AE203" s="40"/>
      <c r="AR203" s="226" t="s">
        <v>362</v>
      </c>
      <c r="AT203" s="226" t="s">
        <v>209</v>
      </c>
      <c r="AU203" s="226" t="s">
        <v>87</v>
      </c>
      <c r="AY203" s="18" t="s">
        <v>206</v>
      </c>
      <c r="BE203" s="227">
        <f>IF(N203="základní",J203,0)</f>
        <v>0</v>
      </c>
      <c r="BF203" s="227">
        <f>IF(N203="snížená",J203,0)</f>
        <v>0</v>
      </c>
      <c r="BG203" s="227">
        <f>IF(N203="zákl. přenesená",J203,0)</f>
        <v>0</v>
      </c>
      <c r="BH203" s="227">
        <f>IF(N203="sníž. přenesená",J203,0)</f>
        <v>0</v>
      </c>
      <c r="BI203" s="227">
        <f>IF(N203="nulová",J203,0)</f>
        <v>0</v>
      </c>
      <c r="BJ203" s="18" t="s">
        <v>214</v>
      </c>
      <c r="BK203" s="227">
        <f>ROUND(I203*H203,2)</f>
        <v>0</v>
      </c>
      <c r="BL203" s="18" t="s">
        <v>362</v>
      </c>
      <c r="BM203" s="226" t="s">
        <v>1079</v>
      </c>
    </row>
    <row r="204" spans="1:47" s="2" customFormat="1" ht="12">
      <c r="A204" s="40"/>
      <c r="B204" s="41"/>
      <c r="C204" s="42"/>
      <c r="D204" s="228" t="s">
        <v>216</v>
      </c>
      <c r="E204" s="42"/>
      <c r="F204" s="229" t="s">
        <v>383</v>
      </c>
      <c r="G204" s="42"/>
      <c r="H204" s="42"/>
      <c r="I204" s="230"/>
      <c r="J204" s="42"/>
      <c r="K204" s="42"/>
      <c r="L204" s="46"/>
      <c r="M204" s="231"/>
      <c r="N204" s="232"/>
      <c r="O204" s="86"/>
      <c r="P204" s="86"/>
      <c r="Q204" s="86"/>
      <c r="R204" s="86"/>
      <c r="S204" s="86"/>
      <c r="T204" s="87"/>
      <c r="U204" s="40"/>
      <c r="V204" s="40"/>
      <c r="W204" s="40"/>
      <c r="X204" s="40"/>
      <c r="Y204" s="40"/>
      <c r="Z204" s="40"/>
      <c r="AA204" s="40"/>
      <c r="AB204" s="40"/>
      <c r="AC204" s="40"/>
      <c r="AD204" s="40"/>
      <c r="AE204" s="40"/>
      <c r="AT204" s="18" t="s">
        <v>216</v>
      </c>
      <c r="AU204" s="18" t="s">
        <v>87</v>
      </c>
    </row>
    <row r="205" spans="1:47" s="2" customFormat="1" ht="12">
      <c r="A205" s="40"/>
      <c r="B205" s="41"/>
      <c r="C205" s="42"/>
      <c r="D205" s="228" t="s">
        <v>326</v>
      </c>
      <c r="E205" s="42"/>
      <c r="F205" s="275" t="s">
        <v>992</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8" t="s">
        <v>326</v>
      </c>
      <c r="AU205" s="18" t="s">
        <v>87</v>
      </c>
    </row>
    <row r="206" spans="1:51" s="13" customFormat="1" ht="12">
      <c r="A206" s="13"/>
      <c r="B206" s="233"/>
      <c r="C206" s="234"/>
      <c r="D206" s="228" t="s">
        <v>218</v>
      </c>
      <c r="E206" s="235" t="s">
        <v>39</v>
      </c>
      <c r="F206" s="236" t="s">
        <v>1080</v>
      </c>
      <c r="G206" s="234"/>
      <c r="H206" s="237">
        <v>114.995</v>
      </c>
      <c r="I206" s="238"/>
      <c r="J206" s="234"/>
      <c r="K206" s="234"/>
      <c r="L206" s="239"/>
      <c r="M206" s="240"/>
      <c r="N206" s="241"/>
      <c r="O206" s="241"/>
      <c r="P206" s="241"/>
      <c r="Q206" s="241"/>
      <c r="R206" s="241"/>
      <c r="S206" s="241"/>
      <c r="T206" s="242"/>
      <c r="U206" s="13"/>
      <c r="V206" s="13"/>
      <c r="W206" s="13"/>
      <c r="X206" s="13"/>
      <c r="Y206" s="13"/>
      <c r="Z206" s="13"/>
      <c r="AA206" s="13"/>
      <c r="AB206" s="13"/>
      <c r="AC206" s="13"/>
      <c r="AD206" s="13"/>
      <c r="AE206" s="13"/>
      <c r="AT206" s="243" t="s">
        <v>218</v>
      </c>
      <c r="AU206" s="243" t="s">
        <v>87</v>
      </c>
      <c r="AV206" s="13" t="s">
        <v>89</v>
      </c>
      <c r="AW206" s="13" t="s">
        <v>41</v>
      </c>
      <c r="AX206" s="13" t="s">
        <v>80</v>
      </c>
      <c r="AY206" s="243" t="s">
        <v>206</v>
      </c>
    </row>
    <row r="207" spans="1:51" s="14" customFormat="1" ht="12">
      <c r="A207" s="14"/>
      <c r="B207" s="244"/>
      <c r="C207" s="245"/>
      <c r="D207" s="228" t="s">
        <v>218</v>
      </c>
      <c r="E207" s="246" t="s">
        <v>1019</v>
      </c>
      <c r="F207" s="247" t="s">
        <v>220</v>
      </c>
      <c r="G207" s="245"/>
      <c r="H207" s="248">
        <v>114.995</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218</v>
      </c>
      <c r="AU207" s="254" t="s">
        <v>87</v>
      </c>
      <c r="AV207" s="14" t="s">
        <v>214</v>
      </c>
      <c r="AW207" s="14" t="s">
        <v>41</v>
      </c>
      <c r="AX207" s="14" t="s">
        <v>87</v>
      </c>
      <c r="AY207" s="254" t="s">
        <v>206</v>
      </c>
    </row>
    <row r="208" spans="1:65" s="2" customFormat="1" ht="24.15" customHeight="1">
      <c r="A208" s="40"/>
      <c r="B208" s="41"/>
      <c r="C208" s="215" t="s">
        <v>366</v>
      </c>
      <c r="D208" s="215" t="s">
        <v>209</v>
      </c>
      <c r="E208" s="216" t="s">
        <v>545</v>
      </c>
      <c r="F208" s="217" t="s">
        <v>546</v>
      </c>
      <c r="G208" s="218" t="s">
        <v>316</v>
      </c>
      <c r="H208" s="219">
        <v>344.985</v>
      </c>
      <c r="I208" s="220"/>
      <c r="J208" s="221">
        <f>ROUND(I208*H208,2)</f>
        <v>0</v>
      </c>
      <c r="K208" s="217" t="s">
        <v>213</v>
      </c>
      <c r="L208" s="46"/>
      <c r="M208" s="222" t="s">
        <v>39</v>
      </c>
      <c r="N208" s="223" t="s">
        <v>53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362</v>
      </c>
      <c r="AT208" s="226" t="s">
        <v>209</v>
      </c>
      <c r="AU208" s="226" t="s">
        <v>87</v>
      </c>
      <c r="AY208" s="18" t="s">
        <v>206</v>
      </c>
      <c r="BE208" s="227">
        <f>IF(N208="základní",J208,0)</f>
        <v>0</v>
      </c>
      <c r="BF208" s="227">
        <f>IF(N208="snížená",J208,0)</f>
        <v>0</v>
      </c>
      <c r="BG208" s="227">
        <f>IF(N208="zákl. přenesená",J208,0)</f>
        <v>0</v>
      </c>
      <c r="BH208" s="227">
        <f>IF(N208="sníž. přenesená",J208,0)</f>
        <v>0</v>
      </c>
      <c r="BI208" s="227">
        <f>IF(N208="nulová",J208,0)</f>
        <v>0</v>
      </c>
      <c r="BJ208" s="18" t="s">
        <v>214</v>
      </c>
      <c r="BK208" s="227">
        <f>ROUND(I208*H208,2)</f>
        <v>0</v>
      </c>
      <c r="BL208" s="18" t="s">
        <v>362</v>
      </c>
      <c r="BM208" s="226" t="s">
        <v>1081</v>
      </c>
    </row>
    <row r="209" spans="1:47" s="2" customFormat="1" ht="12">
      <c r="A209" s="40"/>
      <c r="B209" s="41"/>
      <c r="C209" s="42"/>
      <c r="D209" s="228" t="s">
        <v>216</v>
      </c>
      <c r="E209" s="42"/>
      <c r="F209" s="229" t="s">
        <v>548</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8" t="s">
        <v>216</v>
      </c>
      <c r="AU209" s="18" t="s">
        <v>87</v>
      </c>
    </row>
    <row r="210" spans="1:47" s="2" customFormat="1" ht="12">
      <c r="A210" s="40"/>
      <c r="B210" s="41"/>
      <c r="C210" s="42"/>
      <c r="D210" s="228" t="s">
        <v>326</v>
      </c>
      <c r="E210" s="42"/>
      <c r="F210" s="275" t="s">
        <v>995</v>
      </c>
      <c r="G210" s="42"/>
      <c r="H210" s="42"/>
      <c r="I210" s="230"/>
      <c r="J210" s="42"/>
      <c r="K210" s="42"/>
      <c r="L210" s="46"/>
      <c r="M210" s="231"/>
      <c r="N210" s="232"/>
      <c r="O210" s="86"/>
      <c r="P210" s="86"/>
      <c r="Q210" s="86"/>
      <c r="R210" s="86"/>
      <c r="S210" s="86"/>
      <c r="T210" s="87"/>
      <c r="U210" s="40"/>
      <c r="V210" s="40"/>
      <c r="W210" s="40"/>
      <c r="X210" s="40"/>
      <c r="Y210" s="40"/>
      <c r="Z210" s="40"/>
      <c r="AA210" s="40"/>
      <c r="AB210" s="40"/>
      <c r="AC210" s="40"/>
      <c r="AD210" s="40"/>
      <c r="AE210" s="40"/>
      <c r="AT210" s="18" t="s">
        <v>326</v>
      </c>
      <c r="AU210" s="18" t="s">
        <v>87</v>
      </c>
    </row>
    <row r="211" spans="1:51" s="13" customFormat="1" ht="12">
      <c r="A211" s="13"/>
      <c r="B211" s="233"/>
      <c r="C211" s="234"/>
      <c r="D211" s="228" t="s">
        <v>218</v>
      </c>
      <c r="E211" s="235" t="s">
        <v>39</v>
      </c>
      <c r="F211" s="236" t="s">
        <v>1082</v>
      </c>
      <c r="G211" s="234"/>
      <c r="H211" s="237">
        <v>344.985</v>
      </c>
      <c r="I211" s="238"/>
      <c r="J211" s="234"/>
      <c r="K211" s="234"/>
      <c r="L211" s="239"/>
      <c r="M211" s="240"/>
      <c r="N211" s="241"/>
      <c r="O211" s="241"/>
      <c r="P211" s="241"/>
      <c r="Q211" s="241"/>
      <c r="R211" s="241"/>
      <c r="S211" s="241"/>
      <c r="T211" s="242"/>
      <c r="U211" s="13"/>
      <c r="V211" s="13"/>
      <c r="W211" s="13"/>
      <c r="X211" s="13"/>
      <c r="Y211" s="13"/>
      <c r="Z211" s="13"/>
      <c r="AA211" s="13"/>
      <c r="AB211" s="13"/>
      <c r="AC211" s="13"/>
      <c r="AD211" s="13"/>
      <c r="AE211" s="13"/>
      <c r="AT211" s="243" t="s">
        <v>218</v>
      </c>
      <c r="AU211" s="243" t="s">
        <v>87</v>
      </c>
      <c r="AV211" s="13" t="s">
        <v>89</v>
      </c>
      <c r="AW211" s="13" t="s">
        <v>41</v>
      </c>
      <c r="AX211" s="13" t="s">
        <v>80</v>
      </c>
      <c r="AY211" s="243" t="s">
        <v>206</v>
      </c>
    </row>
    <row r="212" spans="1:51" s="14" customFormat="1" ht="12">
      <c r="A212" s="14"/>
      <c r="B212" s="244"/>
      <c r="C212" s="245"/>
      <c r="D212" s="228" t="s">
        <v>218</v>
      </c>
      <c r="E212" s="246" t="s">
        <v>39</v>
      </c>
      <c r="F212" s="247" t="s">
        <v>220</v>
      </c>
      <c r="G212" s="245"/>
      <c r="H212" s="248">
        <v>344.985</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218</v>
      </c>
      <c r="AU212" s="254" t="s">
        <v>87</v>
      </c>
      <c r="AV212" s="14" t="s">
        <v>214</v>
      </c>
      <c r="AW212" s="14" t="s">
        <v>41</v>
      </c>
      <c r="AX212" s="14" t="s">
        <v>87</v>
      </c>
      <c r="AY212" s="254" t="s">
        <v>206</v>
      </c>
    </row>
    <row r="213" spans="1:65" s="2" customFormat="1" ht="16.5" customHeight="1">
      <c r="A213" s="40"/>
      <c r="B213" s="41"/>
      <c r="C213" s="215" t="s">
        <v>372</v>
      </c>
      <c r="D213" s="215" t="s">
        <v>209</v>
      </c>
      <c r="E213" s="216" t="s">
        <v>392</v>
      </c>
      <c r="F213" s="217" t="s">
        <v>393</v>
      </c>
      <c r="G213" s="218" t="s">
        <v>316</v>
      </c>
      <c r="H213" s="219">
        <v>0.443</v>
      </c>
      <c r="I213" s="220"/>
      <c r="J213" s="221">
        <f>ROUND(I213*H213,2)</f>
        <v>0</v>
      </c>
      <c r="K213" s="217" t="s">
        <v>213</v>
      </c>
      <c r="L213" s="46"/>
      <c r="M213" s="222" t="s">
        <v>39</v>
      </c>
      <c r="N213" s="223" t="s">
        <v>53</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362</v>
      </c>
      <c r="AT213" s="226" t="s">
        <v>209</v>
      </c>
      <c r="AU213" s="226" t="s">
        <v>87</v>
      </c>
      <c r="AY213" s="18" t="s">
        <v>206</v>
      </c>
      <c r="BE213" s="227">
        <f>IF(N213="základní",J213,0)</f>
        <v>0</v>
      </c>
      <c r="BF213" s="227">
        <f>IF(N213="snížená",J213,0)</f>
        <v>0</v>
      </c>
      <c r="BG213" s="227">
        <f>IF(N213="zákl. přenesená",J213,0)</f>
        <v>0</v>
      </c>
      <c r="BH213" s="227">
        <f>IF(N213="sníž. přenesená",J213,0)</f>
        <v>0</v>
      </c>
      <c r="BI213" s="227">
        <f>IF(N213="nulová",J213,0)</f>
        <v>0</v>
      </c>
      <c r="BJ213" s="18" t="s">
        <v>214</v>
      </c>
      <c r="BK213" s="227">
        <f>ROUND(I213*H213,2)</f>
        <v>0</v>
      </c>
      <c r="BL213" s="18" t="s">
        <v>362</v>
      </c>
      <c r="BM213" s="226" t="s">
        <v>1083</v>
      </c>
    </row>
    <row r="214" spans="1:47" s="2" customFormat="1" ht="12">
      <c r="A214" s="40"/>
      <c r="B214" s="41"/>
      <c r="C214" s="42"/>
      <c r="D214" s="228" t="s">
        <v>216</v>
      </c>
      <c r="E214" s="42"/>
      <c r="F214" s="229" t="s">
        <v>395</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8" t="s">
        <v>216</v>
      </c>
      <c r="AU214" s="18" t="s">
        <v>87</v>
      </c>
    </row>
    <row r="215" spans="1:51" s="13" customFormat="1" ht="12">
      <c r="A215" s="13"/>
      <c r="B215" s="233"/>
      <c r="C215" s="234"/>
      <c r="D215" s="228" t="s">
        <v>218</v>
      </c>
      <c r="E215" s="235" t="s">
        <v>39</v>
      </c>
      <c r="F215" s="236" t="s">
        <v>1084</v>
      </c>
      <c r="G215" s="234"/>
      <c r="H215" s="237">
        <v>0.443</v>
      </c>
      <c r="I215" s="238"/>
      <c r="J215" s="234"/>
      <c r="K215" s="234"/>
      <c r="L215" s="239"/>
      <c r="M215" s="240"/>
      <c r="N215" s="241"/>
      <c r="O215" s="241"/>
      <c r="P215" s="241"/>
      <c r="Q215" s="241"/>
      <c r="R215" s="241"/>
      <c r="S215" s="241"/>
      <c r="T215" s="242"/>
      <c r="U215" s="13"/>
      <c r="V215" s="13"/>
      <c r="W215" s="13"/>
      <c r="X215" s="13"/>
      <c r="Y215" s="13"/>
      <c r="Z215" s="13"/>
      <c r="AA215" s="13"/>
      <c r="AB215" s="13"/>
      <c r="AC215" s="13"/>
      <c r="AD215" s="13"/>
      <c r="AE215" s="13"/>
      <c r="AT215" s="243" t="s">
        <v>218</v>
      </c>
      <c r="AU215" s="243" t="s">
        <v>87</v>
      </c>
      <c r="AV215" s="13" t="s">
        <v>89</v>
      </c>
      <c r="AW215" s="13" t="s">
        <v>41</v>
      </c>
      <c r="AX215" s="13" t="s">
        <v>80</v>
      </c>
      <c r="AY215" s="243" t="s">
        <v>206</v>
      </c>
    </row>
    <row r="216" spans="1:51" s="14" customFormat="1" ht="12">
      <c r="A216" s="14"/>
      <c r="B216" s="244"/>
      <c r="C216" s="245"/>
      <c r="D216" s="228" t="s">
        <v>218</v>
      </c>
      <c r="E216" s="246" t="s">
        <v>39</v>
      </c>
      <c r="F216" s="247" t="s">
        <v>220</v>
      </c>
      <c r="G216" s="245"/>
      <c r="H216" s="248">
        <v>0.443</v>
      </c>
      <c r="I216" s="249"/>
      <c r="J216" s="245"/>
      <c r="K216" s="245"/>
      <c r="L216" s="250"/>
      <c r="M216" s="276"/>
      <c r="N216" s="277"/>
      <c r="O216" s="277"/>
      <c r="P216" s="277"/>
      <c r="Q216" s="277"/>
      <c r="R216" s="277"/>
      <c r="S216" s="277"/>
      <c r="T216" s="278"/>
      <c r="U216" s="14"/>
      <c r="V216" s="14"/>
      <c r="W216" s="14"/>
      <c r="X216" s="14"/>
      <c r="Y216" s="14"/>
      <c r="Z216" s="14"/>
      <c r="AA216" s="14"/>
      <c r="AB216" s="14"/>
      <c r="AC216" s="14"/>
      <c r="AD216" s="14"/>
      <c r="AE216" s="14"/>
      <c r="AT216" s="254" t="s">
        <v>218</v>
      </c>
      <c r="AU216" s="254" t="s">
        <v>87</v>
      </c>
      <c r="AV216" s="14" t="s">
        <v>214</v>
      </c>
      <c r="AW216" s="14" t="s">
        <v>41</v>
      </c>
      <c r="AX216" s="14" t="s">
        <v>87</v>
      </c>
      <c r="AY216" s="254" t="s">
        <v>206</v>
      </c>
    </row>
    <row r="217" spans="1:31" s="2" customFormat="1" ht="6.95" customHeight="1">
      <c r="A217" s="40"/>
      <c r="B217" s="61"/>
      <c r="C217" s="62"/>
      <c r="D217" s="62"/>
      <c r="E217" s="62"/>
      <c r="F217" s="62"/>
      <c r="G217" s="62"/>
      <c r="H217" s="62"/>
      <c r="I217" s="62"/>
      <c r="J217" s="62"/>
      <c r="K217" s="62"/>
      <c r="L217" s="46"/>
      <c r="M217" s="40"/>
      <c r="O217" s="40"/>
      <c r="P217" s="40"/>
      <c r="Q217" s="40"/>
      <c r="R217" s="40"/>
      <c r="S217" s="40"/>
      <c r="T217" s="40"/>
      <c r="U217" s="40"/>
      <c r="V217" s="40"/>
      <c r="W217" s="40"/>
      <c r="X217" s="40"/>
      <c r="Y217" s="40"/>
      <c r="Z217" s="40"/>
      <c r="AA217" s="40"/>
      <c r="AB217" s="40"/>
      <c r="AC217" s="40"/>
      <c r="AD217" s="40"/>
      <c r="AE217" s="40"/>
    </row>
  </sheetData>
  <sheetProtection password="CDD6" sheet="1" objects="1" scenarios="1" formatColumns="0" formatRows="0" autoFilter="0"/>
  <autoFilter ref="C86:K216"/>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118</v>
      </c>
      <c r="AZ2" s="140" t="s">
        <v>1085</v>
      </c>
      <c r="BA2" s="140" t="s">
        <v>714</v>
      </c>
      <c r="BB2" s="140" t="s">
        <v>316</v>
      </c>
      <c r="BC2" s="140" t="s">
        <v>1086</v>
      </c>
      <c r="BD2" s="140" t="s">
        <v>89</v>
      </c>
    </row>
    <row r="3" spans="2:56" s="1" customFormat="1" ht="6.95" customHeight="1" hidden="1">
      <c r="B3" s="141"/>
      <c r="C3" s="142"/>
      <c r="D3" s="142"/>
      <c r="E3" s="142"/>
      <c r="F3" s="142"/>
      <c r="G3" s="142"/>
      <c r="H3" s="142"/>
      <c r="I3" s="142"/>
      <c r="J3" s="142"/>
      <c r="K3" s="142"/>
      <c r="L3" s="21"/>
      <c r="AT3" s="18" t="s">
        <v>89</v>
      </c>
      <c r="AZ3" s="140" t="s">
        <v>1087</v>
      </c>
      <c r="BA3" s="140" t="s">
        <v>718</v>
      </c>
      <c r="BB3" s="140" t="s">
        <v>316</v>
      </c>
      <c r="BC3" s="140" t="s">
        <v>1088</v>
      </c>
      <c r="BD3" s="140" t="s">
        <v>89</v>
      </c>
    </row>
    <row r="4" spans="2:56" s="1" customFormat="1" ht="24.95" customHeight="1" hidden="1">
      <c r="B4" s="21"/>
      <c r="D4" s="143" t="s">
        <v>177</v>
      </c>
      <c r="L4" s="21"/>
      <c r="M4" s="144" t="s">
        <v>10</v>
      </c>
      <c r="AT4" s="18" t="s">
        <v>41</v>
      </c>
      <c r="AZ4" s="140" t="s">
        <v>1089</v>
      </c>
      <c r="BA4" s="140" t="s">
        <v>516</v>
      </c>
      <c r="BB4" s="140" t="s">
        <v>223</v>
      </c>
      <c r="BC4" s="140" t="s">
        <v>1090</v>
      </c>
      <c r="BD4" s="140" t="s">
        <v>89</v>
      </c>
    </row>
    <row r="5" spans="2:56" s="1" customFormat="1" ht="6.95" customHeight="1" hidden="1">
      <c r="B5" s="21"/>
      <c r="L5" s="21"/>
      <c r="AZ5" s="140" t="s">
        <v>1091</v>
      </c>
      <c r="BA5" s="140" t="s">
        <v>1092</v>
      </c>
      <c r="BB5" s="140" t="s">
        <v>223</v>
      </c>
      <c r="BC5" s="140" t="s">
        <v>250</v>
      </c>
      <c r="BD5" s="140" t="s">
        <v>89</v>
      </c>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888</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1093</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15. 3. 2022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ROUND((SUM(BE87:BE142)),2)</f>
        <v>0</v>
      </c>
      <c r="G35" s="40"/>
      <c r="H35" s="40"/>
      <c r="I35" s="160">
        <v>0.21</v>
      </c>
      <c r="J35" s="159">
        <f>ROUND(((SUM(BE87:BE142))*I35),2)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ROUND((SUM(BF87:BF142)),2)</f>
        <v>0</v>
      </c>
      <c r="G36" s="40"/>
      <c r="H36" s="40"/>
      <c r="I36" s="160">
        <v>0.15</v>
      </c>
      <c r="J36" s="159">
        <f>ROUND(((SUM(BF87:BF142))*I36),2)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ROUND((SUM(BG87:BG142)),2)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ROUND((SUM(BH87:BH142)),2)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ROUND((SUM(BI87:BI142)),2)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Č23 - Přejezd  P2076  km 0,839  Trmice - Řehlovice, 1.TK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15. 3. 2022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888</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 xml:space="preserve">Č23 - Přejezd  P2076  km 0,839  Trmice - Řehlovice, 1.TK</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15. 3. 2022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f>
        <v>0</v>
      </c>
      <c r="Q87" s="98"/>
      <c r="R87" s="196">
        <f>R88</f>
        <v>11.1699</v>
      </c>
      <c r="S87" s="98"/>
      <c r="T87" s="197">
        <f>T88</f>
        <v>0</v>
      </c>
      <c r="U87" s="40"/>
      <c r="V87" s="40"/>
      <c r="W87" s="40"/>
      <c r="X87" s="40"/>
      <c r="Y87" s="40"/>
      <c r="Z87" s="40"/>
      <c r="AA87" s="40"/>
      <c r="AB87" s="40"/>
      <c r="AC87" s="40"/>
      <c r="AD87" s="40"/>
      <c r="AE87" s="40"/>
      <c r="AT87" s="18" t="s">
        <v>79</v>
      </c>
      <c r="AU87" s="18" t="s">
        <v>187</v>
      </c>
      <c r="BK87" s="198">
        <f>BK88</f>
        <v>0</v>
      </c>
    </row>
    <row r="88" spans="1:63" s="12" customFormat="1" ht="25.9" customHeight="1">
      <c r="A88" s="12"/>
      <c r="B88" s="199"/>
      <c r="C88" s="200"/>
      <c r="D88" s="201" t="s">
        <v>79</v>
      </c>
      <c r="E88" s="202" t="s">
        <v>204</v>
      </c>
      <c r="F88" s="202" t="s">
        <v>205</v>
      </c>
      <c r="G88" s="200"/>
      <c r="H88" s="200"/>
      <c r="I88" s="203"/>
      <c r="J88" s="204">
        <f>BK88</f>
        <v>0</v>
      </c>
      <c r="K88" s="200"/>
      <c r="L88" s="205"/>
      <c r="M88" s="206"/>
      <c r="N88" s="207"/>
      <c r="O88" s="207"/>
      <c r="P88" s="208">
        <f>P89</f>
        <v>0</v>
      </c>
      <c r="Q88" s="207"/>
      <c r="R88" s="208">
        <f>R89</f>
        <v>11.1699</v>
      </c>
      <c r="S88" s="207"/>
      <c r="T88" s="209">
        <f>T89</f>
        <v>0</v>
      </c>
      <c r="U88" s="12"/>
      <c r="V88" s="12"/>
      <c r="W88" s="12"/>
      <c r="X88" s="12"/>
      <c r="Y88" s="12"/>
      <c r="Z88" s="12"/>
      <c r="AA88" s="12"/>
      <c r="AB88" s="12"/>
      <c r="AC88" s="12"/>
      <c r="AD88" s="12"/>
      <c r="AE88" s="12"/>
      <c r="AR88" s="210" t="s">
        <v>87</v>
      </c>
      <c r="AT88" s="211" t="s">
        <v>79</v>
      </c>
      <c r="AU88" s="211" t="s">
        <v>80</v>
      </c>
      <c r="AY88" s="210" t="s">
        <v>206</v>
      </c>
      <c r="BK88" s="212">
        <f>BK89</f>
        <v>0</v>
      </c>
    </row>
    <row r="89" spans="1:63" s="12" customFormat="1" ht="22.8" customHeight="1">
      <c r="A89" s="12"/>
      <c r="B89" s="199"/>
      <c r="C89" s="200"/>
      <c r="D89" s="201" t="s">
        <v>79</v>
      </c>
      <c r="E89" s="213" t="s">
        <v>207</v>
      </c>
      <c r="F89" s="213" t="s">
        <v>208</v>
      </c>
      <c r="G89" s="200"/>
      <c r="H89" s="200"/>
      <c r="I89" s="203"/>
      <c r="J89" s="214">
        <f>BK89</f>
        <v>0</v>
      </c>
      <c r="K89" s="200"/>
      <c r="L89" s="205"/>
      <c r="M89" s="206"/>
      <c r="N89" s="207"/>
      <c r="O89" s="207"/>
      <c r="P89" s="208">
        <f>SUM(P90:P142)</f>
        <v>0</v>
      </c>
      <c r="Q89" s="207"/>
      <c r="R89" s="208">
        <f>SUM(R90:R142)</f>
        <v>11.1699</v>
      </c>
      <c r="S89" s="207"/>
      <c r="T89" s="209">
        <f>SUM(T90:T142)</f>
        <v>0</v>
      </c>
      <c r="U89" s="12"/>
      <c r="V89" s="12"/>
      <c r="W89" s="12"/>
      <c r="X89" s="12"/>
      <c r="Y89" s="12"/>
      <c r="Z89" s="12"/>
      <c r="AA89" s="12"/>
      <c r="AB89" s="12"/>
      <c r="AC89" s="12"/>
      <c r="AD89" s="12"/>
      <c r="AE89" s="12"/>
      <c r="AR89" s="210" t="s">
        <v>87</v>
      </c>
      <c r="AT89" s="211" t="s">
        <v>79</v>
      </c>
      <c r="AU89" s="211" t="s">
        <v>87</v>
      </c>
      <c r="AY89" s="210" t="s">
        <v>206</v>
      </c>
      <c r="BK89" s="212">
        <f>SUM(BK90:BK142)</f>
        <v>0</v>
      </c>
    </row>
    <row r="90" spans="1:65" s="2" customFormat="1" ht="16.5" customHeight="1">
      <c r="A90" s="40"/>
      <c r="B90" s="41"/>
      <c r="C90" s="215" t="s">
        <v>87</v>
      </c>
      <c r="D90" s="215" t="s">
        <v>209</v>
      </c>
      <c r="E90" s="216" t="s">
        <v>1094</v>
      </c>
      <c r="F90" s="217" t="s">
        <v>1095</v>
      </c>
      <c r="G90" s="218" t="s">
        <v>260</v>
      </c>
      <c r="H90" s="219">
        <v>19</v>
      </c>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89</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1096</v>
      </c>
    </row>
    <row r="91" spans="1:47" s="2" customFormat="1" ht="12">
      <c r="A91" s="40"/>
      <c r="B91" s="41"/>
      <c r="C91" s="42"/>
      <c r="D91" s="228" t="s">
        <v>216</v>
      </c>
      <c r="E91" s="42"/>
      <c r="F91" s="229" t="s">
        <v>1097</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89</v>
      </c>
    </row>
    <row r="92" spans="1:51" s="13" customFormat="1" ht="12">
      <c r="A92" s="13"/>
      <c r="B92" s="233"/>
      <c r="C92" s="234"/>
      <c r="D92" s="228" t="s">
        <v>218</v>
      </c>
      <c r="E92" s="235" t="s">
        <v>39</v>
      </c>
      <c r="F92" s="236" t="s">
        <v>1098</v>
      </c>
      <c r="G92" s="234"/>
      <c r="H92" s="237">
        <v>19</v>
      </c>
      <c r="I92" s="238"/>
      <c r="J92" s="234"/>
      <c r="K92" s="234"/>
      <c r="L92" s="239"/>
      <c r="M92" s="240"/>
      <c r="N92" s="241"/>
      <c r="O92" s="241"/>
      <c r="P92" s="241"/>
      <c r="Q92" s="241"/>
      <c r="R92" s="241"/>
      <c r="S92" s="241"/>
      <c r="T92" s="242"/>
      <c r="U92" s="13"/>
      <c r="V92" s="13"/>
      <c r="W92" s="13"/>
      <c r="X92" s="13"/>
      <c r="Y92" s="13"/>
      <c r="Z92" s="13"/>
      <c r="AA92" s="13"/>
      <c r="AB92" s="13"/>
      <c r="AC92" s="13"/>
      <c r="AD92" s="13"/>
      <c r="AE92" s="13"/>
      <c r="AT92" s="243" t="s">
        <v>218</v>
      </c>
      <c r="AU92" s="243" t="s">
        <v>89</v>
      </c>
      <c r="AV92" s="13" t="s">
        <v>89</v>
      </c>
      <c r="AW92" s="13" t="s">
        <v>41</v>
      </c>
      <c r="AX92" s="13" t="s">
        <v>80</v>
      </c>
      <c r="AY92" s="243" t="s">
        <v>206</v>
      </c>
    </row>
    <row r="93" spans="1:51" s="14" customFormat="1" ht="12">
      <c r="A93" s="14"/>
      <c r="B93" s="244"/>
      <c r="C93" s="245"/>
      <c r="D93" s="228" t="s">
        <v>218</v>
      </c>
      <c r="E93" s="246" t="s">
        <v>39</v>
      </c>
      <c r="F93" s="247" t="s">
        <v>220</v>
      </c>
      <c r="G93" s="245"/>
      <c r="H93" s="248">
        <v>19</v>
      </c>
      <c r="I93" s="249"/>
      <c r="J93" s="245"/>
      <c r="K93" s="245"/>
      <c r="L93" s="250"/>
      <c r="M93" s="251"/>
      <c r="N93" s="252"/>
      <c r="O93" s="252"/>
      <c r="P93" s="252"/>
      <c r="Q93" s="252"/>
      <c r="R93" s="252"/>
      <c r="S93" s="252"/>
      <c r="T93" s="253"/>
      <c r="U93" s="14"/>
      <c r="V93" s="14"/>
      <c r="W93" s="14"/>
      <c r="X93" s="14"/>
      <c r="Y93" s="14"/>
      <c r="Z93" s="14"/>
      <c r="AA93" s="14"/>
      <c r="AB93" s="14"/>
      <c r="AC93" s="14"/>
      <c r="AD93" s="14"/>
      <c r="AE93" s="14"/>
      <c r="AT93" s="254" t="s">
        <v>218</v>
      </c>
      <c r="AU93" s="254" t="s">
        <v>89</v>
      </c>
      <c r="AV93" s="14" t="s">
        <v>214</v>
      </c>
      <c r="AW93" s="14" t="s">
        <v>41</v>
      </c>
      <c r="AX93" s="14" t="s">
        <v>87</v>
      </c>
      <c r="AY93" s="254" t="s">
        <v>206</v>
      </c>
    </row>
    <row r="94" spans="1:65" s="2" customFormat="1" ht="24.15" customHeight="1">
      <c r="A94" s="40"/>
      <c r="B94" s="41"/>
      <c r="C94" s="215" t="s">
        <v>89</v>
      </c>
      <c r="D94" s="215" t="s">
        <v>209</v>
      </c>
      <c r="E94" s="216" t="s">
        <v>258</v>
      </c>
      <c r="F94" s="217" t="s">
        <v>259</v>
      </c>
      <c r="G94" s="218" t="s">
        <v>260</v>
      </c>
      <c r="H94" s="219">
        <v>19</v>
      </c>
      <c r="I94" s="220"/>
      <c r="J94" s="221">
        <f>ROUND(I94*H94,2)</f>
        <v>0</v>
      </c>
      <c r="K94" s="217" t="s">
        <v>213</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214</v>
      </c>
      <c r="AT94" s="226" t="s">
        <v>209</v>
      </c>
      <c r="AU94" s="226" t="s">
        <v>89</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214</v>
      </c>
      <c r="BM94" s="226" t="s">
        <v>1099</v>
      </c>
    </row>
    <row r="95" spans="1:47" s="2" customFormat="1" ht="12">
      <c r="A95" s="40"/>
      <c r="B95" s="41"/>
      <c r="C95" s="42"/>
      <c r="D95" s="228" t="s">
        <v>216</v>
      </c>
      <c r="E95" s="42"/>
      <c r="F95" s="229" t="s">
        <v>262</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89</v>
      </c>
    </row>
    <row r="96" spans="1:51" s="13" customFormat="1" ht="12">
      <c r="A96" s="13"/>
      <c r="B96" s="233"/>
      <c r="C96" s="234"/>
      <c r="D96" s="228" t="s">
        <v>218</v>
      </c>
      <c r="E96" s="235" t="s">
        <v>39</v>
      </c>
      <c r="F96" s="236" t="s">
        <v>1098</v>
      </c>
      <c r="G96" s="234"/>
      <c r="H96" s="237">
        <v>19</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4" customFormat="1" ht="12">
      <c r="A97" s="14"/>
      <c r="B97" s="244"/>
      <c r="C97" s="245"/>
      <c r="D97" s="228" t="s">
        <v>218</v>
      </c>
      <c r="E97" s="246" t="s">
        <v>39</v>
      </c>
      <c r="F97" s="247" t="s">
        <v>220</v>
      </c>
      <c r="G97" s="245"/>
      <c r="H97" s="248">
        <v>19</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218</v>
      </c>
      <c r="AU97" s="254" t="s">
        <v>89</v>
      </c>
      <c r="AV97" s="14" t="s">
        <v>214</v>
      </c>
      <c r="AW97" s="14" t="s">
        <v>41</v>
      </c>
      <c r="AX97" s="14" t="s">
        <v>87</v>
      </c>
      <c r="AY97" s="254" t="s">
        <v>206</v>
      </c>
    </row>
    <row r="98" spans="1:65" s="2" customFormat="1" ht="49.05" customHeight="1">
      <c r="A98" s="40"/>
      <c r="B98" s="41"/>
      <c r="C98" s="215" t="s">
        <v>228</v>
      </c>
      <c r="D98" s="215" t="s">
        <v>209</v>
      </c>
      <c r="E98" s="216" t="s">
        <v>677</v>
      </c>
      <c r="F98" s="217" t="s">
        <v>680</v>
      </c>
      <c r="G98" s="218" t="s">
        <v>223</v>
      </c>
      <c r="H98" s="219">
        <v>7</v>
      </c>
      <c r="I98" s="220"/>
      <c r="J98" s="221">
        <f>ROUND(I98*H98,2)</f>
        <v>0</v>
      </c>
      <c r="K98" s="217" t="s">
        <v>567</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1100</v>
      </c>
    </row>
    <row r="99" spans="1:47" s="2" customFormat="1" ht="12">
      <c r="A99" s="40"/>
      <c r="B99" s="41"/>
      <c r="C99" s="42"/>
      <c r="D99" s="228" t="s">
        <v>216</v>
      </c>
      <c r="E99" s="42"/>
      <c r="F99" s="229" t="s">
        <v>680</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51" s="13" customFormat="1" ht="12">
      <c r="A100" s="13"/>
      <c r="B100" s="233"/>
      <c r="C100" s="234"/>
      <c r="D100" s="228" t="s">
        <v>218</v>
      </c>
      <c r="E100" s="235" t="s">
        <v>39</v>
      </c>
      <c r="F100" s="236" t="s">
        <v>1101</v>
      </c>
      <c r="G100" s="234"/>
      <c r="H100" s="237">
        <v>7</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89</v>
      </c>
      <c r="AV100" s="13" t="s">
        <v>89</v>
      </c>
      <c r="AW100" s="13" t="s">
        <v>41</v>
      </c>
      <c r="AX100" s="13" t="s">
        <v>80</v>
      </c>
      <c r="AY100" s="243" t="s">
        <v>206</v>
      </c>
    </row>
    <row r="101" spans="1:51" s="15" customFormat="1" ht="12">
      <c r="A101" s="15"/>
      <c r="B101" s="255"/>
      <c r="C101" s="256"/>
      <c r="D101" s="228" t="s">
        <v>218</v>
      </c>
      <c r="E101" s="257" t="s">
        <v>39</v>
      </c>
      <c r="F101" s="258" t="s">
        <v>1102</v>
      </c>
      <c r="G101" s="256"/>
      <c r="H101" s="257" t="s">
        <v>39</v>
      </c>
      <c r="I101" s="259"/>
      <c r="J101" s="256"/>
      <c r="K101" s="256"/>
      <c r="L101" s="260"/>
      <c r="M101" s="261"/>
      <c r="N101" s="262"/>
      <c r="O101" s="262"/>
      <c r="P101" s="262"/>
      <c r="Q101" s="262"/>
      <c r="R101" s="262"/>
      <c r="S101" s="262"/>
      <c r="T101" s="263"/>
      <c r="U101" s="15"/>
      <c r="V101" s="15"/>
      <c r="W101" s="15"/>
      <c r="X101" s="15"/>
      <c r="Y101" s="15"/>
      <c r="Z101" s="15"/>
      <c r="AA101" s="15"/>
      <c r="AB101" s="15"/>
      <c r="AC101" s="15"/>
      <c r="AD101" s="15"/>
      <c r="AE101" s="15"/>
      <c r="AT101" s="264" t="s">
        <v>218</v>
      </c>
      <c r="AU101" s="264" t="s">
        <v>89</v>
      </c>
      <c r="AV101" s="15" t="s">
        <v>87</v>
      </c>
      <c r="AW101" s="15" t="s">
        <v>41</v>
      </c>
      <c r="AX101" s="15" t="s">
        <v>80</v>
      </c>
      <c r="AY101" s="264" t="s">
        <v>206</v>
      </c>
    </row>
    <row r="102" spans="1:51" s="14" customFormat="1" ht="12">
      <c r="A102" s="14"/>
      <c r="B102" s="244"/>
      <c r="C102" s="245"/>
      <c r="D102" s="228" t="s">
        <v>218</v>
      </c>
      <c r="E102" s="246" t="s">
        <v>1091</v>
      </c>
      <c r="F102" s="247" t="s">
        <v>220</v>
      </c>
      <c r="G102" s="245"/>
      <c r="H102" s="248">
        <v>7</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218</v>
      </c>
      <c r="AU102" s="254" t="s">
        <v>89</v>
      </c>
      <c r="AV102" s="14" t="s">
        <v>214</v>
      </c>
      <c r="AW102" s="14" t="s">
        <v>41</v>
      </c>
      <c r="AX102" s="14" t="s">
        <v>87</v>
      </c>
      <c r="AY102" s="254" t="s">
        <v>206</v>
      </c>
    </row>
    <row r="103" spans="1:65" s="2" customFormat="1" ht="24.15" customHeight="1">
      <c r="A103" s="40"/>
      <c r="B103" s="41"/>
      <c r="C103" s="215" t="s">
        <v>214</v>
      </c>
      <c r="D103" s="215" t="s">
        <v>209</v>
      </c>
      <c r="E103" s="216" t="s">
        <v>1103</v>
      </c>
      <c r="F103" s="217" t="s">
        <v>1104</v>
      </c>
      <c r="G103" s="218" t="s">
        <v>223</v>
      </c>
      <c r="H103" s="219">
        <v>2</v>
      </c>
      <c r="I103" s="220"/>
      <c r="J103" s="221">
        <f>ROUND(I103*H103,2)</f>
        <v>0</v>
      </c>
      <c r="K103" s="217" t="s">
        <v>213</v>
      </c>
      <c r="L103" s="46"/>
      <c r="M103" s="222" t="s">
        <v>39</v>
      </c>
      <c r="N103" s="223" t="s">
        <v>53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214</v>
      </c>
      <c r="AT103" s="226" t="s">
        <v>209</v>
      </c>
      <c r="AU103" s="226" t="s">
        <v>89</v>
      </c>
      <c r="AY103" s="18" t="s">
        <v>206</v>
      </c>
      <c r="BE103" s="227">
        <f>IF(N103="základní",J103,0)</f>
        <v>0</v>
      </c>
      <c r="BF103" s="227">
        <f>IF(N103="snížená",J103,0)</f>
        <v>0</v>
      </c>
      <c r="BG103" s="227">
        <f>IF(N103="zákl. přenesená",J103,0)</f>
        <v>0</v>
      </c>
      <c r="BH103" s="227">
        <f>IF(N103="sníž. přenesená",J103,0)</f>
        <v>0</v>
      </c>
      <c r="BI103" s="227">
        <f>IF(N103="nulová",J103,0)</f>
        <v>0</v>
      </c>
      <c r="BJ103" s="18" t="s">
        <v>214</v>
      </c>
      <c r="BK103" s="227">
        <f>ROUND(I103*H103,2)</f>
        <v>0</v>
      </c>
      <c r="BL103" s="18" t="s">
        <v>214</v>
      </c>
      <c r="BM103" s="226" t="s">
        <v>1105</v>
      </c>
    </row>
    <row r="104" spans="1:47" s="2" customFormat="1" ht="12">
      <c r="A104" s="40"/>
      <c r="B104" s="41"/>
      <c r="C104" s="42"/>
      <c r="D104" s="228" t="s">
        <v>216</v>
      </c>
      <c r="E104" s="42"/>
      <c r="F104" s="229" t="s">
        <v>1106</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216</v>
      </c>
      <c r="AU104" s="18" t="s">
        <v>89</v>
      </c>
    </row>
    <row r="105" spans="1:65" s="2" customFormat="1" ht="24.15" customHeight="1">
      <c r="A105" s="40"/>
      <c r="B105" s="41"/>
      <c r="C105" s="215" t="s">
        <v>207</v>
      </c>
      <c r="D105" s="215" t="s">
        <v>209</v>
      </c>
      <c r="E105" s="216" t="s">
        <v>681</v>
      </c>
      <c r="F105" s="217" t="s">
        <v>682</v>
      </c>
      <c r="G105" s="218" t="s">
        <v>223</v>
      </c>
      <c r="H105" s="219">
        <v>7</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1107</v>
      </c>
    </row>
    <row r="106" spans="1:47" s="2" customFormat="1" ht="12">
      <c r="A106" s="40"/>
      <c r="B106" s="41"/>
      <c r="C106" s="42"/>
      <c r="D106" s="228" t="s">
        <v>216</v>
      </c>
      <c r="E106" s="42"/>
      <c r="F106" s="229" t="s">
        <v>684</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51" s="13" customFormat="1" ht="12">
      <c r="A107" s="13"/>
      <c r="B107" s="233"/>
      <c r="C107" s="234"/>
      <c r="D107" s="228" t="s">
        <v>218</v>
      </c>
      <c r="E107" s="235" t="s">
        <v>39</v>
      </c>
      <c r="F107" s="236" t="s">
        <v>1091</v>
      </c>
      <c r="G107" s="234"/>
      <c r="H107" s="237">
        <v>7</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218</v>
      </c>
      <c r="AU107" s="243" t="s">
        <v>89</v>
      </c>
      <c r="AV107" s="13" t="s">
        <v>89</v>
      </c>
      <c r="AW107" s="13" t="s">
        <v>41</v>
      </c>
      <c r="AX107" s="13" t="s">
        <v>80</v>
      </c>
      <c r="AY107" s="243" t="s">
        <v>206</v>
      </c>
    </row>
    <row r="108" spans="1:51" s="14" customFormat="1" ht="12">
      <c r="A108" s="14"/>
      <c r="B108" s="244"/>
      <c r="C108" s="245"/>
      <c r="D108" s="228" t="s">
        <v>218</v>
      </c>
      <c r="E108" s="246" t="s">
        <v>39</v>
      </c>
      <c r="F108" s="247" t="s">
        <v>220</v>
      </c>
      <c r="G108" s="245"/>
      <c r="H108" s="248">
        <v>7</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218</v>
      </c>
      <c r="AU108" s="254" t="s">
        <v>89</v>
      </c>
      <c r="AV108" s="14" t="s">
        <v>214</v>
      </c>
      <c r="AW108" s="14" t="s">
        <v>41</v>
      </c>
      <c r="AX108" s="14" t="s">
        <v>87</v>
      </c>
      <c r="AY108" s="254" t="s">
        <v>206</v>
      </c>
    </row>
    <row r="109" spans="1:65" s="2" customFormat="1" ht="24.15" customHeight="1">
      <c r="A109" s="40"/>
      <c r="B109" s="41"/>
      <c r="C109" s="215" t="s">
        <v>244</v>
      </c>
      <c r="D109" s="215" t="s">
        <v>209</v>
      </c>
      <c r="E109" s="216" t="s">
        <v>1108</v>
      </c>
      <c r="F109" s="217" t="s">
        <v>1109</v>
      </c>
      <c r="G109" s="218" t="s">
        <v>223</v>
      </c>
      <c r="H109" s="219">
        <v>2</v>
      </c>
      <c r="I109" s="220"/>
      <c r="J109" s="221">
        <f>ROUND(I109*H109,2)</f>
        <v>0</v>
      </c>
      <c r="K109" s="217" t="s">
        <v>213</v>
      </c>
      <c r="L109" s="46"/>
      <c r="M109" s="222" t="s">
        <v>39</v>
      </c>
      <c r="N109" s="223" t="s">
        <v>53</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214</v>
      </c>
      <c r="AT109" s="226" t="s">
        <v>209</v>
      </c>
      <c r="AU109" s="226" t="s">
        <v>89</v>
      </c>
      <c r="AY109" s="18" t="s">
        <v>206</v>
      </c>
      <c r="BE109" s="227">
        <f>IF(N109="základní",J109,0)</f>
        <v>0</v>
      </c>
      <c r="BF109" s="227">
        <f>IF(N109="snížená",J109,0)</f>
        <v>0</v>
      </c>
      <c r="BG109" s="227">
        <f>IF(N109="zákl. přenesená",J109,0)</f>
        <v>0</v>
      </c>
      <c r="BH109" s="227">
        <f>IF(N109="sníž. přenesená",J109,0)</f>
        <v>0</v>
      </c>
      <c r="BI109" s="227">
        <f>IF(N109="nulová",J109,0)</f>
        <v>0</v>
      </c>
      <c r="BJ109" s="18" t="s">
        <v>214</v>
      </c>
      <c r="BK109" s="227">
        <f>ROUND(I109*H109,2)</f>
        <v>0</v>
      </c>
      <c r="BL109" s="18" t="s">
        <v>214</v>
      </c>
      <c r="BM109" s="226" t="s">
        <v>1110</v>
      </c>
    </row>
    <row r="110" spans="1:47" s="2" customFormat="1" ht="12">
      <c r="A110" s="40"/>
      <c r="B110" s="41"/>
      <c r="C110" s="42"/>
      <c r="D110" s="228" t="s">
        <v>216</v>
      </c>
      <c r="E110" s="42"/>
      <c r="F110" s="229" t="s">
        <v>1111</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8" t="s">
        <v>216</v>
      </c>
      <c r="AU110" s="18" t="s">
        <v>89</v>
      </c>
    </row>
    <row r="111" spans="1:65" s="2" customFormat="1" ht="37.8" customHeight="1">
      <c r="A111" s="40"/>
      <c r="B111" s="41"/>
      <c r="C111" s="215" t="s">
        <v>250</v>
      </c>
      <c r="D111" s="215" t="s">
        <v>209</v>
      </c>
      <c r="E111" s="216" t="s">
        <v>685</v>
      </c>
      <c r="F111" s="217" t="s">
        <v>688</v>
      </c>
      <c r="G111" s="218" t="s">
        <v>175</v>
      </c>
      <c r="H111" s="219">
        <v>15.6</v>
      </c>
      <c r="I111" s="220"/>
      <c r="J111" s="221">
        <f>ROUND(I111*H111,2)</f>
        <v>0</v>
      </c>
      <c r="K111" s="217" t="s">
        <v>567</v>
      </c>
      <c r="L111" s="46"/>
      <c r="M111" s="222" t="s">
        <v>39</v>
      </c>
      <c r="N111" s="223" t="s">
        <v>53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214</v>
      </c>
      <c r="AT111" s="226" t="s">
        <v>209</v>
      </c>
      <c r="AU111" s="226" t="s">
        <v>89</v>
      </c>
      <c r="AY111" s="18" t="s">
        <v>206</v>
      </c>
      <c r="BE111" s="227">
        <f>IF(N111="základní",J111,0)</f>
        <v>0</v>
      </c>
      <c r="BF111" s="227">
        <f>IF(N111="snížená",J111,0)</f>
        <v>0</v>
      </c>
      <c r="BG111" s="227">
        <f>IF(N111="zákl. přenesená",J111,0)</f>
        <v>0</v>
      </c>
      <c r="BH111" s="227">
        <f>IF(N111="sníž. přenesená",J111,0)</f>
        <v>0</v>
      </c>
      <c r="BI111" s="227">
        <f>IF(N111="nulová",J111,0)</f>
        <v>0</v>
      </c>
      <c r="BJ111" s="18" t="s">
        <v>214</v>
      </c>
      <c r="BK111" s="227">
        <f>ROUND(I111*H111,2)</f>
        <v>0</v>
      </c>
      <c r="BL111" s="18" t="s">
        <v>214</v>
      </c>
      <c r="BM111" s="226" t="s">
        <v>1112</v>
      </c>
    </row>
    <row r="112" spans="1:47" s="2" customFormat="1" ht="12">
      <c r="A112" s="40"/>
      <c r="B112" s="41"/>
      <c r="C112" s="42"/>
      <c r="D112" s="228" t="s">
        <v>216</v>
      </c>
      <c r="E112" s="42"/>
      <c r="F112" s="229" t="s">
        <v>688</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216</v>
      </c>
      <c r="AU112" s="18" t="s">
        <v>89</v>
      </c>
    </row>
    <row r="113" spans="1:65" s="2" customFormat="1" ht="55.5" customHeight="1">
      <c r="A113" s="40"/>
      <c r="B113" s="41"/>
      <c r="C113" s="215" t="s">
        <v>257</v>
      </c>
      <c r="D113" s="215" t="s">
        <v>209</v>
      </c>
      <c r="E113" s="216" t="s">
        <v>689</v>
      </c>
      <c r="F113" s="217" t="s">
        <v>692</v>
      </c>
      <c r="G113" s="218" t="s">
        <v>500</v>
      </c>
      <c r="H113" s="219">
        <v>22.143</v>
      </c>
      <c r="I113" s="220"/>
      <c r="J113" s="221">
        <f>ROUND(I113*H113,2)</f>
        <v>0</v>
      </c>
      <c r="K113" s="217" t="s">
        <v>567</v>
      </c>
      <c r="L113" s="46"/>
      <c r="M113" s="222" t="s">
        <v>39</v>
      </c>
      <c r="N113" s="223" t="s">
        <v>53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214</v>
      </c>
      <c r="AT113" s="226" t="s">
        <v>209</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1113</v>
      </c>
    </row>
    <row r="114" spans="1:47" s="2" customFormat="1" ht="12">
      <c r="A114" s="40"/>
      <c r="B114" s="41"/>
      <c r="C114" s="42"/>
      <c r="D114" s="228" t="s">
        <v>216</v>
      </c>
      <c r="E114" s="42"/>
      <c r="F114" s="229" t="s">
        <v>692</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65" s="2" customFormat="1" ht="66.75" customHeight="1">
      <c r="A115" s="40"/>
      <c r="B115" s="41"/>
      <c r="C115" s="215" t="s">
        <v>265</v>
      </c>
      <c r="D115" s="215" t="s">
        <v>209</v>
      </c>
      <c r="E115" s="216" t="s">
        <v>1114</v>
      </c>
      <c r="F115" s="217" t="s">
        <v>1115</v>
      </c>
      <c r="G115" s="218" t="s">
        <v>500</v>
      </c>
      <c r="H115" s="219">
        <v>22.143</v>
      </c>
      <c r="I115" s="220"/>
      <c r="J115" s="221">
        <f>ROUND(I115*H115,2)</f>
        <v>0</v>
      </c>
      <c r="K115" s="217" t="s">
        <v>567</v>
      </c>
      <c r="L115" s="46"/>
      <c r="M115" s="222" t="s">
        <v>39</v>
      </c>
      <c r="N115" s="223" t="s">
        <v>53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214</v>
      </c>
      <c r="AT115" s="226" t="s">
        <v>209</v>
      </c>
      <c r="AU115" s="226" t="s">
        <v>89</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1116</v>
      </c>
    </row>
    <row r="116" spans="1:47" s="2" customFormat="1" ht="12">
      <c r="A116" s="40"/>
      <c r="B116" s="41"/>
      <c r="C116" s="42"/>
      <c r="D116" s="228" t="s">
        <v>216</v>
      </c>
      <c r="E116" s="42"/>
      <c r="F116" s="229" t="s">
        <v>1117</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89</v>
      </c>
    </row>
    <row r="117" spans="1:65" s="2" customFormat="1" ht="21.75" customHeight="1">
      <c r="A117" s="40"/>
      <c r="B117" s="41"/>
      <c r="C117" s="265" t="s">
        <v>227</v>
      </c>
      <c r="D117" s="265" t="s">
        <v>322</v>
      </c>
      <c r="E117" s="266" t="s">
        <v>713</v>
      </c>
      <c r="F117" s="267" t="s">
        <v>714</v>
      </c>
      <c r="G117" s="268" t="s">
        <v>316</v>
      </c>
      <c r="H117" s="269">
        <v>8.305</v>
      </c>
      <c r="I117" s="270"/>
      <c r="J117" s="271">
        <f>ROUND(I117*H117,2)</f>
        <v>0</v>
      </c>
      <c r="K117" s="267" t="s">
        <v>567</v>
      </c>
      <c r="L117" s="272"/>
      <c r="M117" s="273" t="s">
        <v>39</v>
      </c>
      <c r="N117" s="274" t="s">
        <v>53</v>
      </c>
      <c r="O117" s="86"/>
      <c r="P117" s="224">
        <f>O117*H117</f>
        <v>0</v>
      </c>
      <c r="Q117" s="224">
        <v>1</v>
      </c>
      <c r="R117" s="224">
        <f>Q117*H117</f>
        <v>8.305</v>
      </c>
      <c r="S117" s="224">
        <v>0</v>
      </c>
      <c r="T117" s="225">
        <f>S117*H117</f>
        <v>0</v>
      </c>
      <c r="U117" s="40"/>
      <c r="V117" s="40"/>
      <c r="W117" s="40"/>
      <c r="X117" s="40"/>
      <c r="Y117" s="40"/>
      <c r="Z117" s="40"/>
      <c r="AA117" s="40"/>
      <c r="AB117" s="40"/>
      <c r="AC117" s="40"/>
      <c r="AD117" s="40"/>
      <c r="AE117" s="40"/>
      <c r="AR117" s="226" t="s">
        <v>257</v>
      </c>
      <c r="AT117" s="226" t="s">
        <v>322</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1118</v>
      </c>
    </row>
    <row r="118" spans="1:47" s="2" customFormat="1" ht="12">
      <c r="A118" s="40"/>
      <c r="B118" s="41"/>
      <c r="C118" s="42"/>
      <c r="D118" s="228" t="s">
        <v>216</v>
      </c>
      <c r="E118" s="42"/>
      <c r="F118" s="229" t="s">
        <v>714</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3" customFormat="1" ht="12">
      <c r="A119" s="13"/>
      <c r="B119" s="233"/>
      <c r="C119" s="234"/>
      <c r="D119" s="228" t="s">
        <v>218</v>
      </c>
      <c r="E119" s="235" t="s">
        <v>1085</v>
      </c>
      <c r="F119" s="236" t="s">
        <v>1086</v>
      </c>
      <c r="G119" s="234"/>
      <c r="H119" s="237">
        <v>8.305</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4" customFormat="1" ht="12">
      <c r="A120" s="14"/>
      <c r="B120" s="244"/>
      <c r="C120" s="245"/>
      <c r="D120" s="228" t="s">
        <v>218</v>
      </c>
      <c r="E120" s="246" t="s">
        <v>39</v>
      </c>
      <c r="F120" s="247" t="s">
        <v>220</v>
      </c>
      <c r="G120" s="245"/>
      <c r="H120" s="248">
        <v>8.305</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89</v>
      </c>
      <c r="AV120" s="14" t="s">
        <v>214</v>
      </c>
      <c r="AW120" s="14" t="s">
        <v>41</v>
      </c>
      <c r="AX120" s="14" t="s">
        <v>87</v>
      </c>
      <c r="AY120" s="254" t="s">
        <v>206</v>
      </c>
    </row>
    <row r="121" spans="1:65" s="2" customFormat="1" ht="24.15" customHeight="1">
      <c r="A121" s="40"/>
      <c r="B121" s="41"/>
      <c r="C121" s="265" t="s">
        <v>278</v>
      </c>
      <c r="D121" s="265" t="s">
        <v>322</v>
      </c>
      <c r="E121" s="266" t="s">
        <v>717</v>
      </c>
      <c r="F121" s="267" t="s">
        <v>718</v>
      </c>
      <c r="G121" s="268" t="s">
        <v>316</v>
      </c>
      <c r="H121" s="269">
        <v>2.768</v>
      </c>
      <c r="I121" s="270"/>
      <c r="J121" s="271">
        <f>ROUND(I121*H121,2)</f>
        <v>0</v>
      </c>
      <c r="K121" s="267" t="s">
        <v>567</v>
      </c>
      <c r="L121" s="272"/>
      <c r="M121" s="273" t="s">
        <v>39</v>
      </c>
      <c r="N121" s="274" t="s">
        <v>53</v>
      </c>
      <c r="O121" s="86"/>
      <c r="P121" s="224">
        <f>O121*H121</f>
        <v>0</v>
      </c>
      <c r="Q121" s="224">
        <v>1</v>
      </c>
      <c r="R121" s="224">
        <f>Q121*H121</f>
        <v>2.768</v>
      </c>
      <c r="S121" s="224">
        <v>0</v>
      </c>
      <c r="T121" s="225">
        <f>S121*H121</f>
        <v>0</v>
      </c>
      <c r="U121" s="40"/>
      <c r="V121" s="40"/>
      <c r="W121" s="40"/>
      <c r="X121" s="40"/>
      <c r="Y121" s="40"/>
      <c r="Z121" s="40"/>
      <c r="AA121" s="40"/>
      <c r="AB121" s="40"/>
      <c r="AC121" s="40"/>
      <c r="AD121" s="40"/>
      <c r="AE121" s="40"/>
      <c r="AR121" s="226" t="s">
        <v>257</v>
      </c>
      <c r="AT121" s="226" t="s">
        <v>322</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1119</v>
      </c>
    </row>
    <row r="122" spans="1:47" s="2" customFormat="1" ht="12">
      <c r="A122" s="40"/>
      <c r="B122" s="41"/>
      <c r="C122" s="42"/>
      <c r="D122" s="228" t="s">
        <v>216</v>
      </c>
      <c r="E122" s="42"/>
      <c r="F122" s="229" t="s">
        <v>718</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51" s="13" customFormat="1" ht="12">
      <c r="A123" s="13"/>
      <c r="B123" s="233"/>
      <c r="C123" s="234"/>
      <c r="D123" s="228" t="s">
        <v>218</v>
      </c>
      <c r="E123" s="235" t="s">
        <v>1087</v>
      </c>
      <c r="F123" s="236" t="s">
        <v>1088</v>
      </c>
      <c r="G123" s="234"/>
      <c r="H123" s="237">
        <v>2.768</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89</v>
      </c>
      <c r="AV123" s="13" t="s">
        <v>89</v>
      </c>
      <c r="AW123" s="13" t="s">
        <v>41</v>
      </c>
      <c r="AX123" s="13" t="s">
        <v>80</v>
      </c>
      <c r="AY123" s="243" t="s">
        <v>206</v>
      </c>
    </row>
    <row r="124" spans="1:51" s="14" customFormat="1" ht="12">
      <c r="A124" s="14"/>
      <c r="B124" s="244"/>
      <c r="C124" s="245"/>
      <c r="D124" s="228" t="s">
        <v>218</v>
      </c>
      <c r="E124" s="246" t="s">
        <v>39</v>
      </c>
      <c r="F124" s="247" t="s">
        <v>220</v>
      </c>
      <c r="G124" s="245"/>
      <c r="H124" s="248">
        <v>2.768</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218</v>
      </c>
      <c r="AU124" s="254" t="s">
        <v>89</v>
      </c>
      <c r="AV124" s="14" t="s">
        <v>214</v>
      </c>
      <c r="AW124" s="14" t="s">
        <v>41</v>
      </c>
      <c r="AX124" s="14" t="s">
        <v>87</v>
      </c>
      <c r="AY124" s="254" t="s">
        <v>206</v>
      </c>
    </row>
    <row r="125" spans="1:65" s="2" customFormat="1" ht="24.15" customHeight="1">
      <c r="A125" s="40"/>
      <c r="B125" s="41"/>
      <c r="C125" s="265" t="s">
        <v>285</v>
      </c>
      <c r="D125" s="265" t="s">
        <v>322</v>
      </c>
      <c r="E125" s="266" t="s">
        <v>515</v>
      </c>
      <c r="F125" s="267" t="s">
        <v>516</v>
      </c>
      <c r="G125" s="268" t="s">
        <v>223</v>
      </c>
      <c r="H125" s="269">
        <v>76</v>
      </c>
      <c r="I125" s="270"/>
      <c r="J125" s="271">
        <f>ROUND(I125*H125,2)</f>
        <v>0</v>
      </c>
      <c r="K125" s="267" t="s">
        <v>213</v>
      </c>
      <c r="L125" s="272"/>
      <c r="M125" s="273" t="s">
        <v>39</v>
      </c>
      <c r="N125" s="274" t="s">
        <v>53</v>
      </c>
      <c r="O125" s="86"/>
      <c r="P125" s="224">
        <f>O125*H125</f>
        <v>0</v>
      </c>
      <c r="Q125" s="224">
        <v>0.00123</v>
      </c>
      <c r="R125" s="224">
        <f>Q125*H125</f>
        <v>0.09348</v>
      </c>
      <c r="S125" s="224">
        <v>0</v>
      </c>
      <c r="T125" s="225">
        <f>S125*H125</f>
        <v>0</v>
      </c>
      <c r="U125" s="40"/>
      <c r="V125" s="40"/>
      <c r="W125" s="40"/>
      <c r="X125" s="40"/>
      <c r="Y125" s="40"/>
      <c r="Z125" s="40"/>
      <c r="AA125" s="40"/>
      <c r="AB125" s="40"/>
      <c r="AC125" s="40"/>
      <c r="AD125" s="40"/>
      <c r="AE125" s="40"/>
      <c r="AR125" s="226" t="s">
        <v>257</v>
      </c>
      <c r="AT125" s="226" t="s">
        <v>322</v>
      </c>
      <c r="AU125" s="226" t="s">
        <v>89</v>
      </c>
      <c r="AY125" s="18" t="s">
        <v>206</v>
      </c>
      <c r="BE125" s="227">
        <f>IF(N125="základní",J125,0)</f>
        <v>0</v>
      </c>
      <c r="BF125" s="227">
        <f>IF(N125="snížená",J125,0)</f>
        <v>0</v>
      </c>
      <c r="BG125" s="227">
        <f>IF(N125="zákl. přenesená",J125,0)</f>
        <v>0</v>
      </c>
      <c r="BH125" s="227">
        <f>IF(N125="sníž. přenesená",J125,0)</f>
        <v>0</v>
      </c>
      <c r="BI125" s="227">
        <f>IF(N125="nulová",J125,0)</f>
        <v>0</v>
      </c>
      <c r="BJ125" s="18" t="s">
        <v>214</v>
      </c>
      <c r="BK125" s="227">
        <f>ROUND(I125*H125,2)</f>
        <v>0</v>
      </c>
      <c r="BL125" s="18" t="s">
        <v>214</v>
      </c>
      <c r="BM125" s="226" t="s">
        <v>1120</v>
      </c>
    </row>
    <row r="126" spans="1:47" s="2" customFormat="1" ht="12">
      <c r="A126" s="40"/>
      <c r="B126" s="41"/>
      <c r="C126" s="42"/>
      <c r="D126" s="228" t="s">
        <v>216</v>
      </c>
      <c r="E126" s="42"/>
      <c r="F126" s="229" t="s">
        <v>516</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216</v>
      </c>
      <c r="AU126" s="18" t="s">
        <v>89</v>
      </c>
    </row>
    <row r="127" spans="1:51" s="13" customFormat="1" ht="12">
      <c r="A127" s="13"/>
      <c r="B127" s="233"/>
      <c r="C127" s="234"/>
      <c r="D127" s="228" t="s">
        <v>218</v>
      </c>
      <c r="E127" s="235" t="s">
        <v>39</v>
      </c>
      <c r="F127" s="236" t="s">
        <v>1121</v>
      </c>
      <c r="G127" s="234"/>
      <c r="H127" s="237">
        <v>76</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218</v>
      </c>
      <c r="AU127" s="243" t="s">
        <v>89</v>
      </c>
      <c r="AV127" s="13" t="s">
        <v>89</v>
      </c>
      <c r="AW127" s="13" t="s">
        <v>41</v>
      </c>
      <c r="AX127" s="13" t="s">
        <v>80</v>
      </c>
      <c r="AY127" s="243" t="s">
        <v>206</v>
      </c>
    </row>
    <row r="128" spans="1:51" s="14" customFormat="1" ht="12">
      <c r="A128" s="14"/>
      <c r="B128" s="244"/>
      <c r="C128" s="245"/>
      <c r="D128" s="228" t="s">
        <v>218</v>
      </c>
      <c r="E128" s="246" t="s">
        <v>1089</v>
      </c>
      <c r="F128" s="247" t="s">
        <v>220</v>
      </c>
      <c r="G128" s="245"/>
      <c r="H128" s="248">
        <v>76</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218</v>
      </c>
      <c r="AU128" s="254" t="s">
        <v>89</v>
      </c>
      <c r="AV128" s="14" t="s">
        <v>214</v>
      </c>
      <c r="AW128" s="14" t="s">
        <v>41</v>
      </c>
      <c r="AX128" s="14" t="s">
        <v>87</v>
      </c>
      <c r="AY128" s="254" t="s">
        <v>206</v>
      </c>
    </row>
    <row r="129" spans="1:65" s="2" customFormat="1" ht="21.75" customHeight="1">
      <c r="A129" s="40"/>
      <c r="B129" s="41"/>
      <c r="C129" s="265" t="s">
        <v>291</v>
      </c>
      <c r="D129" s="265" t="s">
        <v>322</v>
      </c>
      <c r="E129" s="266" t="s">
        <v>329</v>
      </c>
      <c r="F129" s="267" t="s">
        <v>330</v>
      </c>
      <c r="G129" s="268" t="s">
        <v>223</v>
      </c>
      <c r="H129" s="269">
        <v>19</v>
      </c>
      <c r="I129" s="270"/>
      <c r="J129" s="271">
        <f>ROUND(I129*H129,2)</f>
        <v>0</v>
      </c>
      <c r="K129" s="267" t="s">
        <v>213</v>
      </c>
      <c r="L129" s="272"/>
      <c r="M129" s="273" t="s">
        <v>39</v>
      </c>
      <c r="N129" s="274" t="s">
        <v>53</v>
      </c>
      <c r="O129" s="86"/>
      <c r="P129" s="224">
        <f>O129*H129</f>
        <v>0</v>
      </c>
      <c r="Q129" s="224">
        <v>0.00018</v>
      </c>
      <c r="R129" s="224">
        <f>Q129*H129</f>
        <v>0.0034200000000000003</v>
      </c>
      <c r="S129" s="224">
        <v>0</v>
      </c>
      <c r="T129" s="225">
        <f>S129*H129</f>
        <v>0</v>
      </c>
      <c r="U129" s="40"/>
      <c r="V129" s="40"/>
      <c r="W129" s="40"/>
      <c r="X129" s="40"/>
      <c r="Y129" s="40"/>
      <c r="Z129" s="40"/>
      <c r="AA129" s="40"/>
      <c r="AB129" s="40"/>
      <c r="AC129" s="40"/>
      <c r="AD129" s="40"/>
      <c r="AE129" s="40"/>
      <c r="AR129" s="226" t="s">
        <v>257</v>
      </c>
      <c r="AT129" s="226" t="s">
        <v>322</v>
      </c>
      <c r="AU129" s="226" t="s">
        <v>89</v>
      </c>
      <c r="AY129" s="18" t="s">
        <v>206</v>
      </c>
      <c r="BE129" s="227">
        <f>IF(N129="základní",J129,0)</f>
        <v>0</v>
      </c>
      <c r="BF129" s="227">
        <f>IF(N129="snížená",J129,0)</f>
        <v>0</v>
      </c>
      <c r="BG129" s="227">
        <f>IF(N129="zákl. přenesená",J129,0)</f>
        <v>0</v>
      </c>
      <c r="BH129" s="227">
        <f>IF(N129="sníž. přenesená",J129,0)</f>
        <v>0</v>
      </c>
      <c r="BI129" s="227">
        <f>IF(N129="nulová",J129,0)</f>
        <v>0</v>
      </c>
      <c r="BJ129" s="18" t="s">
        <v>214</v>
      </c>
      <c r="BK129" s="227">
        <f>ROUND(I129*H129,2)</f>
        <v>0</v>
      </c>
      <c r="BL129" s="18" t="s">
        <v>214</v>
      </c>
      <c r="BM129" s="226" t="s">
        <v>1122</v>
      </c>
    </row>
    <row r="130" spans="1:47" s="2" customFormat="1" ht="12">
      <c r="A130" s="40"/>
      <c r="B130" s="41"/>
      <c r="C130" s="42"/>
      <c r="D130" s="228" t="s">
        <v>216</v>
      </c>
      <c r="E130" s="42"/>
      <c r="F130" s="229" t="s">
        <v>330</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8" t="s">
        <v>216</v>
      </c>
      <c r="AU130" s="18" t="s">
        <v>89</v>
      </c>
    </row>
    <row r="131" spans="1:51" s="13" customFormat="1" ht="12">
      <c r="A131" s="13"/>
      <c r="B131" s="233"/>
      <c r="C131" s="234"/>
      <c r="D131" s="228" t="s">
        <v>218</v>
      </c>
      <c r="E131" s="235" t="s">
        <v>39</v>
      </c>
      <c r="F131" s="236" t="s">
        <v>1123</v>
      </c>
      <c r="G131" s="234"/>
      <c r="H131" s="237">
        <v>19</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218</v>
      </c>
      <c r="AU131" s="243" t="s">
        <v>89</v>
      </c>
      <c r="AV131" s="13" t="s">
        <v>89</v>
      </c>
      <c r="AW131" s="13" t="s">
        <v>41</v>
      </c>
      <c r="AX131" s="13" t="s">
        <v>80</v>
      </c>
      <c r="AY131" s="243" t="s">
        <v>206</v>
      </c>
    </row>
    <row r="132" spans="1:51" s="14" customFormat="1" ht="12">
      <c r="A132" s="14"/>
      <c r="B132" s="244"/>
      <c r="C132" s="245"/>
      <c r="D132" s="228" t="s">
        <v>218</v>
      </c>
      <c r="E132" s="246" t="s">
        <v>39</v>
      </c>
      <c r="F132" s="247" t="s">
        <v>220</v>
      </c>
      <c r="G132" s="245"/>
      <c r="H132" s="248">
        <v>19</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218</v>
      </c>
      <c r="AU132" s="254" t="s">
        <v>89</v>
      </c>
      <c r="AV132" s="14" t="s">
        <v>214</v>
      </c>
      <c r="AW132" s="14" t="s">
        <v>41</v>
      </c>
      <c r="AX132" s="14" t="s">
        <v>87</v>
      </c>
      <c r="AY132" s="254" t="s">
        <v>206</v>
      </c>
    </row>
    <row r="133" spans="1:65" s="2" customFormat="1" ht="55.5" customHeight="1">
      <c r="A133" s="40"/>
      <c r="B133" s="41"/>
      <c r="C133" s="215" t="s">
        <v>296</v>
      </c>
      <c r="D133" s="215" t="s">
        <v>209</v>
      </c>
      <c r="E133" s="216" t="s">
        <v>1124</v>
      </c>
      <c r="F133" s="217" t="s">
        <v>1125</v>
      </c>
      <c r="G133" s="218" t="s">
        <v>316</v>
      </c>
      <c r="H133" s="219">
        <v>22.146</v>
      </c>
      <c r="I133" s="220"/>
      <c r="J133" s="221">
        <f>ROUND(I133*H133,2)</f>
        <v>0</v>
      </c>
      <c r="K133" s="217" t="s">
        <v>213</v>
      </c>
      <c r="L133" s="46"/>
      <c r="M133" s="222" t="s">
        <v>39</v>
      </c>
      <c r="N133" s="223" t="s">
        <v>53</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214</v>
      </c>
      <c r="AT133" s="226" t="s">
        <v>209</v>
      </c>
      <c r="AU133" s="226" t="s">
        <v>89</v>
      </c>
      <c r="AY133" s="18" t="s">
        <v>206</v>
      </c>
      <c r="BE133" s="227">
        <f>IF(N133="základní",J133,0)</f>
        <v>0</v>
      </c>
      <c r="BF133" s="227">
        <f>IF(N133="snížená",J133,0)</f>
        <v>0</v>
      </c>
      <c r="BG133" s="227">
        <f>IF(N133="zákl. přenesená",J133,0)</f>
        <v>0</v>
      </c>
      <c r="BH133" s="227">
        <f>IF(N133="sníž. přenesená",J133,0)</f>
        <v>0</v>
      </c>
      <c r="BI133" s="227">
        <f>IF(N133="nulová",J133,0)</f>
        <v>0</v>
      </c>
      <c r="BJ133" s="18" t="s">
        <v>214</v>
      </c>
      <c r="BK133" s="227">
        <f>ROUND(I133*H133,2)</f>
        <v>0</v>
      </c>
      <c r="BL133" s="18" t="s">
        <v>214</v>
      </c>
      <c r="BM133" s="226" t="s">
        <v>1126</v>
      </c>
    </row>
    <row r="134" spans="1:47" s="2" customFormat="1" ht="12">
      <c r="A134" s="40"/>
      <c r="B134" s="41"/>
      <c r="C134" s="42"/>
      <c r="D134" s="228" t="s">
        <v>216</v>
      </c>
      <c r="E134" s="42"/>
      <c r="F134" s="229" t="s">
        <v>1127</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8" t="s">
        <v>216</v>
      </c>
      <c r="AU134" s="18" t="s">
        <v>89</v>
      </c>
    </row>
    <row r="135" spans="1:47" s="2" customFormat="1" ht="12">
      <c r="A135" s="40"/>
      <c r="B135" s="41"/>
      <c r="C135" s="42"/>
      <c r="D135" s="228" t="s">
        <v>326</v>
      </c>
      <c r="E135" s="42"/>
      <c r="F135" s="275" t="s">
        <v>1128</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326</v>
      </c>
      <c r="AU135" s="18" t="s">
        <v>89</v>
      </c>
    </row>
    <row r="136" spans="1:51" s="13" customFormat="1" ht="12">
      <c r="A136" s="13"/>
      <c r="B136" s="233"/>
      <c r="C136" s="234"/>
      <c r="D136" s="228" t="s">
        <v>218</v>
      </c>
      <c r="E136" s="235" t="s">
        <v>39</v>
      </c>
      <c r="F136" s="236" t="s">
        <v>1129</v>
      </c>
      <c r="G136" s="234"/>
      <c r="H136" s="237">
        <v>11.073</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89</v>
      </c>
      <c r="AV136" s="13" t="s">
        <v>89</v>
      </c>
      <c r="AW136" s="13" t="s">
        <v>41</v>
      </c>
      <c r="AX136" s="13" t="s">
        <v>80</v>
      </c>
      <c r="AY136" s="243" t="s">
        <v>206</v>
      </c>
    </row>
    <row r="137" spans="1:51" s="13" customFormat="1" ht="12">
      <c r="A137" s="13"/>
      <c r="B137" s="233"/>
      <c r="C137" s="234"/>
      <c r="D137" s="228" t="s">
        <v>218</v>
      </c>
      <c r="E137" s="235" t="s">
        <v>39</v>
      </c>
      <c r="F137" s="236" t="s">
        <v>1130</v>
      </c>
      <c r="G137" s="234"/>
      <c r="H137" s="237">
        <v>11.073</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89</v>
      </c>
      <c r="AV137" s="13" t="s">
        <v>89</v>
      </c>
      <c r="AW137" s="13" t="s">
        <v>41</v>
      </c>
      <c r="AX137" s="13" t="s">
        <v>80</v>
      </c>
      <c r="AY137" s="243" t="s">
        <v>206</v>
      </c>
    </row>
    <row r="138" spans="1:51" s="14" customFormat="1" ht="12">
      <c r="A138" s="14"/>
      <c r="B138" s="244"/>
      <c r="C138" s="245"/>
      <c r="D138" s="228" t="s">
        <v>218</v>
      </c>
      <c r="E138" s="246" t="s">
        <v>39</v>
      </c>
      <c r="F138" s="247" t="s">
        <v>220</v>
      </c>
      <c r="G138" s="245"/>
      <c r="H138" s="248">
        <v>22.146</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218</v>
      </c>
      <c r="AU138" s="254" t="s">
        <v>89</v>
      </c>
      <c r="AV138" s="14" t="s">
        <v>214</v>
      </c>
      <c r="AW138" s="14" t="s">
        <v>41</v>
      </c>
      <c r="AX138" s="14" t="s">
        <v>87</v>
      </c>
      <c r="AY138" s="254" t="s">
        <v>206</v>
      </c>
    </row>
    <row r="139" spans="1:65" s="2" customFormat="1" ht="66.75" customHeight="1">
      <c r="A139" s="40"/>
      <c r="B139" s="41"/>
      <c r="C139" s="215" t="s">
        <v>8</v>
      </c>
      <c r="D139" s="215" t="s">
        <v>209</v>
      </c>
      <c r="E139" s="216" t="s">
        <v>1131</v>
      </c>
      <c r="F139" s="217" t="s">
        <v>1132</v>
      </c>
      <c r="G139" s="218" t="s">
        <v>316</v>
      </c>
      <c r="H139" s="219">
        <v>11.073</v>
      </c>
      <c r="I139" s="220"/>
      <c r="J139" s="221">
        <f>ROUND(I139*H139,2)</f>
        <v>0</v>
      </c>
      <c r="K139" s="217" t="s">
        <v>567</v>
      </c>
      <c r="L139" s="46"/>
      <c r="M139" s="222" t="s">
        <v>39</v>
      </c>
      <c r="N139" s="223" t="s">
        <v>53</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214</v>
      </c>
      <c r="AT139" s="226" t="s">
        <v>209</v>
      </c>
      <c r="AU139" s="226" t="s">
        <v>89</v>
      </c>
      <c r="AY139" s="18" t="s">
        <v>206</v>
      </c>
      <c r="BE139" s="227">
        <f>IF(N139="základní",J139,0)</f>
        <v>0</v>
      </c>
      <c r="BF139" s="227">
        <f>IF(N139="snížená",J139,0)</f>
        <v>0</v>
      </c>
      <c r="BG139" s="227">
        <f>IF(N139="zákl. přenesená",J139,0)</f>
        <v>0</v>
      </c>
      <c r="BH139" s="227">
        <f>IF(N139="sníž. přenesená",J139,0)</f>
        <v>0</v>
      </c>
      <c r="BI139" s="227">
        <f>IF(N139="nulová",J139,0)</f>
        <v>0</v>
      </c>
      <c r="BJ139" s="18" t="s">
        <v>214</v>
      </c>
      <c r="BK139" s="227">
        <f>ROUND(I139*H139,2)</f>
        <v>0</v>
      </c>
      <c r="BL139" s="18" t="s">
        <v>214</v>
      </c>
      <c r="BM139" s="226" t="s">
        <v>1133</v>
      </c>
    </row>
    <row r="140" spans="1:47" s="2" customFormat="1" ht="12">
      <c r="A140" s="40"/>
      <c r="B140" s="41"/>
      <c r="C140" s="42"/>
      <c r="D140" s="228" t="s">
        <v>216</v>
      </c>
      <c r="E140" s="42"/>
      <c r="F140" s="229" t="s">
        <v>1134</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8" t="s">
        <v>216</v>
      </c>
      <c r="AU140" s="18" t="s">
        <v>89</v>
      </c>
    </row>
    <row r="141" spans="1:51" s="13" customFormat="1" ht="12">
      <c r="A141" s="13"/>
      <c r="B141" s="233"/>
      <c r="C141" s="234"/>
      <c r="D141" s="228" t="s">
        <v>218</v>
      </c>
      <c r="E141" s="235" t="s">
        <v>39</v>
      </c>
      <c r="F141" s="236" t="s">
        <v>1135</v>
      </c>
      <c r="G141" s="234"/>
      <c r="H141" s="237">
        <v>11.073</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218</v>
      </c>
      <c r="AU141" s="243" t="s">
        <v>89</v>
      </c>
      <c r="AV141" s="13" t="s">
        <v>89</v>
      </c>
      <c r="AW141" s="13" t="s">
        <v>41</v>
      </c>
      <c r="AX141" s="13" t="s">
        <v>80</v>
      </c>
      <c r="AY141" s="243" t="s">
        <v>206</v>
      </c>
    </row>
    <row r="142" spans="1:51" s="14" customFormat="1" ht="12">
      <c r="A142" s="14"/>
      <c r="B142" s="244"/>
      <c r="C142" s="245"/>
      <c r="D142" s="228" t="s">
        <v>218</v>
      </c>
      <c r="E142" s="246" t="s">
        <v>39</v>
      </c>
      <c r="F142" s="247" t="s">
        <v>220</v>
      </c>
      <c r="G142" s="245"/>
      <c r="H142" s="248">
        <v>11.073</v>
      </c>
      <c r="I142" s="249"/>
      <c r="J142" s="245"/>
      <c r="K142" s="245"/>
      <c r="L142" s="250"/>
      <c r="M142" s="276"/>
      <c r="N142" s="277"/>
      <c r="O142" s="277"/>
      <c r="P142" s="277"/>
      <c r="Q142" s="277"/>
      <c r="R142" s="277"/>
      <c r="S142" s="277"/>
      <c r="T142" s="278"/>
      <c r="U142" s="14"/>
      <c r="V142" s="14"/>
      <c r="W142" s="14"/>
      <c r="X142" s="14"/>
      <c r="Y142" s="14"/>
      <c r="Z142" s="14"/>
      <c r="AA142" s="14"/>
      <c r="AB142" s="14"/>
      <c r="AC142" s="14"/>
      <c r="AD142" s="14"/>
      <c r="AE142" s="14"/>
      <c r="AT142" s="254" t="s">
        <v>218</v>
      </c>
      <c r="AU142" s="254" t="s">
        <v>89</v>
      </c>
      <c r="AV142" s="14" t="s">
        <v>214</v>
      </c>
      <c r="AW142" s="14" t="s">
        <v>41</v>
      </c>
      <c r="AX142" s="14" t="s">
        <v>87</v>
      </c>
      <c r="AY142" s="254" t="s">
        <v>206</v>
      </c>
    </row>
    <row r="143" spans="1:31" s="2" customFormat="1" ht="6.95" customHeight="1">
      <c r="A143" s="40"/>
      <c r="B143" s="61"/>
      <c r="C143" s="62"/>
      <c r="D143" s="62"/>
      <c r="E143" s="62"/>
      <c r="F143" s="62"/>
      <c r="G143" s="62"/>
      <c r="H143" s="62"/>
      <c r="I143" s="62"/>
      <c r="J143" s="62"/>
      <c r="K143" s="62"/>
      <c r="L143" s="46"/>
      <c r="M143" s="40"/>
      <c r="O143" s="40"/>
      <c r="P143" s="40"/>
      <c r="Q143" s="40"/>
      <c r="R143" s="40"/>
      <c r="S143" s="40"/>
      <c r="T143" s="40"/>
      <c r="U143" s="40"/>
      <c r="V143" s="40"/>
      <c r="W143" s="40"/>
      <c r="X143" s="40"/>
      <c r="Y143" s="40"/>
      <c r="Z143" s="40"/>
      <c r="AA143" s="40"/>
      <c r="AB143" s="40"/>
      <c r="AC143" s="40"/>
      <c r="AD143" s="40"/>
      <c r="AE143" s="40"/>
    </row>
  </sheetData>
  <sheetProtection password="CDD6" sheet="1" objects="1" scenarios="1" formatColumns="0" formatRows="0" autoFilter="0"/>
  <autoFilter ref="C86:K142"/>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Horák Jiří, Ing.</dc:creator>
  <cp:keywords/>
  <dc:description/>
  <cp:lastModifiedBy>Horák Jiří, Ing.</cp:lastModifiedBy>
  <dcterms:created xsi:type="dcterms:W3CDTF">2022-03-15T09:45:21Z</dcterms:created>
  <dcterms:modified xsi:type="dcterms:W3CDTF">2022-03-15T09:45:52Z</dcterms:modified>
  <cp:category/>
  <cp:version/>
  <cp:contentType/>
  <cp:contentStatus/>
</cp:coreProperties>
</file>