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101" sheetId="2" r:id="rId2"/>
    <sheet name="PS 102" sheetId="3" r:id="rId3"/>
    <sheet name="PS 103" sheetId="4" r:id="rId4"/>
    <sheet name="PS 104" sheetId="5" r:id="rId5"/>
    <sheet name="PS 105" sheetId="6" r:id="rId6"/>
    <sheet name="PS 106" sheetId="7" r:id="rId7"/>
    <sheet name="PS 107" sheetId="8" r:id="rId8"/>
    <sheet name="PS 108" sheetId="9" r:id="rId9"/>
    <sheet name="PS 121" sheetId="10" r:id="rId10"/>
    <sheet name="PS 131" sheetId="11" r:id="rId11"/>
    <sheet name="PS 601" sheetId="12" r:id="rId12"/>
    <sheet name="PS 602" sheetId="13" r:id="rId13"/>
    <sheet name="PS 603" sheetId="14" r:id="rId14"/>
    <sheet name="PS 611" sheetId="15" r:id="rId15"/>
  </sheets>
  <definedNames/>
  <calcPr/>
  <webPublishing/>
</workbook>
</file>

<file path=xl/sharedStrings.xml><?xml version="1.0" encoding="utf-8"?>
<sst xmlns="http://schemas.openxmlformats.org/spreadsheetml/2006/main" count="18634" uniqueCount="1067">
  <si>
    <t>Aspe</t>
  </si>
  <si>
    <t>Rekapitulace ceny</t>
  </si>
  <si>
    <t>5713520036</t>
  </si>
  <si>
    <t>GSM-R Uničov-Šumperk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</si>
  <si>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</si>
  <si>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</si>
  <si>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</si>
  <si>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</si>
  <si>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</si>
  <si>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</si>
  <si>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</si>
  <si>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</si>
  <si>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</si>
  <si>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</si>
  <si>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</si>
  <si>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101</t>
  </si>
  <si>
    <t>BTS ŽST Troubelice</t>
  </si>
  <si>
    <t>SŽDC05</t>
  </si>
  <si>
    <t>S</t>
  </si>
  <si>
    <t>O</t>
  </si>
  <si>
    <t>Soupis prací objektu</t>
  </si>
  <si>
    <t xml:space="preserve">Stavba: </t>
  </si>
  <si>
    <t>21,00</t>
  </si>
  <si>
    <t>15,00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</si>
  <si>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</si>
  <si>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</si>
  <si>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</si>
  <si>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</si>
  <si>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</si>
  <si>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</si>
  <si>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</si>
  <si>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</si>
  <si>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</si>
  <si>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</si>
  <si>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</si>
  <si>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</si>
  <si>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</si>
  <si>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</si>
  <si>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</si>
  <si>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</si>
  <si>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</si>
  <si>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</si>
  <si>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</si>
  <si>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</si>
  <si>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</si>
  <si>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101</t>
  </si>
  <si>
    <t>SD</t>
  </si>
  <si>
    <t>1</t>
  </si>
  <si>
    <t>Odpad</t>
  </si>
  <si>
    <t>P</t>
  </si>
  <si>
    <t>015</t>
  </si>
  <si>
    <t>Poplatky za uložení odpadů</t>
  </si>
  <si>
    <t>komplet</t>
  </si>
  <si>
    <t>F8</t>
  </si>
  <si>
    <t>PP</t>
  </si>
  <si>
    <t>VV</t>
  </si>
  <si>
    <t>1; Dle technické zprávy a výkresových příloh</t>
  </si>
  <si>
    <t>TS</t>
  </si>
  <si>
    <t>Technická specifikace položky odpovídá příslušné cenové soustavě</t>
  </si>
  <si>
    <t>Technologie BTS</t>
  </si>
  <si>
    <t>75N31B</t>
  </si>
  <si>
    <t>GSM-R, RADIOSTANICE ZÁKLADNOVÁ BTS DĚLENÁ - ŘÍDÍCÍ ČÁST</t>
  </si>
  <si>
    <t>KUS</t>
  </si>
  <si>
    <t>2018_OTSKP</t>
  </si>
  <si>
    <t>75N31C</t>
  </si>
  <si>
    <t>GSM-R, RADIOSTANICE ZÁKLADNOVÁ BTS DĚLENÁ - VYSÍLACÍ ČÁST</t>
  </si>
  <si>
    <t>4</t>
  </si>
  <si>
    <t>75N31X</t>
  </si>
  <si>
    <t>GSM-R, RADIOSTANICE - MONTÁŽ</t>
  </si>
  <si>
    <t>5</t>
  </si>
  <si>
    <t>75N331</t>
  </si>
  <si>
    <t>GSM-R, ANTÉNNNÍ SOUSTAVA SMĚROVÁ</t>
  </si>
  <si>
    <t>1+1; Dle technické zprávy a výkresových příloh</t>
  </si>
  <si>
    <t>75N333</t>
  </si>
  <si>
    <t>GSM-R, ANTÉNNNÍ SOUSTAVA - DĚLIČ SIGNÁLU DVOUCESTNÝ</t>
  </si>
  <si>
    <t>7</t>
  </si>
  <si>
    <t>75N33X</t>
  </si>
  <si>
    <t>GSM-R, ANTÉNNNÍ SOUSTAVA - MONTÁŽ</t>
  </si>
  <si>
    <t>8</t>
  </si>
  <si>
    <t>75N352</t>
  </si>
  <si>
    <t>GSM-R, PŘÍSLUŠENSTVÍ - ROZVADĚČ DOHLEDU PRO VNITŘNÍ BTS</t>
  </si>
  <si>
    <t>9</t>
  </si>
  <si>
    <t>75N361</t>
  </si>
  <si>
    <t>GSM-R, JUMPER DO 2M</t>
  </si>
  <si>
    <t>6*1; Dle technické zprávy a výkresových příloh</t>
  </si>
  <si>
    <t>10</t>
  </si>
  <si>
    <t>75N36X</t>
  </si>
  <si>
    <t>GSM-R, JUMPER - MONTÁŽ</t>
  </si>
  <si>
    <t>M</t>
  </si>
  <si>
    <t>11</t>
  </si>
  <si>
    <t>75N372</t>
  </si>
  <si>
    <t>GSM-R, KOAXIÁLNÍ KABEL 7/8""</t>
  </si>
  <si>
    <t>35*2; Dle technické zprávy a výkresových příloh</t>
  </si>
  <si>
    <t>12</t>
  </si>
  <si>
    <t>75N374</t>
  </si>
  <si>
    <t>GSM-R, KOAXIÁLNÍ KABEL - SADA KONEKTORŮ (2KS)</t>
  </si>
  <si>
    <t>13</t>
  </si>
  <si>
    <t>75N37X</t>
  </si>
  <si>
    <t>GSM-R, KOAXIÁLNÍ KABEL - MONTÁŽ</t>
  </si>
  <si>
    <t>70*1; Dle technické zprávy a výkresových příloh</t>
  </si>
  <si>
    <t>14</t>
  </si>
  <si>
    <t>75IJ31</t>
  </si>
  <si>
    <t>MĚŘENÍ ZÁVĚREČNÉ KOAXIÁLNÍHO KABELU</t>
  </si>
  <si>
    <t>ÚSEK</t>
  </si>
  <si>
    <t>15</t>
  </si>
  <si>
    <t>75N382</t>
  </si>
  <si>
    <t>GSM-R, NAPÁJECÍ ZDROJ PRO BTS DO 4 KW, VNITŘNÍ PROVEDENÍ</t>
  </si>
  <si>
    <t>16</t>
  </si>
  <si>
    <t>75K521</t>
  </si>
  <si>
    <t>BATERIOVÉ VEDENÍ O PRŮŘEZU DO 35 MM2 - DODÁVKA</t>
  </si>
  <si>
    <t>2*1; Dle technické zprávy a výkresových příloh</t>
  </si>
  <si>
    <t>17</t>
  </si>
  <si>
    <t>75K52X</t>
  </si>
  <si>
    <t>BATERIOVÉ VEDENÍ O PRŮŘEZU DO 35 MM2 - MONTÁŽ</t>
  </si>
  <si>
    <t>18</t>
  </si>
  <si>
    <t>75K651</t>
  </si>
  <si>
    <t>AKUMULÁTOROVÁ BATERIE PŘES 2000 VAH - DODÁVKA</t>
  </si>
  <si>
    <t>19</t>
  </si>
  <si>
    <t>75K65X</t>
  </si>
  <si>
    <t>AKUMULÁTOROVÁ BATERIE PŘES 2000 VAH - MONTÁŽ</t>
  </si>
  <si>
    <t>20</t>
  </si>
  <si>
    <t>75K671</t>
  </si>
  <si>
    <t>AKUMULÁTOROVÁ BATERIE - STOJAN/NOSIČ AKUMULÁTORŮ - DODÁVKA</t>
  </si>
  <si>
    <t>21</t>
  </si>
  <si>
    <t>75K67X</t>
  </si>
  <si>
    <t>AKUMULÁTOROVÁ BATERIE - STOJAN/NOSIČ AKUMULÁTORŮ - MONTÁŽ</t>
  </si>
  <si>
    <t>22</t>
  </si>
  <si>
    <t>75K691</t>
  </si>
  <si>
    <t>AKUMULÁTOROVÁ BATERIE - FORMOVÁNÍ SESTAVY - DODÁVKA</t>
  </si>
  <si>
    <t>23</t>
  </si>
  <si>
    <t>75J921</t>
  </si>
  <si>
    <t>OPTICKÝ PATCHCORD SINGLEMODE DO 5 M</t>
  </si>
  <si>
    <t>8*1; Dle technické zprávy a výkresových příloh</t>
  </si>
  <si>
    <t>24</t>
  </si>
  <si>
    <t>75J92X</t>
  </si>
  <si>
    <t>OPTICKÝ PATCHCORD SINGLEMODE - MONTÁŽ</t>
  </si>
  <si>
    <t>25</t>
  </si>
  <si>
    <t>75N631</t>
  </si>
  <si>
    <t>KOMPLEXNÍ OCHRANA GSM-R PŘED BLESKEM A PŘEPĚTÍM</t>
  </si>
  <si>
    <t>26</t>
  </si>
  <si>
    <t>75N63X</t>
  </si>
  <si>
    <t>KOMPLEXNÍ OCHRANA GSM-R PŘED BLESKEM A PŘEPĚTÍM - MONTÁŽ</t>
  </si>
  <si>
    <t>27</t>
  </si>
  <si>
    <t>R101-01</t>
  </si>
  <si>
    <t>SDĚLOVACÍ KABELÁŽ A SOUVISEJÍCÍ ZAŘÍZENÍ VČETNĚ MONTÁŽE PRO JEDNU LOKALITU BTS</t>
  </si>
  <si>
    <t>CELEK</t>
  </si>
  <si>
    <t>R</t>
  </si>
  <si>
    <t>28</t>
  </si>
  <si>
    <t>R101-02</t>
  </si>
  <si>
    <t>KABELÁŽ A SOUVISEJÍCÍ ZAŘÍZENÍ ROZVODU 48V DC VČETNĚ MONTÁŽE PRO JEDNU LOKALITU BTS</t>
  </si>
  <si>
    <t>29</t>
  </si>
  <si>
    <t>R101-03</t>
  </si>
  <si>
    <t>KABELÁŽ A SOUVISEJÍCÍ ZAŘÍZENÍ ROZVODU 230V AC VČETNĚ MONTÁŽE PRO JEDNU LOKALITU BTS</t>
  </si>
  <si>
    <t>30</t>
  </si>
  <si>
    <t>R101-04</t>
  </si>
  <si>
    <t>PANEL ROZJIŠTĚNÍ VYBAVENÝ JISTIČI DC NEBO AC VČETNĚ MONTÁŽE</t>
  </si>
  <si>
    <t>31</t>
  </si>
  <si>
    <t>75IF11</t>
  </si>
  <si>
    <t>SPOJOVACÍ SVORKOVNICE 2/10</t>
  </si>
  <si>
    <t>3*1; Dle technické zprávy a výkresových příloh</t>
  </si>
  <si>
    <t>32</t>
  </si>
  <si>
    <t>75IF1X</t>
  </si>
  <si>
    <t>SPOJOVACÍ SVORKOVNICE 2/10 - MONTÁŽ</t>
  </si>
  <si>
    <t>33</t>
  </si>
  <si>
    <t>75IF31</t>
  </si>
  <si>
    <t>ZEMNÍCÍ SVORKOVNICE</t>
  </si>
  <si>
    <t>34</t>
  </si>
  <si>
    <t>75IF3X</t>
  </si>
  <si>
    <t>ZEMNÍCÍ SVORKOVNICE - MONTÁŽ</t>
  </si>
  <si>
    <t>35</t>
  </si>
  <si>
    <t>75IFA1</t>
  </si>
  <si>
    <t>NOSNÍK BLESKOJISTEK</t>
  </si>
  <si>
    <t>36</t>
  </si>
  <si>
    <t>75IFAX</t>
  </si>
  <si>
    <t>NOSNÍK BLESKOJISTEK - MONTÁŽ</t>
  </si>
  <si>
    <t>37</t>
  </si>
  <si>
    <t>75IFB1</t>
  </si>
  <si>
    <t>BLESKOJISTKA</t>
  </si>
  <si>
    <t>12*1; Dle technické zprávy a výkresových příloh</t>
  </si>
  <si>
    <t>38</t>
  </si>
  <si>
    <t>75IFBX</t>
  </si>
  <si>
    <t>BLESKOJISTKA - MONTÁŽ</t>
  </si>
  <si>
    <t>39</t>
  </si>
  <si>
    <t>741811</t>
  </si>
  <si>
    <t>UZEMŇOVACÍ VODIČ NA POVRCHU FEZN DO 120 MM2</t>
  </si>
  <si>
    <t>10*1; Dle technické zprávy a výkresových příloh</t>
  </si>
  <si>
    <t>40</t>
  </si>
  <si>
    <t>75M851</t>
  </si>
  <si>
    <t>MEDIAKONVERTOR - MODUL (ŠASÍ) DO 3 SLOTŮ</t>
  </si>
  <si>
    <t>41</t>
  </si>
  <si>
    <t>75M854</t>
  </si>
  <si>
    <t>MEDIAKONVERTOR - KARTA ETHERNET</t>
  </si>
  <si>
    <t>42</t>
  </si>
  <si>
    <t>75M855</t>
  </si>
  <si>
    <t>MEDIAKONVERTOR - KARTA T1/E1/J1</t>
  </si>
  <si>
    <t>43</t>
  </si>
  <si>
    <t>75M85X</t>
  </si>
  <si>
    <t>MEDIAKONVERTOR - MONTÁŽ</t>
  </si>
  <si>
    <t>44</t>
  </si>
  <si>
    <t>75M866</t>
  </si>
  <si>
    <t>PŘEVODNÍK - SFP</t>
  </si>
  <si>
    <t>45</t>
  </si>
  <si>
    <t>75M86X</t>
  </si>
  <si>
    <t>PŘEVODNÍK - MONTÁŽ</t>
  </si>
  <si>
    <t>46</t>
  </si>
  <si>
    <t>75JB13</t>
  </si>
  <si>
    <t>DATOVÝ ROZVADĚČ 19"" 600X600 DO 47 U</t>
  </si>
  <si>
    <t>47</t>
  </si>
  <si>
    <t>75JB1X</t>
  </si>
  <si>
    <t>DATOVÝ ROZVADĚČ 19"" 600X600 - MONTÁŽ</t>
  </si>
  <si>
    <t>48</t>
  </si>
  <si>
    <t>75IF91</t>
  </si>
  <si>
    <t>KONSTRUKCE DO SKŘÍNĚ 19"" PRO UPEVNĚNÍ ZAŘÍZENÍ</t>
  </si>
  <si>
    <t>49</t>
  </si>
  <si>
    <t>75IF9X</t>
  </si>
  <si>
    <t>KONSTRUKCE DO SKŘÍNĚ 19"" PRO UPEVNĚNÍ ZAŘÍZENÍ - MONTÁŽ</t>
  </si>
  <si>
    <t>50</t>
  </si>
  <si>
    <t>703113</t>
  </si>
  <si>
    <t>KABELOVÝ ROŠT/LÁVKA NOSNÝ ŽÁROVĚ ZINKOVANÝ VČETNĚ UPEVNĚNÍ A PŘÍSLUŠENSTVÍ SVĚTLÉ ŠÍŘKY PŘES 250 DO 400 MM</t>
  </si>
  <si>
    <t>7*1; Dle technické zprávy a výkresových příloh</t>
  </si>
  <si>
    <t>51</t>
  </si>
  <si>
    <t>703114</t>
  </si>
  <si>
    <t>KABELOVÝ ROŠT/LÁVKA NOSNÝ ŽÁROVĚ ZINKOVANÝ VČETNĚ UPEVNĚNÍ A PŘÍSLUŠENSTVÍ SVĚTLÉ ŠÍŘKY PŘES 400 DO 600 MM</t>
  </si>
  <si>
    <t>5*1; Dle technické zprávy a výkresových příloh</t>
  </si>
  <si>
    <t>52</t>
  </si>
  <si>
    <t>701001</t>
  </si>
  <si>
    <t>OZNAČOVACÍ ŠTÍTEK KABELOVÉHO VEDENÍ, SPOJKY NEBO KABELOVÉ SKŘÍNĚ (VČETNĚ OBJÍMKY)</t>
  </si>
  <si>
    <t>53</t>
  </si>
  <si>
    <t>744R35</t>
  </si>
  <si>
    <t>OZNAČOVACÍ ŠTÍTEK DO ROZVADĚČE NN</t>
  </si>
  <si>
    <t>54</t>
  </si>
  <si>
    <t>744R36</t>
  </si>
  <si>
    <t>OBAL NA VÝKRESY DO ROZVADĚČE NN</t>
  </si>
  <si>
    <t>55</t>
  </si>
  <si>
    <t>748151</t>
  </si>
  <si>
    <t>BEZPEČNOSTNÍ TABULKA</t>
  </si>
  <si>
    <t>56</t>
  </si>
  <si>
    <t>748137</t>
  </si>
  <si>
    <t>HASICÍ PŘÍSTROJ S CO 2- 6 KG</t>
  </si>
  <si>
    <t>57</t>
  </si>
  <si>
    <t>747701</t>
  </si>
  <si>
    <t>DOKONČOVACÍ MONTÁŽNÍ PRÁCE NA ELEKTRICKÉM ZAŘÍZENÍ</t>
  </si>
  <si>
    <t>HOD</t>
  </si>
  <si>
    <t>58</t>
  </si>
  <si>
    <t>703723</t>
  </si>
  <si>
    <t>KABELOVÁ PŘÍCHYTKA PRO ROZSAH UPNUTÍ OD 51 DO 90 MM</t>
  </si>
  <si>
    <t>35*2*2; Dle technické zprávy a výkresových příloh</t>
  </si>
  <si>
    <t>59</t>
  </si>
  <si>
    <t>703754</t>
  </si>
  <si>
    <t>PROTIPOŽÁRNÍ UCPÁVKA PROSTUPU KABELOVÉHO PR. DO 110MM, DO EI 90 MIN.</t>
  </si>
  <si>
    <t>9*1; Dle technické zprávy a výkresových příloh</t>
  </si>
  <si>
    <t>60</t>
  </si>
  <si>
    <t>R101-05</t>
  </si>
  <si>
    <t>SMRŠŤOVACÍ CHRÁNIČKA NEBO KONCOVKA PRO PROMĚR DO 100MM</t>
  </si>
  <si>
    <t>61</t>
  </si>
  <si>
    <t>703443</t>
  </si>
  <si>
    <t>ELEKTROINSTALAČNÍ TRUBKA OCELOVÁ VČETNĚ UPEVNĚNÍ A PŘÍSLUŠENSTVÍ DN PRŮMĚRU PŘES 40 MM</t>
  </si>
  <si>
    <t>62</t>
  </si>
  <si>
    <t>703452</t>
  </si>
  <si>
    <t>ELEKTROINSTALAČNÍ TRUBKA S FUNKČNÍ ODOLNOSTÍ PŘI POŽÁRU VČETNĚ UPEVNĚNÍ A PŘÍSLUŠENSTVÍ DN PRŮMĚRU PŘES 25 DO 40 MM</t>
  </si>
  <si>
    <t>30*1; Dle technické zprávy a výkresových příloh</t>
  </si>
  <si>
    <t>63</t>
  </si>
  <si>
    <t>741C04</t>
  </si>
  <si>
    <t>OCHRANNÉ POSPOJOVÁNÍ CU VODIČEM DO 16 MM2</t>
  </si>
  <si>
    <t>64</t>
  </si>
  <si>
    <t>741C01</t>
  </si>
  <si>
    <t>EKVIPOTENCIÁLNÍ PŘÍPOJNICE</t>
  </si>
  <si>
    <t>65</t>
  </si>
  <si>
    <t>747301</t>
  </si>
  <si>
    <t>PROVEDENÍ PROHLÍDKY A ZKOUŠKY PRÁVNICKOU OSOBOU, VYDÁNÍ PRŮKAZU ZPŮSOBILOSTI</t>
  </si>
  <si>
    <t>66</t>
  </si>
  <si>
    <t>747213</t>
  </si>
  <si>
    <t>CELKOVÁ PROHLÍDKA, ZKOUŠENÍ, MĚŘENÍ A VYHOTOVENÍ VÝCHOZÍ REVIZNÍ ZPRÁVY, PRO OBJEM IN PŘES 500 DO 1000 TIS. KČ</t>
  </si>
  <si>
    <t>67</t>
  </si>
  <si>
    <t>747214</t>
  </si>
  <si>
    <t>CELKOVÁ PROHLÍDKA, ZKOUŠENÍ, MĚŘENÍ A VYHOTOVENÍ VÝCHOZÍ REVIZNÍ ZPRÁVY, PRO OBJEM IN - PŘÍPLATEK ZA KAŽDÝCH DALŠÍCH I ZAPOČATÝCH 500 TIS. KČ</t>
  </si>
  <si>
    <t>68</t>
  </si>
  <si>
    <t>74F323</t>
  </si>
  <si>
    <t>PROTOKOL UTZ</t>
  </si>
  <si>
    <t>69</t>
  </si>
  <si>
    <t>747703</t>
  </si>
  <si>
    <t>ZKUŠEBNÍ PROVOZ</t>
  </si>
  <si>
    <t>24*1; Dle technické zprávy a výkresových příloh</t>
  </si>
  <si>
    <t>70</t>
  </si>
  <si>
    <t>747704</t>
  </si>
  <si>
    <t>ZAŠKOLENÍ OBSLUHY</t>
  </si>
  <si>
    <t>71</t>
  </si>
  <si>
    <t>747705</t>
  </si>
  <si>
    <t>MANIPULACE NA ZAŘÍZENÍCH PROVÁDĚNÉ PROVOZOVATELEM</t>
  </si>
  <si>
    <t>Zemní práce</t>
  </si>
  <si>
    <t>72</t>
  </si>
  <si>
    <t>R101-06</t>
  </si>
  <si>
    <t>VYTYČENÍ TRASY</t>
  </si>
  <si>
    <t>KM</t>
  </si>
  <si>
    <t>0,2*1; Dle technické zprávy a výkresových příloh</t>
  </si>
  <si>
    <t>73</t>
  </si>
  <si>
    <t>11110</t>
  </si>
  <si>
    <t>ODSTRANĚNÍ TRAVIN</t>
  </si>
  <si>
    <t>M2</t>
  </si>
  <si>
    <t>74</t>
  </si>
  <si>
    <t>111204</t>
  </si>
  <si>
    <t>ODSTRANĚNÍ KŘOVIN S ODVOZEM DO 5KM</t>
  </si>
  <si>
    <t>15*1; Dle technické zprávy a výkresových příloh</t>
  </si>
  <si>
    <t>75</t>
  </si>
  <si>
    <t>11316</t>
  </si>
  <si>
    <t>ODSTRANĚNÍ KRYTU ZPEVNĚNÝCH PLOCH ZE SILNIČNÍCH DÍLCŮ</t>
  </si>
  <si>
    <t>M3</t>
  </si>
  <si>
    <t>76</t>
  </si>
  <si>
    <t>13173</t>
  </si>
  <si>
    <t>HLOUBENÍ JAM ZAPAŽ I NEPAŽ TŘ. I</t>
  </si>
  <si>
    <t>63*1; Dle technické zprávy a výkresových příloh</t>
  </si>
  <si>
    <t>77</t>
  </si>
  <si>
    <t>131738</t>
  </si>
  <si>
    <t>HLOUBENÍ JAM ZAPAŽ I NEPAŽ TŘ. I, ODVOZ DO 20KM</t>
  </si>
  <si>
    <t>78</t>
  </si>
  <si>
    <t>13273</t>
  </si>
  <si>
    <t>HLOUBENÍ RÝH ŠÍŘ DO 2M PAŽ I NEPAŽ TŘ. I</t>
  </si>
  <si>
    <t>14*1; Dle technické zprávy a výkresových příloh</t>
  </si>
  <si>
    <t>79</t>
  </si>
  <si>
    <t>132738</t>
  </si>
  <si>
    <t>HLOUBENÍ RÝH ŠÍŘ DO 2M PAŽ I NEPAŽ TŘ. I, ODVOZ DO 20KM</t>
  </si>
  <si>
    <t>80</t>
  </si>
  <si>
    <t>17411</t>
  </si>
  <si>
    <t>ZÁSYP JAM A RÝH ZEMINOU SE ZHUTNĚNÍM</t>
  </si>
  <si>
    <t>77*1; Dle technické zprávy a výkresových příloh</t>
  </si>
  <si>
    <t>81</t>
  </si>
  <si>
    <t>702111</t>
  </si>
  <si>
    <t>KABELOVÝ ŽLAB ZEMNÍ VČETNĚ KRYTU SVĚTLÉ ŠÍŘKY DO 120 MM</t>
  </si>
  <si>
    <t>40*1; Dle technické zprávy a výkresových příloh</t>
  </si>
  <si>
    <t>82</t>
  </si>
  <si>
    <t>702901</t>
  </si>
  <si>
    <t>ZASYPÁNÍ KABELOVÉHO ŽLABU VRSTVOU Z PŘESÁTÉHO PÍSKU SVĚTLÉ ŠÍŘKY DO 120 MM</t>
  </si>
  <si>
    <t>83</t>
  </si>
  <si>
    <t>702312</t>
  </si>
  <si>
    <t>ZAKRYTÍ KABELŮ VÝSTRAŽNOU FÓLIÍ ŠÍŘKY PŘES 20 DO 40 CM</t>
  </si>
  <si>
    <t>84</t>
  </si>
  <si>
    <t>703762</t>
  </si>
  <si>
    <t>KABELOVÁ UCPÁVKA VODĚ ODOLNÁ PRO VNITŘNÍ PRŮMĚR OTVORU 65 - 110MM</t>
  </si>
  <si>
    <t>85</t>
  </si>
  <si>
    <t>709110</t>
  </si>
  <si>
    <t>PROVIZORNÍ ZAJIŠTĚNÍ KABELU VE VÝKOPU</t>
  </si>
  <si>
    <t>86</t>
  </si>
  <si>
    <t>709210</t>
  </si>
  <si>
    <t>KŘIŽOVATKA KABELOVÝCH VEDENÍ SE STÁVAJÍCÍ INŽENÝRSKOU SÍTÍ (KABELEM, POTRUBÍM APOD.)</t>
  </si>
  <si>
    <t>87</t>
  </si>
  <si>
    <t>029111</t>
  </si>
  <si>
    <t>OSTATNÍ POŽADAVKY - GEODETICKÉ ZAMĚŘENÍ - DÉLKOVÉ</t>
  </si>
  <si>
    <t>HM</t>
  </si>
  <si>
    <t>200*1; Dle technické zprávy a výkresových příloh</t>
  </si>
  <si>
    <t>Optická přípojka</t>
  </si>
  <si>
    <t>88</t>
  </si>
  <si>
    <t>75I211</t>
  </si>
  <si>
    <t>KABEL ZEMNÍ DVOUPLÁŠŤOVÝ BEZ PANCÍŘE PRŮMĚRU ŽÍLY 0,6 MM DO 5XN</t>
  </si>
  <si>
    <t>KMČTYŘKA</t>
  </si>
  <si>
    <t>0,42*1; Dle technické zprávy a výkresových příloh</t>
  </si>
  <si>
    <t>89</t>
  </si>
  <si>
    <t>75I21X</t>
  </si>
  <si>
    <t>KABEL ZEMNÍ DVOUPLÁŠŤOVÝ BEZ PANCÍŘE PRŮMĚRU ŽÍLY 0,6 MM - MONTÁŽ</t>
  </si>
  <si>
    <t>140*1; Dle technické zprávy a výkresových příloh</t>
  </si>
  <si>
    <t>90</t>
  </si>
  <si>
    <t>75I811</t>
  </si>
  <si>
    <t>KABEL OPTICKÝ SINGLEMODE DO 12 VLÁKEN</t>
  </si>
  <si>
    <t>KMVLÁKNO</t>
  </si>
  <si>
    <t>0,2*12; Dle technické zprávy a výkresových příloh</t>
  </si>
  <si>
    <t>91</t>
  </si>
  <si>
    <t>75I81X</t>
  </si>
  <si>
    <t>KABEL OPTICKÝ SINGLEMODE - MONTÁŽ</t>
  </si>
  <si>
    <t>92</t>
  </si>
  <si>
    <t>75I851</t>
  </si>
  <si>
    <t>KABEL OPTICKÝ - REZERVA PŘES 500 MM</t>
  </si>
  <si>
    <t>93</t>
  </si>
  <si>
    <t>75I85X</t>
  </si>
  <si>
    <t>KABEL OPTICKÝ - REZERVA PŘES 500 MM - MONTÁŽ</t>
  </si>
  <si>
    <t>94</t>
  </si>
  <si>
    <t>75I911</t>
  </si>
  <si>
    <t>OPTOTRUBKA HDPE PRŮMĚRU DO 40 MM</t>
  </si>
  <si>
    <t>95</t>
  </si>
  <si>
    <t>75I91X</t>
  </si>
  <si>
    <t>OPTOTRUBKA HDPE - MONTÁŽ</t>
  </si>
  <si>
    <t>96</t>
  </si>
  <si>
    <t>75I961</t>
  </si>
  <si>
    <t>OPTOTRUBKA - HERMETIZACE ÚSEKU DO 2000 M</t>
  </si>
  <si>
    <t>97</t>
  </si>
  <si>
    <t>75I962</t>
  </si>
  <si>
    <t>OPTOTRUBKA - KALIBRACE</t>
  </si>
  <si>
    <t>98</t>
  </si>
  <si>
    <t>75IA11</t>
  </si>
  <si>
    <t>OPTOTRUBKOVÁ SPOJKA PRŮMĚRU DO 40 MM</t>
  </si>
  <si>
    <t>4*1; Dle technické zprávy a výkresových příloh</t>
  </si>
  <si>
    <t>99</t>
  </si>
  <si>
    <t>75IA1X</t>
  </si>
  <si>
    <t>OPTOTRUBKOVÁ SPOJKA - MONTÁŽ</t>
  </si>
  <si>
    <t>100</t>
  </si>
  <si>
    <t>75IA61</t>
  </si>
  <si>
    <t>OPTOTRUBKOVÁ KONCOKA S VENTILKEM PRŮMĚRU DO 40 MM</t>
  </si>
  <si>
    <t>101</t>
  </si>
  <si>
    <t>75IA6X</t>
  </si>
  <si>
    <t>OPTOTRUBKOVÁ KONCOKA S VENTILKEM - MONTÁŽ</t>
  </si>
  <si>
    <t>102</t>
  </si>
  <si>
    <t>75IA71</t>
  </si>
  <si>
    <t>OPTOTRUBKOVÁ PRŮCHODKA PRŮMĚRU DO 40 MM</t>
  </si>
  <si>
    <t>103</t>
  </si>
  <si>
    <t>75IA7X</t>
  </si>
  <si>
    <t>OPTOTRUBKOVÁ PRŮCHODKA - MONTÁŽ</t>
  </si>
  <si>
    <t>104</t>
  </si>
  <si>
    <t>75IEE1</t>
  </si>
  <si>
    <t>OPTICKÝ ROZVADĚČ 19"" PROVEDENÍ DO 12 VLÁKEN</t>
  </si>
  <si>
    <t>105</t>
  </si>
  <si>
    <t>75IEEX</t>
  </si>
  <si>
    <t>OPTICKÝ ROZVADĚČ 19"" PROVEDENÍ - MONTÁŽ</t>
  </si>
  <si>
    <t>106</t>
  </si>
  <si>
    <t>75IEG1</t>
  </si>
  <si>
    <t>KAZETA PRO ULOŽENÍ SVÁRŮ - DODÁVKA</t>
  </si>
  <si>
    <t>107</t>
  </si>
  <si>
    <t>75IEGX</t>
  </si>
  <si>
    <t>KAZETA PRO ULOŽENÍ SVÁRŮ - MONTÁŽ</t>
  </si>
  <si>
    <t>108</t>
  </si>
  <si>
    <t>75IH11</t>
  </si>
  <si>
    <t>UKONČENÍ KABELU CELOPLASTOVÉHO BEZ PANCÍŘE DO 40 ŽIL</t>
  </si>
  <si>
    <t>109</t>
  </si>
  <si>
    <t>75IJ11</t>
  </si>
  <si>
    <t>MĚŘENÍ - ZŘÍZENÍ VÝVODU KABELOVÉHO PLÁŠTĚ PRO MĚŘENÍ</t>
  </si>
  <si>
    <t>110</t>
  </si>
  <si>
    <t>75IJ12</t>
  </si>
  <si>
    <t>MĚŘENÍ JEDNOSMĚRNÉ NA SDĚLOVACÍM KABELU</t>
  </si>
  <si>
    <t>111</t>
  </si>
  <si>
    <t>75IJ14</t>
  </si>
  <si>
    <t>MĚŘENÍ ÚTLUMU PŘESLECHU NA BLÍZKÉM KONCI NA MÍSTNÍM SDĚL. KABELU ZA 1 ČTYŘKU XN A 1 MĚŘENÝ ÚSEK</t>
  </si>
  <si>
    <t>112</t>
  </si>
  <si>
    <t>75IJ16</t>
  </si>
  <si>
    <t>MĚŘENÍ A VYROVNÁNÍ KAPACITNÍCH NEROVNOVÁH NA MÍSTNÍM SDĚLOVACÍM KABELU, KABEL DO 8 KM DÉLKY, 1 ČTYŘKA</t>
  </si>
  <si>
    <t>113</t>
  </si>
  <si>
    <t>75IK21</t>
  </si>
  <si>
    <t>MĚŘENÍ KOMPLEXNÍ OPTICKÉHO KABELU</t>
  </si>
  <si>
    <t>VLÁKNO</t>
  </si>
  <si>
    <t>114</t>
  </si>
  <si>
    <t>75J821</t>
  </si>
  <si>
    <t>OPTICKÝ PIGTAIL SINGLEMODE DO 2 M</t>
  </si>
  <si>
    <t>115</t>
  </si>
  <si>
    <t>75J82X</t>
  </si>
  <si>
    <t>OPTICKÝ PIGTAIL SINGLEMODE - MONTÁŽ</t>
  </si>
  <si>
    <t>116</t>
  </si>
  <si>
    <t>75JA51</t>
  </si>
  <si>
    <t>ROZVADĚČ STRUKT. KABELÁŽE, ORGANIZAR-DODÁVKA</t>
  </si>
  <si>
    <t>117</t>
  </si>
  <si>
    <t>75JA5X</t>
  </si>
  <si>
    <t>ROZVADĚČ STRUKT. KABELÁŽE, MONTÁŽ ORGANIZARU, PATCHPANELU</t>
  </si>
  <si>
    <t>118</t>
  </si>
  <si>
    <t>R101-07</t>
  </si>
  <si>
    <t>KABELOVÁ KNIHA - VYHOTOVENÍ</t>
  </si>
  <si>
    <t>Stavební část</t>
  </si>
  <si>
    <t>119</t>
  </si>
  <si>
    <t>75N392</t>
  </si>
  <si>
    <t>GSM-R, TECHNOLOGICKÝ DOMEK SE SEDLOVOU STŘECHOU (1 MÍSTNOST)</t>
  </si>
  <si>
    <t>120</t>
  </si>
  <si>
    <t>75N39X</t>
  </si>
  <si>
    <t>GSM-R, TECHNOLOGICKÝ DOMEK - MONTÁŽ</t>
  </si>
  <si>
    <t>121</t>
  </si>
  <si>
    <t>56343</t>
  </si>
  <si>
    <t>VOZOVKOVÉ VRSTVY ZE ŠTĚRKOPÍSKU TL. DO 150MM</t>
  </si>
  <si>
    <t>122</t>
  </si>
  <si>
    <t>46531</t>
  </si>
  <si>
    <t>DLAŽBY Z PROST BETONU</t>
  </si>
  <si>
    <t>0,4*1; Dle technické zprávy a výkresových příloh</t>
  </si>
  <si>
    <t>123</t>
  </si>
  <si>
    <t>75N433</t>
  </si>
  <si>
    <t>ANTÉNNÍ STOŽÁR ŽELEZOBETONOVÝ DO 25 M</t>
  </si>
  <si>
    <t>124</t>
  </si>
  <si>
    <t>75N43X</t>
  </si>
  <si>
    <t>ANTÉNNÍ STOŽÁR ŽELEZOBETONOVÝ - MONTÁŽ</t>
  </si>
  <si>
    <t>125</t>
  </si>
  <si>
    <t>75N445</t>
  </si>
  <si>
    <t>ANTÉNNÍ STOŽÁR - PAŽENÍ ZÁKLADOVÉ JÁMY</t>
  </si>
  <si>
    <t>126</t>
  </si>
  <si>
    <t>702221</t>
  </si>
  <si>
    <t>KABELOVÁ CHRÁNIČKA ZEMNÍ UV STABILNÍ DN DO 100 MM</t>
  </si>
  <si>
    <t>127</t>
  </si>
  <si>
    <t>128</t>
  </si>
  <si>
    <t>747413</t>
  </si>
  <si>
    <t>MĚŘENÍ ZEMNÍCH ODPORŮ - ZEMNICÍ SÍTĚ DÉLKY PÁSKU DO 100 M</t>
  </si>
  <si>
    <t>129</t>
  </si>
  <si>
    <t>741C02</t>
  </si>
  <si>
    <t>UZEMŇOVACÍ SVORKA</t>
  </si>
  <si>
    <t>130</t>
  </si>
  <si>
    <t>741C11</t>
  </si>
  <si>
    <t>ZKUŠEBNÍ JÍMKA, UZEMNĚNÍ VENKOVNÍ DO VOLNÉHO TERÉNU</t>
  </si>
  <si>
    <t>KPL</t>
  </si>
  <si>
    <t>131</t>
  </si>
  <si>
    <t>741D12</t>
  </si>
  <si>
    <t>HROMOSVODOVÝ VODIČ FEZN POD POVRCHEM</t>
  </si>
  <si>
    <t>132</t>
  </si>
  <si>
    <t>741C06</t>
  </si>
  <si>
    <t>VYVEDENÍ UZEMŇOVACÍCH VODIČŮ NA POVRCH/KONSTRUKCI</t>
  </si>
  <si>
    <t>133</t>
  </si>
  <si>
    <t>741I01</t>
  </si>
  <si>
    <t>SPOJOVÁNÍ A PŘIPOJOVÁNÍ HROMOSVODOVÝCH VODIČŮ</t>
  </si>
  <si>
    <t>134</t>
  </si>
  <si>
    <t>02811</t>
  </si>
  <si>
    <t>PRŮZKUMNÉ PRÁCE GEOTECHNICKÉ NA POVRCHU</t>
  </si>
  <si>
    <t>135</t>
  </si>
  <si>
    <t>29113</t>
  </si>
  <si>
    <t>OSTATNÍ POŽADAVKY - GEODETICKÉ ZAMĚŘENÍ - CELKY</t>
  </si>
  <si>
    <t>136</t>
  </si>
  <si>
    <t>111208</t>
  </si>
  <si>
    <t>ODSTRANĚNÍ KŘOVIN S ODVOZEM DO 20KM</t>
  </si>
  <si>
    <t>20*1; Dle technické zprávy a výkresových příloh</t>
  </si>
  <si>
    <t>137</t>
  </si>
  <si>
    <t>11090</t>
  </si>
  <si>
    <t>VŠEOBECNÉ VYKLIZENÍ OSTATNÍCH PLOCH</t>
  </si>
  <si>
    <t>138</t>
  </si>
  <si>
    <t>R101-08</t>
  </si>
  <si>
    <t>VYTÝČENÍ INŽENÝRSKÝCH SÍTÍ</t>
  </si>
  <si>
    <t>NN přípojka</t>
  </si>
  <si>
    <t>139</t>
  </si>
  <si>
    <t>742H12</t>
  </si>
  <si>
    <t>KABEL NN ČTYŘ- A PĚTIŽÍLOVÝ CU S PLASTOVOU IZOLACÍ OD 4 DO 16 MM2</t>
  </si>
  <si>
    <t>50*1; Dle technické zprávy a výkresových příloh</t>
  </si>
  <si>
    <t>140</t>
  </si>
  <si>
    <t>742L12</t>
  </si>
  <si>
    <t>UKONČENÍ DVOU AŽ PĚTIŽÍLOVÉHO KABELU V ROZVADĚČI NEBO NA PŘÍSTROJI OD 4 DO 16 MM2</t>
  </si>
  <si>
    <t>141</t>
  </si>
  <si>
    <t>744O14</t>
  </si>
  <si>
    <t>ELEKTROMĚR</t>
  </si>
  <si>
    <t>142</t>
  </si>
  <si>
    <t>744O31</t>
  </si>
  <si>
    <t>PŘÍPLATEK ZA KOMUNIKAČNÍ ROZHRANÍ K MĚŘÍCÍMU PŘÍSTROJI</t>
  </si>
  <si>
    <t>143</t>
  </si>
  <si>
    <t>144</t>
  </si>
  <si>
    <t>145</t>
  </si>
  <si>
    <t>146</t>
  </si>
  <si>
    <t>147</t>
  </si>
  <si>
    <t>747706</t>
  </si>
  <si>
    <t>ZJIŠŤOVÁNÍ STÁVAJÍCÍHO STAVU ROZVODŮ NN</t>
  </si>
  <si>
    <t>148</t>
  </si>
  <si>
    <t>747702</t>
  </si>
  <si>
    <t>ÚPRAVA ZAPOJENÍ STÁVAJÍCÍCH KABELOVÝCH SKŘÍNÍ/ROZVADĚČŮ</t>
  </si>
  <si>
    <t>16*1; Dle technické zprávy a výkresových příloh</t>
  </si>
  <si>
    <t>149</t>
  </si>
  <si>
    <t>744633</t>
  </si>
  <si>
    <t>JISTIČ TŘÍPÓLOVÝ (10 KA) OD 13 DO 20 A</t>
  </si>
  <si>
    <t>150</t>
  </si>
  <si>
    <t>747212</t>
  </si>
  <si>
    <t>CELKOVÁ PROHLÍDKA, ZKOUŠENÍ, MĚŘENÍ A VYHOTOVENÍ VÝCHOZÍ REVIZNÍ ZPRÁVY, PRO OBJEM IN PŘES 100 DO 500 TIS. KČ</t>
  </si>
  <si>
    <t>151</t>
  </si>
  <si>
    <t>152</t>
  </si>
  <si>
    <t>153</t>
  </si>
  <si>
    <t>702311</t>
  </si>
  <si>
    <t>ZAKRYTÍ KABELŮ VÝSTRAŽNOU FÓLIÍ ŠÍŘKY DO 20 CM</t>
  </si>
  <si>
    <t>154</t>
  </si>
  <si>
    <t>155</t>
  </si>
  <si>
    <t>156</t>
  </si>
  <si>
    <t>157</t>
  </si>
  <si>
    <t>158</t>
  </si>
  <si>
    <t>R101-09</t>
  </si>
  <si>
    <t>DEMONTÁŽ STÁVAJÍCÍCH UCPÁVEK KABELOVÝCH PRŮMĚRU OTVORU DO 200 MM</t>
  </si>
  <si>
    <t>159</t>
  </si>
  <si>
    <t>R101-10</t>
  </si>
  <si>
    <t>VYTÝČENÍ TRASY KABELOVÉHO VEDENÍ V OBVODU ŽEL. STANICE</t>
  </si>
  <si>
    <t>160</t>
  </si>
  <si>
    <t>161</t>
  </si>
  <si>
    <t>162</t>
  </si>
  <si>
    <t>163</t>
  </si>
  <si>
    <t>18110</t>
  </si>
  <si>
    <t>ÚPRAVA PLÁNĚ SE ZHUTNĚNÍM V HORNINĚ TŘ. I</t>
  </si>
  <si>
    <t>164</t>
  </si>
  <si>
    <t>R101-11</t>
  </si>
  <si>
    <t>PROVOZ ZZEE MOTORGENERÁTORU</t>
  </si>
  <si>
    <t>165</t>
  </si>
  <si>
    <t>15111</t>
  </si>
  <si>
    <t>POPLATKY ZA LIKVIDACI ODPADŮ NEKONTAMINOVANÝCH - 17 05 04 VYTĚŽENÉ ZEMINY A HORNINY - I. TŘÍDA TĚŽITELNOSTI</t>
  </si>
  <si>
    <t>T</t>
  </si>
  <si>
    <t>3,276*1; Dle technické zprávy a výkresových příloh</t>
  </si>
  <si>
    <t xml:space="preserve">  PS 102</t>
  </si>
  <si>
    <t>BTS zast. Nová Hradečná</t>
  </si>
  <si>
    <t>PS 102</t>
  </si>
  <si>
    <t>45*2; Dle technické zprávy a výkresových příloh</t>
  </si>
  <si>
    <t>90*1; Dle technické zprávy a výkresových příloh</t>
  </si>
  <si>
    <t>R102-01</t>
  </si>
  <si>
    <t>R102-02</t>
  </si>
  <si>
    <t>R102-03</t>
  </si>
  <si>
    <t>R102-04</t>
  </si>
  <si>
    <t>180*1; Dle technické zprávy a výkresových příloh</t>
  </si>
  <si>
    <t>R102-05</t>
  </si>
  <si>
    <t>R102-06</t>
  </si>
  <si>
    <t>0,07*1; Dle technické zprávy a výkresových příloh</t>
  </si>
  <si>
    <t>105*1; Dle technické zprávy a výkresových příloh</t>
  </si>
  <si>
    <t>112*1; Dle technické zprávy a výkresových příloh</t>
  </si>
  <si>
    <t>75N435</t>
  </si>
  <si>
    <t>ANTÉNNÍ STOŽÁR ŽELEZOBETONOVÝ DO 35 M</t>
  </si>
  <si>
    <t>R102-07</t>
  </si>
  <si>
    <t xml:space="preserve">  PS 103</t>
  </si>
  <si>
    <t>BTS Horní Libina</t>
  </si>
  <si>
    <t>PS 103</t>
  </si>
  <si>
    <t>75N351</t>
  </si>
  <si>
    <t>GSM-R, PŘÍSLUŠENSTVÍ - ROZVADĚČ DOHLEDU PRO VENKOVNÍ BTS</t>
  </si>
  <si>
    <t>2*35; Dle technické zprávy a výkresových příloh</t>
  </si>
  <si>
    <t>75N384</t>
  </si>
  <si>
    <t>GSM-R, NAPÁJECÍ ZDROJ PRO BTS DO 4 KW, VENKOVNÍ PROVEDENÍ</t>
  </si>
  <si>
    <t>R103-01</t>
  </si>
  <si>
    <t>R103-02</t>
  </si>
  <si>
    <t>R103-03</t>
  </si>
  <si>
    <t>R103-04</t>
  </si>
  <si>
    <t>R103-05</t>
  </si>
  <si>
    <t>1*1; Dle technické zprávy a výkresových příloh</t>
  </si>
  <si>
    <t>R103-06</t>
  </si>
  <si>
    <t>0,120*1; Dle technické zprávy a výkresových příloh</t>
  </si>
  <si>
    <t>125*1; Dle technické zprávy a výkresových příloh</t>
  </si>
  <si>
    <t>22,75*1; Dle technické zprávy a výkresových příloh</t>
  </si>
  <si>
    <t>125+22,75; Dle technické zprávy a výkresových příloh</t>
  </si>
  <si>
    <t>65*1; Dle technické zprávy a výkresových příloh</t>
  </si>
  <si>
    <t>56110</t>
  </si>
  <si>
    <t>PODKLADNÍ BETON</t>
  </si>
  <si>
    <t>Dle technické zprávy a výkresových příloh</t>
  </si>
  <si>
    <t>56310</t>
  </si>
  <si>
    <t>VOZOVKOVÉ VRSTVY Z MECHANICKY ZPEVNĚNÉHO KAMENIVA</t>
  </si>
  <si>
    <t>300*1; Dle technické zprávy a výkresových příloh</t>
  </si>
  <si>
    <t>R103-07</t>
  </si>
  <si>
    <t>DEMONTÁŽ VOZOVKOVÉ VRSTY Z MECHANICKY ZPEVNĚNÉHO KAMENIVA</t>
  </si>
  <si>
    <t>120*1; Dle technické zprávy a výkresových příloh</t>
  </si>
  <si>
    <t>0,285*1; Dle technické zprávy a výkresových příloh</t>
  </si>
  <si>
    <t>95*1; Dle technické zprávy a výkresových příloh</t>
  </si>
  <si>
    <t>1,44*1; Dle technické zprávy a výkresových příloh</t>
  </si>
  <si>
    <t>75II71</t>
  </si>
  <si>
    <t>SPOJKA OPTICKÁ DO 72 VLÁKEN</t>
  </si>
  <si>
    <t>75II7X</t>
  </si>
  <si>
    <t>SPOJKA OPTICKÁ - MONTÁŽ</t>
  </si>
  <si>
    <t>R103-08</t>
  </si>
  <si>
    <t>75N3A1</t>
  </si>
  <si>
    <t>GSM-R, PŘÍSLUŠENSTVÍ DO VENKOVNÍCH PROSTOR - SAMOSTATNÁ PŘÍSTROJOVÁ SKŘÍŇ</t>
  </si>
  <si>
    <t>75N3A2</t>
  </si>
  <si>
    <t>GSM-R, PŘÍSLUŠENSTVÍ DO VENKOVNÍCH PROSTOR - OCHRANNÁ KONSTRUKCE (NAPŘ. MŘÍŽ) SE DVEŘMI</t>
  </si>
  <si>
    <t>75N3A3</t>
  </si>
  <si>
    <t>GSM-R, PŘÍSLUŠENSTVÍ DO VENKOVNÍCH PROSTOR - BETONOVÝ ZÁKLAD PRO VENKOVNÍ TECHNOLOGII</t>
  </si>
  <si>
    <t>75N3AX</t>
  </si>
  <si>
    <t>GSM-R, PŘÍSLUŠENSTVÍ DO VENKOVNÍCH PROSTOR - MONTÁŽ</t>
  </si>
  <si>
    <t>R103-09</t>
  </si>
  <si>
    <t>STOŽÁR PŘÍHRADOVÝ 25M VČ. BETONOVÉHO ZÁKLADU, PKO, VČ. ZÁKLADNÍ VÝSTROJE, DOPRAVA SESTAVENÍ A MONTÁŽ V NESNADNO PŘÍSTUPNÉM TERÉNU</t>
  </si>
  <si>
    <t>R103-10</t>
  </si>
  <si>
    <t>744614</t>
  </si>
  <si>
    <t>JISTIČ JEDNOPÓLOVÝ (10 KA) OD 25 DO 40 A</t>
  </si>
  <si>
    <t>R103-11</t>
  </si>
  <si>
    <t>ROZVADĚČ PLASTOVÝ RPP, VYBAVENÝ</t>
  </si>
  <si>
    <t>60*1; Dle technické zprávy a výkresových příloh</t>
  </si>
  <si>
    <t>R103-12</t>
  </si>
  <si>
    <t>R103-13</t>
  </si>
  <si>
    <t>31,5*1; Dle technické zprávy a výkresových příloh</t>
  </si>
  <si>
    <t>R103-14</t>
  </si>
  <si>
    <t xml:space="preserve">  PS 104</t>
  </si>
  <si>
    <t>BTS ŽST Libina</t>
  </si>
  <si>
    <t>PS 104</t>
  </si>
  <si>
    <t>R104-01</t>
  </si>
  <si>
    <t>R104-02</t>
  </si>
  <si>
    <t>R104-03</t>
  </si>
  <si>
    <t>R104-04</t>
  </si>
  <si>
    <t>R104-05</t>
  </si>
  <si>
    <t>R104-06</t>
  </si>
  <si>
    <t>0,3*1; Dle technické zprávy a výkresových příloh</t>
  </si>
  <si>
    <t>136,5*1; Dle technické zprávy a výkresových příloh</t>
  </si>
  <si>
    <t>0,240*3; Dle technické zprávy a výkresových příloh</t>
  </si>
  <si>
    <t>240*1; Dle technické zprávy a výkresových příloh</t>
  </si>
  <si>
    <t>0,3*12; Dle technické zprávy a výkresových příloh</t>
  </si>
  <si>
    <t>360*1; Dle technické zprávy a výkresových příloh</t>
  </si>
  <si>
    <t>R104-07</t>
  </si>
  <si>
    <t>R104-08</t>
  </si>
  <si>
    <t>ANTÉNNÍ STOŽÁR ŽELEZOBETONOVÝ - OZNAČENÍ DENNÍM VÝSTRÁŽNÝM ZNAČENÍM</t>
  </si>
  <si>
    <t>doplnění stožáru o denní výstražné značení dle technické zprávy a výkresových příloh, požadavek MOČR</t>
  </si>
  <si>
    <t>R104-09</t>
  </si>
  <si>
    <t>R104-10</t>
  </si>
  <si>
    <t>R104-11</t>
  </si>
  <si>
    <t>R104-12</t>
  </si>
  <si>
    <t>166</t>
  </si>
  <si>
    <t xml:space="preserve">  PS 105</t>
  </si>
  <si>
    <t>BTS zast. Hrabišín</t>
  </si>
  <si>
    <t>PS 105</t>
  </si>
  <si>
    <t>R105-01</t>
  </si>
  <si>
    <t>R105-02</t>
  </si>
  <si>
    <t>R105-03</t>
  </si>
  <si>
    <t>R105-04</t>
  </si>
  <si>
    <t>R105-05</t>
  </si>
  <si>
    <t>11*1; Dle technické zprávy a výkresových příloh</t>
  </si>
  <si>
    <t>R105-06</t>
  </si>
  <si>
    <t>R105-07</t>
  </si>
  <si>
    <t>R105-08</t>
  </si>
  <si>
    <t xml:space="preserve">  PS 106</t>
  </si>
  <si>
    <t>BTS ŽST Nový Malín</t>
  </si>
  <si>
    <t>PS 106</t>
  </si>
  <si>
    <t>R106-01</t>
  </si>
  <si>
    <t>R106-02</t>
  </si>
  <si>
    <t>R106-03</t>
  </si>
  <si>
    <t>R106-04</t>
  </si>
  <si>
    <t>R106-05</t>
  </si>
  <si>
    <t>R106-06</t>
  </si>
  <si>
    <t>11348</t>
  </si>
  <si>
    <t>ODSTRANĚNÍ KRYTU ZPEVNĚNÝCH PLOCH Z DLAŽDIC VČETNĚ PODKLADU</t>
  </si>
  <si>
    <t>55*1; Dle technické zprávy a výkresových příloh</t>
  </si>
  <si>
    <t>42*1; Dle technické zprávy a výkresových příloh</t>
  </si>
  <si>
    <t>97*1; Dle technické zprávy a výkresových příloh</t>
  </si>
  <si>
    <t>587203</t>
  </si>
  <si>
    <t>PŘEDLÁŽDĚNÍ KRYTU Z MOZAIKOVÝCH KOSTEK</t>
  </si>
  <si>
    <t>58940</t>
  </si>
  <si>
    <t>VÝPLŇ SPAR MC</t>
  </si>
  <si>
    <t>91732</t>
  </si>
  <si>
    <t>CHODNÍK OBRUBY BETON MONOLIT</t>
  </si>
  <si>
    <t>0,160*3; Dle technické zprávy a výkresových příloh</t>
  </si>
  <si>
    <t>160*1; Dle technické zprávy a výkresových příloh</t>
  </si>
  <si>
    <t>0,220*12; Dle technické zprávy a výkresových příloh</t>
  </si>
  <si>
    <t>220*1; Dle technické zprávy a výkresových příloh</t>
  </si>
  <si>
    <t>260*1; Dle technické zprávy a výkresových příloh</t>
  </si>
  <si>
    <t>R106-07</t>
  </si>
  <si>
    <t>75N432</t>
  </si>
  <si>
    <t>ANTÉNNÍ STOŽÁR ŽELEZOBETONOVÝ DO 20 M</t>
  </si>
  <si>
    <t>R106-08</t>
  </si>
  <si>
    <t>R106-09</t>
  </si>
  <si>
    <t>R106-10</t>
  </si>
  <si>
    <t>167</t>
  </si>
  <si>
    <t>168</t>
  </si>
  <si>
    <t>R106-11</t>
  </si>
  <si>
    <t>169</t>
  </si>
  <si>
    <t xml:space="preserve">  PS 107</t>
  </si>
  <si>
    <t>BTS ŽST Šumperk</t>
  </si>
  <si>
    <t>PS 107</t>
  </si>
  <si>
    <t>80*1; Dle technické zprávy a výkresových příloh</t>
  </si>
  <si>
    <t>R107-01</t>
  </si>
  <si>
    <t>R107-02</t>
  </si>
  <si>
    <t>R107-03</t>
  </si>
  <si>
    <t>R107-04</t>
  </si>
  <si>
    <t>R107-05</t>
  </si>
  <si>
    <t>R107-06</t>
  </si>
  <si>
    <t>92*1; Dle technické zprávy a výkresových příloh</t>
  </si>
  <si>
    <t>52,5*1; Dle technické zprávy a výkresových příloh</t>
  </si>
  <si>
    <t>144,5*1; Dle technické zprávy a výkresových příloh</t>
  </si>
  <si>
    <t>14173</t>
  </si>
  <si>
    <t>PROTLAČOVÁNÍ POTRUBÍ Z PLAST HMOT DN DO 200MM</t>
  </si>
  <si>
    <t>150*1; Dle technické zprávy a výkresových příloh</t>
  </si>
  <si>
    <t>702212</t>
  </si>
  <si>
    <t>KABELOVÁ CHRÁNIČKA ZEMNÍ DN PŘES 100 DO 200 MM</t>
  </si>
  <si>
    <t>702720</t>
  </si>
  <si>
    <t>ODDĚLENÍ KABELŮ VE VÝKOPU BETONOVOU DESKOU</t>
  </si>
  <si>
    <t>702820</t>
  </si>
  <si>
    <t>VYČIŠTĚNÍ STÁVAJÍCÍHO KABELOVÉHO PROSTUPU Z TVÁRNIC NEBO CHRÁNIČEK BEZ KABELOVÉ KOMORY</t>
  </si>
  <si>
    <t>709400</t>
  </si>
  <si>
    <t>ZATAŽENÍ LANKA DO CHRÁNIČKY NEBO ŽLABU</t>
  </si>
  <si>
    <t>0,300*3; Dle technické zprávy a výkresových příloh</t>
  </si>
  <si>
    <t>0,360*12; Dle technické zprávy a výkresových příloh</t>
  </si>
  <si>
    <t>560*1; Dle technické zprávy a výkresových příloh</t>
  </si>
  <si>
    <t>R107-07</t>
  </si>
  <si>
    <t>R107-08</t>
  </si>
  <si>
    <t>DRÁŽKA PRO KABELOVÉ VEDENÍ VČ. NÁSLEDNÉHO ZAPRAVENÍ</t>
  </si>
  <si>
    <t>75N434</t>
  </si>
  <si>
    <t>ANTÉNNÍ STOŽÁR ŽELEZOBETONOVÝ DO 30 M</t>
  </si>
  <si>
    <t>R107-09</t>
  </si>
  <si>
    <t>280*1; Dle technické zprávy a výkresových příloh</t>
  </si>
  <si>
    <t>R107-10</t>
  </si>
  <si>
    <t>R107-11</t>
  </si>
  <si>
    <t>170</t>
  </si>
  <si>
    <t>171</t>
  </si>
  <si>
    <t>172</t>
  </si>
  <si>
    <t>173</t>
  </si>
  <si>
    <t>174</t>
  </si>
  <si>
    <t>175</t>
  </si>
  <si>
    <t>R107-12</t>
  </si>
  <si>
    <t>176</t>
  </si>
  <si>
    <t xml:space="preserve">  PS 108</t>
  </si>
  <si>
    <t>BTS 435 ŽST Bludov, doplnění</t>
  </si>
  <si>
    <t>PS 108</t>
  </si>
  <si>
    <t>R108-01</t>
  </si>
  <si>
    <t>GSM-R SYSTÉMOVÝ OPTICKÝ KABEL, 2VL, KONEKTORY</t>
  </si>
  <si>
    <t>Systémový optický kabel o dimenzi 2vl., osazen konektory</t>
  </si>
  <si>
    <t>R108-02</t>
  </si>
  <si>
    <t>GSM-R SYSTÉMOVÝ NAPÁJECÍ DC KABEL</t>
  </si>
  <si>
    <t>Systémový napájecí kabel, osazen konektory</t>
  </si>
  <si>
    <t>R108-03</t>
  </si>
  <si>
    <t>R108-04</t>
  </si>
  <si>
    <t>R108-05</t>
  </si>
  <si>
    <t>R108-06</t>
  </si>
  <si>
    <t>R108-07</t>
  </si>
  <si>
    <t>R108-08</t>
  </si>
  <si>
    <t>0,01*1; Dle technické zprávy a výkresových příloh</t>
  </si>
  <si>
    <t>75N448</t>
  </si>
  <si>
    <t>ANTÉNNÍ STOŽÁR - DOPLNĚNÍ KONSTRUKCE STOŽÁRU</t>
  </si>
  <si>
    <t>R108-09</t>
  </si>
  <si>
    <t xml:space="preserve">  PS 121</t>
  </si>
  <si>
    <t>Uvedení do provozu</t>
  </si>
  <si>
    <t>PS 121</t>
  </si>
  <si>
    <t>Předrealizační příprava</t>
  </si>
  <si>
    <t>03100</t>
  </si>
  <si>
    <t>ZAŘÍZENÍ STAVENIŠTĚ - ZŘÍZENÍ, PROVOZ, DEMONTÁŽ</t>
  </si>
  <si>
    <t>R121-01</t>
  </si>
  <si>
    <t>PŘEVZETÍ STAVENIŠTĚ PRO BTS, MÍSTNOSTÍ, ZAJIŠTĚNÍ VSTUPŮ DO ŽEL.PROSTOR V DOPRAVNÁCH</t>
  </si>
  <si>
    <t>R121-02</t>
  </si>
  <si>
    <t>PŘÍPRAVA ZAŘÍZENÍ STAVENIŠTĚ, ZAJIŠTĚNÍ VÝLUK A KOORDINACÍ</t>
  </si>
  <si>
    <t>75N715</t>
  </si>
  <si>
    <t>MĚŘENÍ RÁDIOVÝCH SÍTÍ PŘEDPROJEKTOVÉ PRO PÁSMO 900 MHZ (GSM-R)</t>
  </si>
  <si>
    <t>44*1; Dle technické zprávy a výkresových příloh</t>
  </si>
  <si>
    <t>Realizační práce, měření a zapojování</t>
  </si>
  <si>
    <t>R121-03</t>
  </si>
  <si>
    <t>INŽENÝRSKÁ A KOORDINAČNÍ ČINNOST PRO BTS</t>
  </si>
  <si>
    <t>75N716</t>
  </si>
  <si>
    <t>MĚŘENÍ RÁDIOVÝCH SÍTÍ PO REALIZACI PRO PÁSMO 900 MHZ (GSM-R)</t>
  </si>
  <si>
    <t>R121-04</t>
  </si>
  <si>
    <t>OPTIMALIZACE ANTÉNNÍCH SYSTÉMŮ NA ZÁKLADĚ MĚŘENÍ NA JEDNÉ BTS</t>
  </si>
  <si>
    <t>R121-05</t>
  </si>
  <si>
    <t>KONFIGUROVÁNÍ OKRUHŮ SMYČEK E1</t>
  </si>
  <si>
    <t>75N721</t>
  </si>
  <si>
    <t>PLÁNOVÁNÍ RÁDIOVÝCH SÍTÍ KMITOČTOVÉ</t>
  </si>
  <si>
    <t>75N722</t>
  </si>
  <si>
    <t>PLÁNOVÁNÍ RÁDIOVÝCH SÍTÍ PROSTOROVÉ</t>
  </si>
  <si>
    <t>75N723</t>
  </si>
  <si>
    <t>PLÁNOVÁNÍ RÁDIOVÝCH SÍTÍ - KMITOČTOVÁ OPTIMALIZACE</t>
  </si>
  <si>
    <t>R121-06</t>
  </si>
  <si>
    <t>NÁVRH A KONFIGURACE OBLASTÍ VOLÁNÍ VČETNĚ OBLASTÍ ZKRÁCENÉ VOLBY</t>
  </si>
  <si>
    <t>R121-07</t>
  </si>
  <si>
    <t>KONFIGURACE GSM-R STOP</t>
  </si>
  <si>
    <t>Závěrečná měření, školení</t>
  </si>
  <si>
    <t>75N385</t>
  </si>
  <si>
    <t>GSM-R, NAPÁJECÍ ZDROJ DIESELAGREGÁTOVÝ PRO NÁHRADNÍ NAPÁJENÍ</t>
  </si>
  <si>
    <t>R121-08</t>
  </si>
  <si>
    <t>PŘEDÁVACÍ MĚŘENÍ DLE EIRENE KRITÉRIÍ A MĚŘENÍ QoS</t>
  </si>
  <si>
    <t>29522</t>
  </si>
  <si>
    <t>OSTATNÍ POŽADAVKY - REVIZNÍ ZPRÁVY</t>
  </si>
  <si>
    <t>29511</t>
  </si>
  <si>
    <t>OSTATNÍ POŽADAVKY - POSUDKY A KONTROLY</t>
  </si>
  <si>
    <t>48*1; Dle technické zprávy a výkresových příloh</t>
  </si>
  <si>
    <t xml:space="preserve">  PS 131</t>
  </si>
  <si>
    <t>Přenosové zařízení, úsek Uničov - Šumperk</t>
  </si>
  <si>
    <t>PS 131</t>
  </si>
  <si>
    <t>0</t>
  </si>
  <si>
    <t>VŠEOBECNÉ KONSTRUKCE A PRÁCE</t>
  </si>
  <si>
    <t>015420R</t>
  </si>
  <si>
    <t>POPLATKY ZA LIKVIDACŮ ODPADŮ NEKONTAMINOVANÝCH - 17 04 11 ZBYTKY KABELŮ A VODIČŮ</t>
  </si>
  <si>
    <t>R-POLOŽKA</t>
  </si>
  <si>
    <t>Viz textová a výkresová část projektové dokumentace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</si>
  <si>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</si>
  <si>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015240</t>
  </si>
  <si>
    <t>POPLATKY ZA LIKVIDACI ODPADŮ NEKONTAMINOVANÝCH - 20 03 99 ODPAD PODOBNÝ KOMUNÁLNÍMU ODPADU</t>
  </si>
  <si>
    <t>viz textová a výkresová část projektové dokumentace</t>
  </si>
  <si>
    <t>Všeobecné práce pro silnoproud a slaboproud</t>
  </si>
  <si>
    <t>703412</t>
  </si>
  <si>
    <t>ELEKTROINSTALAČNÍ TRUBKA PLASTOVÁ VČETNĚ UPEVNĚNÍ A PŘÍSLUŠENSTVÍ DN PRŮMĚRU PŘES 25 DO 40 MM</t>
  </si>
  <si>
    <t>703512</t>
  </si>
  <si>
    <t>ELEKTROINSTALAČNÍ LIŠTA ŠÍŘKY PŘES 30 DO 60 MM</t>
  </si>
  <si>
    <t>709612</t>
  </si>
  <si>
    <t>DEMONTÁŽ CHRÁNIČKY/TRUBKY</t>
  </si>
  <si>
    <t>703721</t>
  </si>
  <si>
    <t>KABELOVÁ PŘÍCHYTKA PRO ROZSAH UPNUTÍ DO 25 MM</t>
  </si>
  <si>
    <t>703722</t>
  </si>
  <si>
    <t>KABELOVÁ PŘÍCHYTKA PRO ROZSAH UPNUTÍ OD 26 DO 50 MM</t>
  </si>
  <si>
    <t>Silnoproud</t>
  </si>
  <si>
    <t>741311R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</si>
  <si>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</si>
  <si>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</si>
  <si>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742P15</t>
  </si>
  <si>
    <t>OZNAČOVACÍ ŠTÍTEK NA KABEL</t>
  </si>
  <si>
    <t>742P13</t>
  </si>
  <si>
    <t>ZATAŽENÍ KABELU DO CHRÁNIČKY - KABEL DO 4 KG/M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</si>
  <si>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</si>
  <si>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</si>
  <si>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</si>
  <si>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</si>
  <si>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</si>
  <si>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</si>
  <si>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</si>
  <si>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</si>
  <si>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</si>
  <si>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</si>
  <si>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</si>
  <si>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</si>
  <si>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</si>
  <si>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</si>
  <si>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744612</t>
  </si>
  <si>
    <t>JISTIČ JEDNOPÓLOVÝ (10 KA) OD 4 DO 10 A</t>
  </si>
  <si>
    <t>744613</t>
  </si>
  <si>
    <t>JISTIČ JEDNOPÓLOVÝ (10 KA) OD 13 DO 20 A</t>
  </si>
  <si>
    <t>744652</t>
  </si>
  <si>
    <t>JISTIČ DC OD 4 DO 10 A</t>
  </si>
  <si>
    <t>744653</t>
  </si>
  <si>
    <t>JISTIČ DC OD 13 DO 20 A</t>
  </si>
  <si>
    <t>744654</t>
  </si>
  <si>
    <t>JISTIČ DC OD 25 DO 40 A</t>
  </si>
  <si>
    <t>741Z92</t>
  </si>
  <si>
    <t>DEMONTÁŽ - ODVOZ (NA LIKVIDACI ODPADŮ NEBO JINÉ URČENÉ MÍSTO)</t>
  </si>
  <si>
    <t>tkm</t>
  </si>
  <si>
    <t>R131-07</t>
  </si>
  <si>
    <t>KOORDINAČNÍ ČINNOST</t>
  </si>
  <si>
    <t>1. Položka obsahuje:  
 – kompletní koordinační činnost mezi jednotlivými stavbami a použitými zařízeními  
2. Položka neobsahuje:  
 X  
3. Způsob měření:  
Udává se počet kusů kompletní konstrukce nebo práce.</t>
  </si>
  <si>
    <t>Slaboproud</t>
  </si>
  <si>
    <t>75M837</t>
  </si>
  <si>
    <t>PŘENOSOVÝ SYSTÉM, MPLS - PE ROUTER AGREGAČNÍ-MODULÁRNÍ 2XRSP + 8XSFP + 8XGE + 2XPWR</t>
  </si>
  <si>
    <t>75M836</t>
  </si>
  <si>
    <t>PŘENOSOVÝ SYSTÉM, MPLS - PE ROUTER PŘÍSTUPOVÝ-MODULÁRNÍ 1XRSP + 8XSFP + 8XGE + 8XE1 +2XPWR</t>
  </si>
  <si>
    <t>75M83X</t>
  </si>
  <si>
    <t>PŘENOSOVÝ SYSTÉM, MPLS - MONTÁŽ</t>
  </si>
  <si>
    <t>R131-01</t>
  </si>
  <si>
    <t>PŘENOSOVÝ SYSTÉM, MPLS - DOPLNĚNÍ</t>
  </si>
  <si>
    <t>"1. Položka obsahuje:  
 – doplnění jednoho přenosového uzlu o potřebné karty, rozhraní, SFP a veškerý potřebný materiál a licence  
 – nutné konfigurační práce související s doplněním přenosového uzlu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práce."</t>
  </si>
  <si>
    <t>75M83XR</t>
  </si>
  <si>
    <t>PŘENOSOVÝ SYSTÉM, MPLS - LICENCE PRO DOHLED (SNMP, STÁVAJÍCÍ DOHLEDOVÝ SYSTÉM, BALÍČKY)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</si>
  <si>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licence pro jeden nový přenosový uzel  
 – začlenění do dohledu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</si>
  <si>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</si>
  <si>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</si>
  <si>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</si>
  <si>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</si>
  <si>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75K233</t>
  </si>
  <si>
    <t>NAPÁJECÍ ZDROJ 48 V DC PŘES 10 A</t>
  </si>
  <si>
    <t>75K23X</t>
  </si>
  <si>
    <t>NAPÁJECÍ ZDROJ 48 V DC - MONTÁŽ</t>
  </si>
  <si>
    <t>75K23Y</t>
  </si>
  <si>
    <t>NAPÁJECÍ ZDROJ 48 V DC - DEMONTÁŽ</t>
  </si>
  <si>
    <t>R131-02</t>
  </si>
  <si>
    <t>ROZŠÍŘENÍ STÁVAJÍCÍCH NAPÁJECÍCH ZDROJŮ</t>
  </si>
  <si>
    <t>75K414</t>
  </si>
  <si>
    <t>MĚNIČ NAPĚTÍ (STŘÍDAČ) 48 V DC/230 V AC PŘES 1000 VA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</si>
  <si>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</si>
  <si>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</si>
  <si>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</si>
  <si>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</si>
  <si>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</si>
  <si>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 48 V DC/230 V AC - MONTÁŽ</t>
  </si>
  <si>
    <t>75K41Y</t>
  </si>
  <si>
    <t>MĚNIČ NAPĚTÍ (STŘÍDAČ) 48 V DC/230 V AC - DEMONTÁŽ</t>
  </si>
  <si>
    <t>75K51Y</t>
  </si>
  <si>
    <t>BATERIOVÉ VEDENÍ O PRŮŘEZU DO 16 MM2 - DEMONTÁŽ</t>
  </si>
  <si>
    <t>75K65Y</t>
  </si>
  <si>
    <t>AKUMULÁTOROVÁ BATERIE PŘES 2000 VAH - DEMONTÁŽ</t>
  </si>
  <si>
    <t>75K69X</t>
  </si>
  <si>
    <t>AKUMULÁTOROVÁ BATERIE - FORMOVÁNÍ SESTAVY - MONTÁŽ</t>
  </si>
  <si>
    <t>75IF9Y</t>
  </si>
  <si>
    <t>KONSTRUKCE DO SKŘÍNĚ 19"" PRO UPEVNĚNÍ ZAŘÍZENÍ - DEMONTÁŽ</t>
  </si>
  <si>
    <t>75J922</t>
  </si>
  <si>
    <t>OPTICKÝ PATCHCORD SINGLEMODE PŘES 5 M</t>
  </si>
  <si>
    <t>75J92Y</t>
  </si>
  <si>
    <t>OPTICKÝ PATCHCORD SINGLEMODE - DEMONTÁŽ</t>
  </si>
  <si>
    <t>R131-03</t>
  </si>
  <si>
    <t>PŘEPOJENÍ STÁVAJÍCÍCH PANELŮ NAPÁJENÍ A ZÁSUVKOVÝCH PANELŮ NA NOVÝ ZDROJ A STŘÍDAČ</t>
  </si>
  <si>
    <t>PŘÍPAD</t>
  </si>
  <si>
    <t>"1. Položka obsahuje:  
 – přepojení stávajících panelů rozjištění na nový zdroj  
 – přepojení stávajících panelů rozjištění na nový střídač  
 – nutné krátkodobé výluky na zařízení  
– drobný montážní materiál a kabelizaci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případ za sdělovací místnost a jeden nový zdroj a střídač."</t>
  </si>
  <si>
    <t>75JA56R</t>
  </si>
  <si>
    <t>PANEL ROZJIŠTĚNÍ 3U DO 19" SKŘÍNĚ</t>
  </si>
  <si>
    <t>1. Položka obsahuje:  
 – dodávku specifikovaného bloku/zařízení včetně potřebného drobného montážního materiálu  
 – dodávku souvisejícího příslušenství pro specifikovaný blok/zařízení  
 – dopravu a skladování, kompletní montáž  
2. Položka neobsahuje:  
 X  
3. Způsob měření:  
Udává se počet kusů kompletní konstrukce nebo práce.</t>
  </si>
  <si>
    <t>R131-04</t>
  </si>
  <si>
    <t>PANEL ZÁSUVKOVÝ</t>
  </si>
  <si>
    <t>75XX06R</t>
  </si>
  <si>
    <t>ÚPRAVA PŘENOSOVÉ A DATOVÉ SÍTĚ (KONFIGURACE, NASTAVENÍ)</t>
  </si>
  <si>
    <t>1. Položka obsahuje:  
 – kompletní konfiguraci nově dodávených aktivních prvků  
 – kompletní konfiguraci návazujících stávajících aktivních prvků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</si>
  <si>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75XX07R</t>
  </si>
  <si>
    <t>ZAJIŠTĚNÍ PROVIZORNÍCH STAVŮ NA ZAŘÍZENÍ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</si>
  <si>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</si>
  <si>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75XX18R</t>
  </si>
  <si>
    <t>ZAJIŠTĚNÍ ZAOKRUHOVÁNÍ (SESTAVENÍ OKRUHU, MĚŘENÍ, KONFIGURACE SYSTÉMU)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</si>
  <si>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</si>
  <si>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R131-05</t>
  </si>
  <si>
    <t>PŘESKLÁDÁNÍ ZAŘÍZENÍ V DATOVÉM ROZVADĚČi</t>
  </si>
  <si>
    <t>1. Položka obsahuje:  
 – kompletní přemísťování a posunování stávajících zařízení v rámci jednoho datového rozvaděče nebo mezi datovými rozvaděči  
2. Položka neobsahuje:  
 X  
3. Způsob měření:  
Udává se případ za datový rozvaděč.</t>
  </si>
  <si>
    <t>R131-06</t>
  </si>
  <si>
    <t>OPTIMALIZACE PROVOZU NA DOK</t>
  </si>
  <si>
    <t>1. Položka obsahuje:  
 – optimalizaci provzu na DOK,, sestavení cesty  
 – uvolňování vláken, přepojování, provizorní stavy  
2. Položka neobsahuje:  
 X  
3. Způsob měření:  
Udává se případ za celou stavbu</t>
  </si>
  <si>
    <t xml:space="preserve">  PS 601</t>
  </si>
  <si>
    <t>Doplnění centrálních a ústřednových částí sítě GSM-R</t>
  </si>
  <si>
    <t>PS 601</t>
  </si>
  <si>
    <t>R601-01</t>
  </si>
  <si>
    <t>BSS SOFTWAREOVÝ POPLATEK ZA ZVÝŠENÍ POČTU BTS</t>
  </si>
  <si>
    <t>R601-02</t>
  </si>
  <si>
    <t>SW POPLATEK MSC ZA ZVÝŠENÍ POČTU BTS</t>
  </si>
  <si>
    <t>R601-03</t>
  </si>
  <si>
    <t>LICENCE SW MILENAGE LIC.</t>
  </si>
  <si>
    <t>R601-04</t>
  </si>
  <si>
    <t>SOFTWAROVÝ POPLATEK LICENCE IN (SCP) PRO NOVÉ BTS</t>
  </si>
  <si>
    <t>R601-05</t>
  </si>
  <si>
    <t>LICENCE PRO DOPLNĚNÍ SYSTÉMU GPRS</t>
  </si>
  <si>
    <t>R601-06</t>
  </si>
  <si>
    <t>LICENCE PRO DOHLEDOVÝ SYSTÉM OMC-SH</t>
  </si>
  <si>
    <t>75M713</t>
  </si>
  <si>
    <t>ZÁZNAMOVÉ ZAŘÍZENÍ, LICENCE NA JEDEN KANÁL (DOPLNĚNÍ)</t>
  </si>
  <si>
    <t>75M714</t>
  </si>
  <si>
    <t>ZÁZNAMOVÉ ZAŘÍZENÍ, LICENCE KAC</t>
  </si>
  <si>
    <t xml:space="preserve">  PS 602</t>
  </si>
  <si>
    <t>Radiovníky</t>
  </si>
  <si>
    <t>PS 602</t>
  </si>
  <si>
    <t>75N731</t>
  </si>
  <si>
    <t>RADIOVNÍK KOMPLEXNÍ PROJEDNÁNÍ</t>
  </si>
  <si>
    <t>75N732</t>
  </si>
  <si>
    <t>RADIOVNÍK</t>
  </si>
  <si>
    <t>75N73X</t>
  </si>
  <si>
    <t>RADIOVNÍK - MONTÁŽ</t>
  </si>
  <si>
    <t>75N73Y</t>
  </si>
  <si>
    <t>RADIOVNÍK - DEMONTÁŽ</t>
  </si>
  <si>
    <t>13183</t>
  </si>
  <si>
    <t>HLOUBENÍ JAM ZAPAŽ I NEPAŽ TŘ II</t>
  </si>
  <si>
    <t>96711</t>
  </si>
  <si>
    <t>VYBOURÁNÍ ČÁSTÍ KONSTRUKCÍ Z BETON DÍLCŮ</t>
  </si>
  <si>
    <t xml:space="preserve">  PS 603</t>
  </si>
  <si>
    <t>Vybavení uživatelů terminály GSM-R</t>
  </si>
  <si>
    <t>PS 603</t>
  </si>
  <si>
    <t>Přenosné terminály</t>
  </si>
  <si>
    <t>75N317</t>
  </si>
  <si>
    <t>GSM-R, RADIOSTANICE PŘENOSNÁ, STANDARDNÍ PROVEDENÍ</t>
  </si>
  <si>
    <t xml:space="preserve">  PS 611</t>
  </si>
  <si>
    <t>Úprava telefonních zapojovačů</t>
  </si>
  <si>
    <t>PS 611</t>
  </si>
  <si>
    <t>ŽST Šumperk</t>
  </si>
  <si>
    <t>R611-01</t>
  </si>
  <si>
    <t>FUNKCIONALITA GSM-R STOP DO DOTYKOVÉHO TERMINÁLU, UPGRADE SW</t>
  </si>
  <si>
    <t>Technická specifikace položky odpovídá textaci položky</t>
  </si>
  <si>
    <t>75N355</t>
  </si>
  <si>
    <t>GSM-R, PŘÍSLUŠENSTVÍ - LICENCE PRO PŘIPOJENÍ IP DISPEČERSKÉHO TERMINÁLU GSM-R</t>
  </si>
  <si>
    <t>R611-02</t>
  </si>
  <si>
    <t>REKONFIGURACE STÁVAJÍCÍHO DOTYKOVÉHO TERMINÁLU</t>
  </si>
  <si>
    <t>R611-03</t>
  </si>
  <si>
    <t>REKONFIGURACE STÁVAJÍCÍHO RÁDIOVÉHO SERVERU</t>
  </si>
  <si>
    <t>ŽST Bludov</t>
  </si>
  <si>
    <t>75M341</t>
  </si>
  <si>
    <t>DIGITÁLNÍ TELEFONIE A VOIP, TELEFONNÍ PŘÍSTOJ VOIP POKROČILÝ</t>
  </si>
  <si>
    <t>75M34X</t>
  </si>
  <si>
    <t>DIGITÁLNÍ TELEFONIE A VOIP, TELEFONNÍ PŘÍSTOJ VOIP POKROČILÝ - MONTÁŽ</t>
  </si>
  <si>
    <t>75M32Y</t>
  </si>
  <si>
    <t>DIGITÁLNÍ TELEFONIE A VOIP, TELEFONNÍ PŘÍSTROJ DIGITÁLNÍ POKROČILÝ - DEMONTÁŽ</t>
  </si>
  <si>
    <t>75M442</t>
  </si>
  <si>
    <t>TELEFONNÍ ZAPOJOVAČ DIGITÁLNÍ, ŘÍDÍCÍ ČÁSTI SÍTĚ CUCM LICENCE</t>
  </si>
  <si>
    <t>R611-04</t>
  </si>
  <si>
    <t>KOMPLETNÍ HW A SW ÚPRAVA STÁVAJÍCÍHO TELEFONNÍHO ZAPOJOVAČE V LOKALITĚ BLUDOV</t>
  </si>
  <si>
    <t>R611-05</t>
  </si>
  <si>
    <t>KOMPLETNÍ DODÁVKA A MONTÁŽ, OŽIVENÍ NOVÉHO TELEFONNÍHO ZAPOJOVAČE, VČETNĚ POTŘEBNÝCH LICENCÍ</t>
  </si>
  <si>
    <t>R611-06</t>
  </si>
  <si>
    <t>SDĚLOVACÍ KABELÁŽ A SOUVISEJÍCÍ ZAŘÍZENÍ VČETNĚ MONTÁŽE PRO JEDNU LOKALITU NOVÉHO TELEFONNÍHO ZAPOJOVAČE</t>
  </si>
  <si>
    <t>R611-07</t>
  </si>
  <si>
    <t>NAPÁJECÍ KABELÁŽ A SOUVISEJÍCÍ ZAŘÍZENÍ VČETNĚ MONTÁŽE PRO JEDNU LOKALITU NOVÉHO TELEFONNÍHO ZAPOJOVAČE</t>
  </si>
  <si>
    <t>R611-08</t>
  </si>
  <si>
    <t>SDĚLOVACÍ KABELÁŽ A SOUVISEJÍCÍ ZAŘÍZENÍ VČETNĚ MONTÁŽE PRO JEDNU LOKALITU PEVNÉHO TERMINÁLU A NEBO VoIP TELEFONU</t>
  </si>
  <si>
    <t>Technická specifikace položky odpovídá textaci položk</t>
  </si>
  <si>
    <t>R611-09</t>
  </si>
  <si>
    <t>NAPÁJECÍ KABELÁŽ A SOUVISEJÍCÍ ZAŘÍZENÍ VČETNĚ MONTÁŽE PRO JEDNU LOKALITU PEVNÉHO TERMINÁLU A NEBO VoIP TELEFONU</t>
  </si>
  <si>
    <t>75IF41</t>
  </si>
  <si>
    <t>MONTÁŽNÍ RÁM DO 10+1</t>
  </si>
  <si>
    <t>75L487</t>
  </si>
  <si>
    <t>PŘÍSLUŠENSTVÍ KS - INJECTOR PRO POE</t>
  </si>
  <si>
    <t>R611-10</t>
  </si>
  <si>
    <t>METALICKÝ PATCHCORD</t>
  </si>
  <si>
    <t>Technická specifikace položky odpovídá textaci položky, dodávka+montáž</t>
  </si>
  <si>
    <t>R611-11</t>
  </si>
  <si>
    <t>ZÁSUVKA DO PANELU ROZJIŠTĚNÍ</t>
  </si>
  <si>
    <t>ŽST Postřelmov</t>
  </si>
  <si>
    <t>R611-12</t>
  </si>
  <si>
    <t>R611-13</t>
  </si>
  <si>
    <t>R611-14</t>
  </si>
  <si>
    <t>R611-15</t>
  </si>
  <si>
    <t>R611-16</t>
  </si>
  <si>
    <t>R611-17</t>
  </si>
  <si>
    <t>R611-18</t>
  </si>
  <si>
    <t>MODULOVÝ PANEL ROZJIŠTĚNÍ DO 19" SKŘÍNĚ</t>
  </si>
  <si>
    <t>R611-19</t>
  </si>
  <si>
    <t>ZÁSUVKA DO MODULOVÉHO PANELU ROZJIŠTĚNÍ</t>
  </si>
  <si>
    <t>75K641</t>
  </si>
  <si>
    <t>AKUMULÁTOROVÁ BATERIE DO 2000 VAH - DODÁVKA</t>
  </si>
  <si>
    <t>75K64X</t>
  </si>
  <si>
    <t>AKUMULÁTOROVÁ BATERIE DO 2000 VAH - MONTÁŽ</t>
  </si>
  <si>
    <t>AKUMULÁTOROVÁ BATERIE - STOJAN/NOSIČ AKUMULÁTORŮ - DEMONTÁŽ</t>
  </si>
  <si>
    <t>R611-20</t>
  </si>
  <si>
    <t>Ostatní</t>
  </si>
  <si>
    <t>R611-21</t>
  </si>
  <si>
    <t>REKONFIGURACE STÁVAJÍCÍHO DOTYKOVÉHO TERMINÁLU V RDP</t>
  </si>
  <si>
    <t>R611-22</t>
  </si>
  <si>
    <t>REKONFIGURACE GSM-R GATEWAY</t>
  </si>
  <si>
    <t>R611-23</t>
  </si>
  <si>
    <t>ZAJIŠTĚNÍ VÝLUK</t>
  </si>
  <si>
    <t>Technická specifikace položky odpovídá textaci poločky</t>
  </si>
  <si>
    <t>R611-24</t>
  </si>
  <si>
    <t>INŽENÝRSKÁ A KOORDINAČNÍ ČINNOST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</si>
</sst>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2</v>
      </c>
      <c s="6" t="s">
        <v>4</v>
      </c>
    </row>
    <row r="6" spans="2:3" ht="12.75" customHeight="1">
      <c r="B6" s="8" t="s">
        <v>5</v>
      </c>
      <c s="10">
        <f>0+C10</f>
      </c>
    </row>
    <row r="7" spans="2:3" ht="12.75" customHeight="1">
      <c r="B7" s="8" t="s">
        <v>6</v>
      </c>
      <c s="10">
        <f>0+E10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0+C11+C12+C13+C14+C15+C16+C17+C18+C19+C20+C21+C22+C23+C24</f>
      </c>
      <c s="14">
        <f>C10*0.21</f>
      </c>
      <c s="14">
        <f>0+E11+E12+E13+E14+E15+E16+E17+E18+E19+E20+E21+E22+E23+E24</f>
      </c>
      <c s="13">
        <f>0+F11+F12+F13+F14+F15+F16+F17+F18+F19+F20+F21+F22+F23+F24</f>
      </c>
    </row>
    <row r="11" spans="1:6" ht="12.75">
      <c r="A11" s="11" t="s">
        <v>15</v>
      </c>
      <c s="12" t="s">
        <v>16</v>
      </c>
      <c s="14">
        <f>'PS 101'!K8+'PS 101'!M8</f>
      </c>
      <c s="14">
        <f>C11*0.21</f>
      </c>
      <c s="14">
        <f>C11+D11</f>
      </c>
      <c s="13">
        <f>'PS 101'!T7</f>
      </c>
    </row>
    <row r="12" spans="1:6" ht="12.75">
      <c r="A12" s="11" t="s">
        <v>572</v>
      </c>
      <c s="12" t="s">
        <v>573</v>
      </c>
      <c s="14">
        <f>'PS 102'!K8+'PS 102'!M8</f>
      </c>
      <c s="14">
        <f>C12*0.21</f>
      </c>
      <c s="14">
        <f>C12+D12</f>
      </c>
      <c s="13">
        <f>'PS 102'!T7</f>
      </c>
    </row>
    <row r="13" spans="1:6" ht="12.75">
      <c r="A13" s="11" t="s">
        <v>590</v>
      </c>
      <c s="12" t="s">
        <v>591</v>
      </c>
      <c s="14">
        <f>'PS 103'!K8+'PS 103'!M8</f>
      </c>
      <c s="14">
        <f>C13*0.21</f>
      </c>
      <c s="14">
        <f>C13+D13</f>
      </c>
      <c s="13">
        <f>'PS 103'!T7</f>
      </c>
    </row>
    <row r="14" spans="1:6" ht="12.75">
      <c r="A14" s="11" t="s">
        <v>647</v>
      </c>
      <c s="12" t="s">
        <v>648</v>
      </c>
      <c s="14">
        <f>'PS 104'!K8+'PS 104'!M8</f>
      </c>
      <c s="14">
        <f>C14*0.21</f>
      </c>
      <c s="14">
        <f>C14+D14</f>
      </c>
      <c s="13">
        <f>'PS 104'!T7</f>
      </c>
    </row>
    <row r="15" spans="1:6" ht="12.75">
      <c r="A15" s="11" t="s">
        <v>671</v>
      </c>
      <c s="12" t="s">
        <v>672</v>
      </c>
      <c s="14">
        <f>'PS 105'!K8+'PS 105'!M8</f>
      </c>
      <c s="14">
        <f>C15*0.21</f>
      </c>
      <c s="14">
        <f>C15+D15</f>
      </c>
      <c s="13">
        <f>'PS 105'!T7</f>
      </c>
    </row>
    <row r="16" spans="1:6" ht="12.75">
      <c r="A16" s="11" t="s">
        <v>683</v>
      </c>
      <c s="12" t="s">
        <v>684</v>
      </c>
      <c s="14">
        <f>'PS 106'!K8+'PS 106'!M8</f>
      </c>
      <c s="14">
        <f>C16*0.21</f>
      </c>
      <c s="14">
        <f>C16+D16</f>
      </c>
      <c s="13">
        <f>'PS 106'!T7</f>
      </c>
    </row>
    <row r="17" spans="1:6" ht="12.75">
      <c r="A17" s="11" t="s">
        <v>718</v>
      </c>
      <c s="12" t="s">
        <v>719</v>
      </c>
      <c s="14">
        <f>'PS 107'!K8+'PS 107'!M8</f>
      </c>
      <c s="14">
        <f>C17*0.21</f>
      </c>
      <c s="14">
        <f>C17+D17</f>
      </c>
      <c s="13">
        <f>'PS 107'!T7</f>
      </c>
    </row>
    <row r="18" spans="1:6" ht="12.75">
      <c r="A18" s="11" t="s">
        <v>762</v>
      </c>
      <c s="12" t="s">
        <v>763</v>
      </c>
      <c s="14">
        <f>'PS 108'!K8+'PS 108'!M8</f>
      </c>
      <c s="14">
        <f>C18*0.21</f>
      </c>
      <c s="14">
        <f>C18+D18</f>
      </c>
      <c s="13">
        <f>'PS 108'!T7</f>
      </c>
    </row>
    <row r="19" spans="1:6" ht="12.75">
      <c r="A19" s="11" t="s">
        <v>781</v>
      </c>
      <c s="12" t="s">
        <v>782</v>
      </c>
      <c s="14">
        <f>'PS 121'!K8+'PS 121'!M8</f>
      </c>
      <c s="14">
        <f>C19*0.21</f>
      </c>
      <c s="14">
        <f>C19+D19</f>
      </c>
      <c s="13">
        <f>'PS 121'!T7</f>
      </c>
    </row>
    <row r="20" spans="1:6" ht="12.75">
      <c r="A20" s="11" t="s">
        <v>823</v>
      </c>
      <c s="12" t="s">
        <v>824</v>
      </c>
      <c s="14">
        <f>'PS 131'!K8+'PS 131'!M8</f>
      </c>
      <c s="14">
        <f>C20*0.21</f>
      </c>
      <c s="14">
        <f>C20+D20</f>
      </c>
      <c s="13">
        <f>'PS 131'!T7</f>
      </c>
    </row>
    <row r="21" spans="1:6" ht="12.75">
      <c r="A21" s="11" t="s">
        <v>956</v>
      </c>
      <c s="12" t="s">
        <v>957</v>
      </c>
      <c s="14">
        <f>'PS 601'!K8+'PS 601'!M8</f>
      </c>
      <c s="14">
        <f>C21*0.21</f>
      </c>
      <c s="14">
        <f>C21+D21</f>
      </c>
      <c s="13">
        <f>'PS 601'!T7</f>
      </c>
    </row>
    <row r="22" spans="1:6" ht="12.75">
      <c r="A22" s="11" t="s">
        <v>975</v>
      </c>
      <c s="12" t="s">
        <v>976</v>
      </c>
      <c s="14">
        <f>'PS 602'!K8+'PS 602'!M8</f>
      </c>
      <c s="14">
        <f>C22*0.21</f>
      </c>
      <c s="14">
        <f>C22+D22</f>
      </c>
      <c s="13">
        <f>'PS 602'!T7</f>
      </c>
    </row>
    <row r="23" spans="1:6" ht="12.75">
      <c r="A23" s="11" t="s">
        <v>990</v>
      </c>
      <c s="12" t="s">
        <v>991</v>
      </c>
      <c s="14">
        <f>'PS 603'!K8+'PS 603'!M8</f>
      </c>
      <c s="14">
        <f>C23*0.21</f>
      </c>
      <c s="14">
        <f>C23+D23</f>
      </c>
      <c s="13">
        <f>'PS 603'!T7</f>
      </c>
    </row>
    <row r="24" spans="1:6" ht="12.75">
      <c r="A24" s="11" t="s">
        <v>996</v>
      </c>
      <c s="12" t="s">
        <v>997</v>
      </c>
      <c s="14">
        <f>'PS 611'!K8+'PS 611'!M8</f>
      </c>
      <c s="14">
        <f>C24*0.21</f>
      </c>
      <c s="14">
        <f>C24+D24</f>
      </c>
      <c s="13">
        <f>'PS 611'!T7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783</v>
      </c>
      <c r="E8" s="30" t="s">
        <v>782</v>
      </c>
      <c r="J8" s="29">
        <f>0+J9+J26+J71</f>
      </c>
      <c s="29">
        <f>0+K9+K26+K71</f>
      </c>
      <c s="29">
        <f>0+L9+L26+L71</f>
      </c>
      <c s="29">
        <f>0+M9+M26+M71</f>
      </c>
    </row>
    <row r="9" spans="1:13" ht="12.75">
      <c r="A9" t="s">
        <v>46</v>
      </c>
      <c r="C9" s="31" t="s">
        <v>27</v>
      </c>
      <c r="E9" s="33" t="s">
        <v>784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785</v>
      </c>
      <c s="35" t="s">
        <v>47</v>
      </c>
      <c s="6" t="s">
        <v>786</v>
      </c>
      <c s="36" t="s">
        <v>486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132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787</v>
      </c>
      <c s="35" t="s">
        <v>27</v>
      </c>
      <c s="6" t="s">
        <v>788</v>
      </c>
      <c s="36" t="s">
        <v>62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146</v>
      </c>
      <c>
        <f>(M14*0)/100</f>
      </c>
      <c t="s">
        <v>27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132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25</v>
      </c>
      <c s="34" t="s">
        <v>789</v>
      </c>
      <c s="35" t="s">
        <v>25</v>
      </c>
      <c s="6" t="s">
        <v>790</v>
      </c>
      <c s="36" t="s">
        <v>62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146</v>
      </c>
      <c>
        <f>(M18*0)/100</f>
      </c>
      <c t="s">
        <v>27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132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66</v>
      </c>
      <c s="34" t="s">
        <v>791</v>
      </c>
      <c s="35" t="s">
        <v>66</v>
      </c>
      <c s="6" t="s">
        <v>792</v>
      </c>
      <c s="36" t="s">
        <v>293</v>
      </c>
      <c s="37">
        <v>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63</v>
      </c>
      <c>
        <f>(M22*0)/100</f>
      </c>
      <c t="s">
        <v>27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793</v>
      </c>
    </row>
    <row r="25" spans="1:5" ht="12.75">
      <c r="A25" t="s">
        <v>57</v>
      </c>
      <c r="E25" s="39" t="s">
        <v>58</v>
      </c>
    </row>
    <row r="26" spans="1:13" ht="12.75">
      <c r="A26" t="s">
        <v>46</v>
      </c>
      <c r="C26" s="31" t="s">
        <v>25</v>
      </c>
      <c r="E26" s="33" t="s">
        <v>794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49</v>
      </c>
      <c s="34" t="s">
        <v>69</v>
      </c>
      <c s="34" t="s">
        <v>795</v>
      </c>
      <c s="35" t="s">
        <v>69</v>
      </c>
      <c s="6" t="s">
        <v>796</v>
      </c>
      <c s="36" t="s">
        <v>62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146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132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797</v>
      </c>
      <c s="35" t="s">
        <v>26</v>
      </c>
      <c s="6" t="s">
        <v>798</v>
      </c>
      <c s="36" t="s">
        <v>293</v>
      </c>
      <c s="37">
        <v>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793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799</v>
      </c>
      <c s="35" t="s">
        <v>75</v>
      </c>
      <c s="6" t="s">
        <v>800</v>
      </c>
      <c s="36" t="s">
        <v>62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146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132</v>
      </c>
    </row>
    <row r="38" spans="1:5" ht="12.75">
      <c r="A38" t="s">
        <v>57</v>
      </c>
      <c r="E38" s="39" t="s">
        <v>58</v>
      </c>
    </row>
    <row r="39" spans="1:16" ht="25.5">
      <c r="A39" t="s">
        <v>49</v>
      </c>
      <c s="34" t="s">
        <v>78</v>
      </c>
      <c s="34" t="s">
        <v>271</v>
      </c>
      <c s="35" t="s">
        <v>78</v>
      </c>
      <c s="6" t="s">
        <v>272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38.25">
      <c r="A43" t="s">
        <v>49</v>
      </c>
      <c s="34" t="s">
        <v>81</v>
      </c>
      <c s="34" t="s">
        <v>274</v>
      </c>
      <c s="35" t="s">
        <v>81</v>
      </c>
      <c s="6" t="s">
        <v>275</v>
      </c>
      <c s="36" t="s">
        <v>62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132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801</v>
      </c>
      <c s="35" t="s">
        <v>85</v>
      </c>
      <c s="6" t="s">
        <v>802</v>
      </c>
      <c s="36" t="s">
        <v>145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146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56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803</v>
      </c>
      <c s="35" t="s">
        <v>89</v>
      </c>
      <c s="6" t="s">
        <v>804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56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805</v>
      </c>
      <c s="35" t="s">
        <v>93</v>
      </c>
      <c s="6" t="s">
        <v>806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807</v>
      </c>
      <c s="35" t="s">
        <v>96</v>
      </c>
      <c s="6" t="s">
        <v>808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58</v>
      </c>
    </row>
    <row r="63" spans="1:16" ht="25.5">
      <c r="A63" t="s">
        <v>49</v>
      </c>
      <c s="34" t="s">
        <v>100</v>
      </c>
      <c s="34" t="s">
        <v>809</v>
      </c>
      <c s="35" t="s">
        <v>100</v>
      </c>
      <c s="6" t="s">
        <v>810</v>
      </c>
      <c s="36" t="s">
        <v>145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146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811</v>
      </c>
      <c s="35" t="s">
        <v>104</v>
      </c>
      <c s="6" t="s">
        <v>812</v>
      </c>
      <c s="36" t="s">
        <v>145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146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3" ht="12.75">
      <c r="A71" t="s">
        <v>46</v>
      </c>
      <c r="C71" s="31" t="s">
        <v>66</v>
      </c>
      <c r="E71" s="33" t="s">
        <v>813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12.75">
      <c r="A72" t="s">
        <v>49</v>
      </c>
      <c s="34" t="s">
        <v>107</v>
      </c>
      <c s="34" t="s">
        <v>814</v>
      </c>
      <c s="35" t="s">
        <v>107</v>
      </c>
      <c s="6" t="s">
        <v>815</v>
      </c>
      <c s="36" t="s">
        <v>62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63</v>
      </c>
      <c>
        <f>(M72*0)/100</f>
      </c>
      <c t="s">
        <v>27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56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111</v>
      </c>
      <c s="34" t="s">
        <v>816</v>
      </c>
      <c s="35" t="s">
        <v>111</v>
      </c>
      <c s="6" t="s">
        <v>817</v>
      </c>
      <c s="36" t="s">
        <v>293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146</v>
      </c>
      <c>
        <f>(M76*0)/100</f>
      </c>
      <c t="s">
        <v>27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793</v>
      </c>
    </row>
    <row r="79" spans="1:5" ht="12.75">
      <c r="A79" t="s">
        <v>57</v>
      </c>
      <c r="E79" s="39" t="s">
        <v>58</v>
      </c>
    </row>
    <row r="80" spans="1:16" ht="12.75">
      <c r="A80" t="s">
        <v>49</v>
      </c>
      <c s="34" t="s">
        <v>114</v>
      </c>
      <c s="34" t="s">
        <v>818</v>
      </c>
      <c s="35" t="s">
        <v>114</v>
      </c>
      <c s="6" t="s">
        <v>819</v>
      </c>
      <c s="36" t="s">
        <v>62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63</v>
      </c>
      <c>
        <f>(M80*0)/100</f>
      </c>
      <c t="s">
        <v>27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132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117</v>
      </c>
      <c s="34" t="s">
        <v>820</v>
      </c>
      <c s="35" t="s">
        <v>117</v>
      </c>
      <c s="6" t="s">
        <v>821</v>
      </c>
      <c s="36" t="s">
        <v>242</v>
      </c>
      <c s="37">
        <v>48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63</v>
      </c>
      <c>
        <f>(M84*0)/100</f>
      </c>
      <c t="s">
        <v>27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822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120</v>
      </c>
      <c s="34" t="s">
        <v>284</v>
      </c>
      <c s="35" t="s">
        <v>120</v>
      </c>
      <c s="6" t="s">
        <v>285</v>
      </c>
      <c s="36" t="s">
        <v>242</v>
      </c>
      <c s="37">
        <v>24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63</v>
      </c>
      <c>
        <f>(M88*0)/100</f>
      </c>
      <c t="s">
        <v>27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282</v>
      </c>
    </row>
    <row r="91" spans="1:5" ht="12.75">
      <c r="A91" t="s">
        <v>57</v>
      </c>
      <c r="E9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COUNTIFS(L8:L369,"=0",A8:A369,"P")+COUNTIFS(L8:L369,"",A8:A369,"P")+SUM(Q8:Q369)</f>
      </c>
    </row>
    <row r="8" spans="1:13" ht="12.75">
      <c r="A8" t="s">
        <v>44</v>
      </c>
      <c r="C8" s="28" t="s">
        <v>825</v>
      </c>
      <c r="E8" s="30" t="s">
        <v>824</v>
      </c>
      <c r="J8" s="29">
        <f>0+J9+J18+J51+J188</f>
      </c>
      <c s="29">
        <f>0+K9+K18+K51+K188</f>
      </c>
      <c s="29">
        <f>0+L9+L18+L51+L188</f>
      </c>
      <c s="29">
        <f>0+M9+M18+M51+M188</f>
      </c>
    </row>
    <row r="9" spans="1:13" ht="12.75">
      <c r="A9" t="s">
        <v>46</v>
      </c>
      <c r="C9" s="31" t="s">
        <v>826</v>
      </c>
      <c r="E9" s="33" t="s">
        <v>827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355</v>
      </c>
      <c s="34" t="s">
        <v>828</v>
      </c>
      <c s="35" t="s">
        <v>355</v>
      </c>
      <c s="6" t="s">
        <v>829</v>
      </c>
      <c s="36" t="s">
        <v>570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830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831</v>
      </c>
    </row>
    <row r="13" spans="1:5" ht="140.25">
      <c r="A13" t="s">
        <v>57</v>
      </c>
      <c r="E13" s="39" t="s">
        <v>832</v>
      </c>
    </row>
    <row r="14" spans="1:16" ht="25.5">
      <c r="A14" t="s">
        <v>49</v>
      </c>
      <c s="34" t="s">
        <v>359</v>
      </c>
      <c s="34" t="s">
        <v>833</v>
      </c>
      <c s="35" t="s">
        <v>359</v>
      </c>
      <c s="6" t="s">
        <v>834</v>
      </c>
      <c s="36" t="s">
        <v>570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63</v>
      </c>
      <c>
        <f>(M14*0)/100</f>
      </c>
      <c t="s">
        <v>27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835</v>
      </c>
    </row>
    <row r="17" spans="1:5" ht="12.75">
      <c r="A17" t="s">
        <v>57</v>
      </c>
      <c r="E17" s="39" t="s">
        <v>58</v>
      </c>
    </row>
    <row r="18" spans="1:13" ht="12.75">
      <c r="A18" t="s">
        <v>46</v>
      </c>
      <c r="C18" s="31" t="s">
        <v>283</v>
      </c>
      <c r="E18" s="33" t="s">
        <v>836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25.5">
      <c r="A19" t="s">
        <v>49</v>
      </c>
      <c s="34" t="s">
        <v>325</v>
      </c>
      <c s="34" t="s">
        <v>217</v>
      </c>
      <c s="35" t="s">
        <v>325</v>
      </c>
      <c s="6" t="s">
        <v>218</v>
      </c>
      <c s="36" t="s">
        <v>88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835</v>
      </c>
    </row>
    <row r="22" spans="1:5" ht="12.75">
      <c r="A22" t="s">
        <v>57</v>
      </c>
      <c r="E22" s="39" t="s">
        <v>58</v>
      </c>
    </row>
    <row r="23" spans="1:16" ht="25.5">
      <c r="A23" t="s">
        <v>49</v>
      </c>
      <c s="34" t="s">
        <v>329</v>
      </c>
      <c s="34" t="s">
        <v>837</v>
      </c>
      <c s="35" t="s">
        <v>329</v>
      </c>
      <c s="6" t="s">
        <v>838</v>
      </c>
      <c s="36" t="s">
        <v>88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835</v>
      </c>
    </row>
    <row r="26" spans="1:5" ht="12.75">
      <c r="A26" t="s">
        <v>57</v>
      </c>
      <c r="E26" s="39" t="s">
        <v>58</v>
      </c>
    </row>
    <row r="27" spans="1:16" ht="25.5">
      <c r="A27" t="s">
        <v>49</v>
      </c>
      <c s="34" t="s">
        <v>332</v>
      </c>
      <c s="34" t="s">
        <v>258</v>
      </c>
      <c s="35" t="s">
        <v>332</v>
      </c>
      <c s="6" t="s">
        <v>259</v>
      </c>
      <c s="36" t="s">
        <v>88</v>
      </c>
      <c s="37">
        <v>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835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335</v>
      </c>
      <c s="34" t="s">
        <v>839</v>
      </c>
      <c s="35" t="s">
        <v>335</v>
      </c>
      <c s="6" t="s">
        <v>840</v>
      </c>
      <c s="36" t="s">
        <v>88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835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338</v>
      </c>
      <c s="34" t="s">
        <v>841</v>
      </c>
      <c s="35" t="s">
        <v>338</v>
      </c>
      <c s="6" t="s">
        <v>842</v>
      </c>
      <c s="36" t="s">
        <v>88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835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341</v>
      </c>
      <c s="34" t="s">
        <v>843</v>
      </c>
      <c s="35" t="s">
        <v>341</v>
      </c>
      <c s="6" t="s">
        <v>844</v>
      </c>
      <c s="36" t="s">
        <v>62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835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344</v>
      </c>
      <c s="34" t="s">
        <v>845</v>
      </c>
      <c s="35" t="s">
        <v>344</v>
      </c>
      <c s="6" t="s">
        <v>846</v>
      </c>
      <c s="36" t="s">
        <v>62</v>
      </c>
      <c s="37">
        <v>100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835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350</v>
      </c>
      <c s="34" t="s">
        <v>740</v>
      </c>
      <c s="35" t="s">
        <v>350</v>
      </c>
      <c s="6" t="s">
        <v>741</v>
      </c>
      <c s="36" t="s">
        <v>88</v>
      </c>
      <c s="37">
        <v>150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835</v>
      </c>
    </row>
    <row r="50" spans="1:5" ht="12.75">
      <c r="A50" t="s">
        <v>57</v>
      </c>
      <c r="E50" s="39" t="s">
        <v>58</v>
      </c>
    </row>
    <row r="51" spans="1:13" ht="12.75">
      <c r="A51" t="s">
        <v>46</v>
      </c>
      <c r="C51" s="31" t="s">
        <v>299</v>
      </c>
      <c r="E51" s="33" t="s">
        <v>847</v>
      </c>
      <c r="J51" s="32">
        <f>0</f>
      </c>
      <c s="32">
        <f>0</f>
      </c>
      <c s="32">
        <f>0+L52+L56+L60+L64+L68+L72+L76+L80+L84+L88+L92+L96+L100+L104+L108+L112+L116+L120+L124+L128+L132+L136+L140+L144+L148+L152+L156+L160+L164+L168+L172+L176+L180+L184</f>
      </c>
      <c s="32">
        <f>0+M52+M56+M60+M64+M68+M72+M76+M80+M84+M88+M92+M96+M100+M104+M108+M112+M116+M120+M124+M128+M132+M136+M140+M144+M148+M152+M156+M160+M164+M168+M172+M176+M180+M184</f>
      </c>
    </row>
    <row r="52" spans="1:16" ht="12.75">
      <c r="A52" t="s">
        <v>49</v>
      </c>
      <c s="34" t="s">
        <v>207</v>
      </c>
      <c s="34" t="s">
        <v>287</v>
      </c>
      <c s="35" t="s">
        <v>207</v>
      </c>
      <c s="6" t="s">
        <v>288</v>
      </c>
      <c s="36" t="s">
        <v>242</v>
      </c>
      <c s="37">
        <v>24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63</v>
      </c>
      <c>
        <f>(M52*0)/100</f>
      </c>
      <c t="s">
        <v>27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835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210</v>
      </c>
      <c s="34" t="s">
        <v>531</v>
      </c>
      <c s="35" t="s">
        <v>210</v>
      </c>
      <c s="6" t="s">
        <v>532</v>
      </c>
      <c s="36" t="s">
        <v>242</v>
      </c>
      <c s="37">
        <v>24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63</v>
      </c>
      <c>
        <f>(M56*0)/100</f>
      </c>
      <c t="s">
        <v>27</v>
      </c>
    </row>
    <row r="57" spans="1:5" ht="12.75">
      <c r="A57" s="35" t="s">
        <v>54</v>
      </c>
      <c r="E57" s="39" t="s">
        <v>4</v>
      </c>
    </row>
    <row r="58" spans="1:5" ht="12.75">
      <c r="A58" s="35" t="s">
        <v>55</v>
      </c>
      <c r="E58" s="40" t="s">
        <v>835</v>
      </c>
    </row>
    <row r="59" spans="1:5" ht="12.75">
      <c r="A59" t="s">
        <v>57</v>
      </c>
      <c r="E59" s="39" t="s">
        <v>58</v>
      </c>
    </row>
    <row r="60" spans="1:16" ht="25.5">
      <c r="A60" t="s">
        <v>49</v>
      </c>
      <c s="34" t="s">
        <v>213</v>
      </c>
      <c s="34" t="s">
        <v>268</v>
      </c>
      <c s="35" t="s">
        <v>213</v>
      </c>
      <c s="6" t="s">
        <v>269</v>
      </c>
      <c s="36" t="s">
        <v>62</v>
      </c>
      <c s="37">
        <v>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63</v>
      </c>
      <c>
        <f>(M60*0)/100</f>
      </c>
      <c t="s">
        <v>27</v>
      </c>
    </row>
    <row r="61" spans="1:5" ht="12.75">
      <c r="A61" s="35" t="s">
        <v>54</v>
      </c>
      <c r="E61" s="39" t="s">
        <v>4</v>
      </c>
    </row>
    <row r="62" spans="1:5" ht="12.75">
      <c r="A62" s="35" t="s">
        <v>55</v>
      </c>
      <c r="E62" s="40" t="s">
        <v>835</v>
      </c>
    </row>
    <row r="63" spans="1:5" ht="12.75">
      <c r="A63" t="s">
        <v>57</v>
      </c>
      <c r="E63" s="39" t="s">
        <v>58</v>
      </c>
    </row>
    <row r="64" spans="1:16" ht="12.75">
      <c r="A64" t="s">
        <v>49</v>
      </c>
      <c s="34" t="s">
        <v>216</v>
      </c>
      <c s="34" t="s">
        <v>240</v>
      </c>
      <c s="35" t="s">
        <v>216</v>
      </c>
      <c s="6" t="s">
        <v>241</v>
      </c>
      <c s="36" t="s">
        <v>242</v>
      </c>
      <c s="37">
        <v>24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63</v>
      </c>
      <c>
        <f>(M64*0)/100</f>
      </c>
      <c t="s">
        <v>27</v>
      </c>
    </row>
    <row r="65" spans="1:5" ht="12.75">
      <c r="A65" s="35" t="s">
        <v>54</v>
      </c>
      <c r="E65" s="39" t="s">
        <v>4</v>
      </c>
    </row>
    <row r="66" spans="1:5" ht="12.75">
      <c r="A66" s="35" t="s">
        <v>55</v>
      </c>
      <c r="E66" s="40" t="s">
        <v>835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220</v>
      </c>
      <c s="34" t="s">
        <v>280</v>
      </c>
      <c s="35" t="s">
        <v>220</v>
      </c>
      <c s="6" t="s">
        <v>281</v>
      </c>
      <c s="36" t="s">
        <v>242</v>
      </c>
      <c s="37">
        <v>72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63</v>
      </c>
      <c>
        <f>(M68*0)/100</f>
      </c>
      <c t="s">
        <v>27</v>
      </c>
    </row>
    <row r="69" spans="1:5" ht="12.75">
      <c r="A69" s="35" t="s">
        <v>54</v>
      </c>
      <c r="E69" s="39" t="s">
        <v>4</v>
      </c>
    </row>
    <row r="70" spans="1:5" ht="12.75">
      <c r="A70" s="35" t="s">
        <v>55</v>
      </c>
      <c r="E70" s="40" t="s">
        <v>835</v>
      </c>
    </row>
    <row r="71" spans="1:5" ht="12.75">
      <c r="A71" t="s">
        <v>57</v>
      </c>
      <c r="E71" s="39" t="s">
        <v>58</v>
      </c>
    </row>
    <row r="72" spans="1:16" ht="12.75">
      <c r="A72" t="s">
        <v>49</v>
      </c>
      <c s="34" t="s">
        <v>224</v>
      </c>
      <c s="34" t="s">
        <v>284</v>
      </c>
      <c s="35" t="s">
        <v>224</v>
      </c>
      <c s="6" t="s">
        <v>285</v>
      </c>
      <c s="36" t="s">
        <v>242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63</v>
      </c>
      <c>
        <f>(M72*0)/100</f>
      </c>
      <c t="s">
        <v>27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835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227</v>
      </c>
      <c s="34" t="s">
        <v>277</v>
      </c>
      <c s="35" t="s">
        <v>227</v>
      </c>
      <c s="6" t="s">
        <v>278</v>
      </c>
      <c s="36" t="s">
        <v>62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63</v>
      </c>
      <c>
        <f>(M76*0)/100</f>
      </c>
      <c t="s">
        <v>27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835</v>
      </c>
    </row>
    <row r="79" spans="1:5" ht="12.75">
      <c r="A79" t="s">
        <v>57</v>
      </c>
      <c r="E79" s="39" t="s">
        <v>58</v>
      </c>
    </row>
    <row r="80" spans="1:16" ht="25.5">
      <c r="A80" t="s">
        <v>49</v>
      </c>
      <c s="34" t="s">
        <v>230</v>
      </c>
      <c s="34" t="s">
        <v>271</v>
      </c>
      <c s="35" t="s">
        <v>230</v>
      </c>
      <c s="6" t="s">
        <v>272</v>
      </c>
      <c s="36" t="s">
        <v>62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63</v>
      </c>
      <c>
        <f>(M80*0)/100</f>
      </c>
      <c t="s">
        <v>27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835</v>
      </c>
    </row>
    <row r="83" spans="1:5" ht="12.75">
      <c r="A83" t="s">
        <v>57</v>
      </c>
      <c r="E83" s="39" t="s">
        <v>58</v>
      </c>
    </row>
    <row r="84" spans="1:16" ht="38.25">
      <c r="A84" t="s">
        <v>49</v>
      </c>
      <c s="34" t="s">
        <v>233</v>
      </c>
      <c s="34" t="s">
        <v>274</v>
      </c>
      <c s="35" t="s">
        <v>233</v>
      </c>
      <c s="6" t="s">
        <v>275</v>
      </c>
      <c s="36" t="s">
        <v>62</v>
      </c>
      <c s="37">
        <v>17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63</v>
      </c>
      <c>
        <f>(M84*0)/100</f>
      </c>
      <c t="s">
        <v>27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835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236</v>
      </c>
      <c s="34" t="s">
        <v>848</v>
      </c>
      <c s="35" t="s">
        <v>236</v>
      </c>
      <c s="6" t="s">
        <v>849</v>
      </c>
      <c s="36" t="s">
        <v>62</v>
      </c>
      <c s="37">
        <v>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830</v>
      </c>
      <c>
        <f>(M88*0)/100</f>
      </c>
      <c t="s">
        <v>27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835</v>
      </c>
    </row>
    <row r="91" spans="1:5" ht="76.5">
      <c r="A91" t="s">
        <v>57</v>
      </c>
      <c r="E91" s="39" t="s">
        <v>850</v>
      </c>
    </row>
    <row r="92" spans="1:16" ht="12.75">
      <c r="A92" t="s">
        <v>49</v>
      </c>
      <c s="34" t="s">
        <v>239</v>
      </c>
      <c s="34" t="s">
        <v>228</v>
      </c>
      <c s="35" t="s">
        <v>239</v>
      </c>
      <c s="6" t="s">
        <v>229</v>
      </c>
      <c s="36" t="s">
        <v>62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63</v>
      </c>
      <c>
        <f>(M92*0)/100</f>
      </c>
      <c t="s">
        <v>27</v>
      </c>
    </row>
    <row r="93" spans="1:5" ht="12.75">
      <c r="A93" s="35" t="s">
        <v>54</v>
      </c>
      <c r="E93" s="39" t="s">
        <v>4</v>
      </c>
    </row>
    <row r="94" spans="1:5" ht="12.75">
      <c r="A94" s="35" t="s">
        <v>55</v>
      </c>
      <c r="E94" s="40" t="s">
        <v>835</v>
      </c>
    </row>
    <row r="95" spans="1:5" ht="12.75">
      <c r="A95" t="s">
        <v>57</v>
      </c>
      <c r="E95" s="39" t="s">
        <v>58</v>
      </c>
    </row>
    <row r="96" spans="1:16" ht="12.75">
      <c r="A96" t="s">
        <v>49</v>
      </c>
      <c s="34" t="s">
        <v>243</v>
      </c>
      <c s="34" t="s">
        <v>231</v>
      </c>
      <c s="35" t="s">
        <v>243</v>
      </c>
      <c s="6" t="s">
        <v>232</v>
      </c>
      <c s="36" t="s">
        <v>62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63</v>
      </c>
      <c>
        <f>(M96*0)/100</f>
      </c>
      <c t="s">
        <v>27</v>
      </c>
    </row>
    <row r="97" spans="1:5" ht="12.75">
      <c r="A97" s="35" t="s">
        <v>54</v>
      </c>
      <c r="E97" s="39" t="s">
        <v>4</v>
      </c>
    </row>
    <row r="98" spans="1:5" ht="12.75">
      <c r="A98" s="35" t="s">
        <v>55</v>
      </c>
      <c r="E98" s="40" t="s">
        <v>835</v>
      </c>
    </row>
    <row r="99" spans="1:5" ht="12.75">
      <c r="A99" t="s">
        <v>57</v>
      </c>
      <c r="E99" s="39" t="s">
        <v>58</v>
      </c>
    </row>
    <row r="100" spans="1:16" ht="12.75">
      <c r="A100" t="s">
        <v>49</v>
      </c>
      <c s="34" t="s">
        <v>247</v>
      </c>
      <c s="34" t="s">
        <v>851</v>
      </c>
      <c s="35" t="s">
        <v>247</v>
      </c>
      <c s="6" t="s">
        <v>852</v>
      </c>
      <c s="36" t="s">
        <v>62</v>
      </c>
      <c s="37">
        <v>50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63</v>
      </c>
      <c>
        <f>(M100*0)/100</f>
      </c>
      <c t="s">
        <v>27</v>
      </c>
    </row>
    <row r="101" spans="1:5" ht="12.75">
      <c r="A101" s="35" t="s">
        <v>54</v>
      </c>
      <c r="E101" s="39" t="s">
        <v>4</v>
      </c>
    </row>
    <row r="102" spans="1:5" ht="12.75">
      <c r="A102" s="35" t="s">
        <v>55</v>
      </c>
      <c r="E102" s="40" t="s">
        <v>835</v>
      </c>
    </row>
    <row r="103" spans="1:5" ht="12.75">
      <c r="A103" t="s">
        <v>57</v>
      </c>
      <c r="E103" s="39" t="s">
        <v>58</v>
      </c>
    </row>
    <row r="104" spans="1:16" ht="12.75">
      <c r="A104" t="s">
        <v>49</v>
      </c>
      <c s="34" t="s">
        <v>251</v>
      </c>
      <c s="34" t="s">
        <v>853</v>
      </c>
      <c s="35" t="s">
        <v>251</v>
      </c>
      <c s="6" t="s">
        <v>854</v>
      </c>
      <c s="36" t="s">
        <v>88</v>
      </c>
      <c s="37">
        <v>150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63</v>
      </c>
      <c>
        <f>(M104*0)/100</f>
      </c>
      <c t="s">
        <v>27</v>
      </c>
    </row>
    <row r="105" spans="1:5" ht="12.75">
      <c r="A105" s="35" t="s">
        <v>54</v>
      </c>
      <c r="E105" s="39" t="s">
        <v>4</v>
      </c>
    </row>
    <row r="106" spans="1:5" ht="12.75">
      <c r="A106" s="35" t="s">
        <v>55</v>
      </c>
      <c r="E106" s="40" t="s">
        <v>835</v>
      </c>
    </row>
    <row r="107" spans="1:5" ht="12.75">
      <c r="A107" t="s">
        <v>57</v>
      </c>
      <c r="E107" s="39" t="s">
        <v>58</v>
      </c>
    </row>
    <row r="108" spans="1:16" ht="12.75">
      <c r="A108" t="s">
        <v>49</v>
      </c>
      <c s="34" t="s">
        <v>254</v>
      </c>
      <c s="34" t="s">
        <v>262</v>
      </c>
      <c s="35" t="s">
        <v>254</v>
      </c>
      <c s="6" t="s">
        <v>263</v>
      </c>
      <c s="36" t="s">
        <v>62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63</v>
      </c>
      <c>
        <f>(M108*0)/100</f>
      </c>
      <c t="s">
        <v>27</v>
      </c>
    </row>
    <row r="109" spans="1:5" ht="12.75">
      <c r="A109" s="35" t="s">
        <v>54</v>
      </c>
      <c r="E109" s="39" t="s">
        <v>4</v>
      </c>
    </row>
    <row r="110" spans="1:5" ht="12.75">
      <c r="A110" s="35" t="s">
        <v>55</v>
      </c>
      <c r="E110" s="40" t="s">
        <v>835</v>
      </c>
    </row>
    <row r="111" spans="1:5" ht="12.75">
      <c r="A111" t="s">
        <v>57</v>
      </c>
      <c r="E111" s="39" t="s">
        <v>58</v>
      </c>
    </row>
    <row r="112" spans="1:16" ht="12.75">
      <c r="A112" t="s">
        <v>49</v>
      </c>
      <c s="34" t="s">
        <v>257</v>
      </c>
      <c s="34" t="s">
        <v>855</v>
      </c>
      <c s="35" t="s">
        <v>257</v>
      </c>
      <c s="6" t="s">
        <v>856</v>
      </c>
      <c s="36" t="s">
        <v>88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63</v>
      </c>
      <c>
        <f>(M112*0)/100</f>
      </c>
      <c t="s">
        <v>27</v>
      </c>
    </row>
    <row r="113" spans="1:5" ht="12.75">
      <c r="A113" s="35" t="s">
        <v>54</v>
      </c>
      <c r="E113" s="39" t="s">
        <v>4</v>
      </c>
    </row>
    <row r="114" spans="1:5" ht="12.75">
      <c r="A114" s="35" t="s">
        <v>55</v>
      </c>
      <c r="E114" s="40" t="s">
        <v>835</v>
      </c>
    </row>
    <row r="115" spans="1:5" ht="12.75">
      <c r="A115" t="s">
        <v>57</v>
      </c>
      <c r="E115" s="39" t="s">
        <v>58</v>
      </c>
    </row>
    <row r="116" spans="1:16" ht="25.5">
      <c r="A116" t="s">
        <v>49</v>
      </c>
      <c s="34" t="s">
        <v>261</v>
      </c>
      <c s="34" t="s">
        <v>857</v>
      </c>
      <c s="35" t="s">
        <v>261</v>
      </c>
      <c s="6" t="s">
        <v>858</v>
      </c>
      <c s="36" t="s">
        <v>62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63</v>
      </c>
      <c>
        <f>(M116*0)/100</f>
      </c>
      <c t="s">
        <v>27</v>
      </c>
    </row>
    <row r="117" spans="1:5" ht="12.75">
      <c r="A117" s="35" t="s">
        <v>54</v>
      </c>
      <c r="E117" s="39" t="s">
        <v>4</v>
      </c>
    </row>
    <row r="118" spans="1:5" ht="12.75">
      <c r="A118" s="35" t="s">
        <v>55</v>
      </c>
      <c r="E118" s="40" t="s">
        <v>835</v>
      </c>
    </row>
    <row r="119" spans="1:5" ht="12.75">
      <c r="A119" t="s">
        <v>57</v>
      </c>
      <c r="E119" s="39" t="s">
        <v>58</v>
      </c>
    </row>
    <row r="120" spans="1:16" ht="25.5">
      <c r="A120" t="s">
        <v>49</v>
      </c>
      <c s="34" t="s">
        <v>264</v>
      </c>
      <c s="34" t="s">
        <v>859</v>
      </c>
      <c s="35" t="s">
        <v>264</v>
      </c>
      <c s="6" t="s">
        <v>860</v>
      </c>
      <c s="36" t="s">
        <v>88</v>
      </c>
      <c s="37">
        <v>320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63</v>
      </c>
      <c>
        <f>(M120*0)/100</f>
      </c>
      <c t="s">
        <v>27</v>
      </c>
    </row>
    <row r="121" spans="1:5" ht="12.75">
      <c r="A121" s="35" t="s">
        <v>54</v>
      </c>
      <c r="E121" s="39" t="s">
        <v>4</v>
      </c>
    </row>
    <row r="122" spans="1:5" ht="12.75">
      <c r="A122" s="35" t="s">
        <v>55</v>
      </c>
      <c r="E122" s="40" t="s">
        <v>835</v>
      </c>
    </row>
    <row r="123" spans="1:5" ht="12.75">
      <c r="A123" t="s">
        <v>57</v>
      </c>
      <c r="E123" s="39" t="s">
        <v>58</v>
      </c>
    </row>
    <row r="124" spans="1:16" ht="25.5">
      <c r="A124" t="s">
        <v>49</v>
      </c>
      <c s="34" t="s">
        <v>267</v>
      </c>
      <c s="34" t="s">
        <v>861</v>
      </c>
      <c s="35" t="s">
        <v>267</v>
      </c>
      <c s="6" t="s">
        <v>862</v>
      </c>
      <c s="36" t="s">
        <v>62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63</v>
      </c>
      <c>
        <f>(M124*0)/100</f>
      </c>
      <c t="s">
        <v>27</v>
      </c>
    </row>
    <row r="125" spans="1:5" ht="12.75">
      <c r="A125" s="35" t="s">
        <v>54</v>
      </c>
      <c r="E125" s="39" t="s">
        <v>4</v>
      </c>
    </row>
    <row r="126" spans="1:5" ht="12.75">
      <c r="A126" s="35" t="s">
        <v>55</v>
      </c>
      <c r="E126" s="40" t="s">
        <v>835</v>
      </c>
    </row>
    <row r="127" spans="1:5" ht="12.75">
      <c r="A127" t="s">
        <v>57</v>
      </c>
      <c r="E127" s="39" t="s">
        <v>58</v>
      </c>
    </row>
    <row r="128" spans="1:16" ht="12.75">
      <c r="A128" t="s">
        <v>49</v>
      </c>
      <c s="34" t="s">
        <v>270</v>
      </c>
      <c s="34" t="s">
        <v>863</v>
      </c>
      <c s="35" t="s">
        <v>270</v>
      </c>
      <c s="6" t="s">
        <v>864</v>
      </c>
      <c s="36" t="s">
        <v>88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63</v>
      </c>
      <c>
        <f>(M128*0)/100</f>
      </c>
      <c t="s">
        <v>27</v>
      </c>
    </row>
    <row r="129" spans="1:5" ht="12.75">
      <c r="A129" s="35" t="s">
        <v>54</v>
      </c>
      <c r="E129" s="39" t="s">
        <v>4</v>
      </c>
    </row>
    <row r="130" spans="1:5" ht="12.75">
      <c r="A130" s="35" t="s">
        <v>55</v>
      </c>
      <c r="E130" s="40" t="s">
        <v>835</v>
      </c>
    </row>
    <row r="131" spans="1:5" ht="12.75">
      <c r="A131" t="s">
        <v>57</v>
      </c>
      <c r="E131" s="39" t="s">
        <v>58</v>
      </c>
    </row>
    <row r="132" spans="1:16" ht="25.5">
      <c r="A132" t="s">
        <v>49</v>
      </c>
      <c s="34" t="s">
        <v>273</v>
      </c>
      <c s="34" t="s">
        <v>865</v>
      </c>
      <c s="35" t="s">
        <v>273</v>
      </c>
      <c s="6" t="s">
        <v>866</v>
      </c>
      <c s="36" t="s">
        <v>62</v>
      </c>
      <c s="37">
        <v>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63</v>
      </c>
      <c>
        <f>(M132*0)/100</f>
      </c>
      <c t="s">
        <v>27</v>
      </c>
    </row>
    <row r="133" spans="1:5" ht="12.75">
      <c r="A133" s="35" t="s">
        <v>54</v>
      </c>
      <c r="E133" s="39" t="s">
        <v>4</v>
      </c>
    </row>
    <row r="134" spans="1:5" ht="12.75">
      <c r="A134" s="35" t="s">
        <v>55</v>
      </c>
      <c r="E134" s="40" t="s">
        <v>835</v>
      </c>
    </row>
    <row r="135" spans="1:5" ht="12.75">
      <c r="A135" t="s">
        <v>57</v>
      </c>
      <c r="E135" s="39" t="s">
        <v>58</v>
      </c>
    </row>
    <row r="136" spans="1:16" ht="12.75">
      <c r="A136" t="s">
        <v>49</v>
      </c>
      <c s="34" t="s">
        <v>276</v>
      </c>
      <c s="34" t="s">
        <v>867</v>
      </c>
      <c s="35" t="s">
        <v>276</v>
      </c>
      <c s="6" t="s">
        <v>868</v>
      </c>
      <c s="36" t="s">
        <v>88</v>
      </c>
      <c s="37">
        <v>95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63</v>
      </c>
      <c>
        <f>(M136*0)/100</f>
      </c>
      <c t="s">
        <v>27</v>
      </c>
    </row>
    <row r="137" spans="1:5" ht="12.75">
      <c r="A137" s="35" t="s">
        <v>54</v>
      </c>
      <c r="E137" s="39" t="s">
        <v>4</v>
      </c>
    </row>
    <row r="138" spans="1:5" ht="12.75">
      <c r="A138" s="35" t="s">
        <v>55</v>
      </c>
      <c r="E138" s="40" t="s">
        <v>835</v>
      </c>
    </row>
    <row r="139" spans="1:5" ht="12.75">
      <c r="A139" t="s">
        <v>57</v>
      </c>
      <c r="E139" s="39" t="s">
        <v>58</v>
      </c>
    </row>
    <row r="140" spans="1:16" ht="25.5">
      <c r="A140" t="s">
        <v>49</v>
      </c>
      <c s="34" t="s">
        <v>279</v>
      </c>
      <c s="34" t="s">
        <v>518</v>
      </c>
      <c s="35" t="s">
        <v>279</v>
      </c>
      <c s="6" t="s">
        <v>519</v>
      </c>
      <c s="36" t="s">
        <v>62</v>
      </c>
      <c s="37">
        <v>20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63</v>
      </c>
      <c>
        <f>(M140*0)/100</f>
      </c>
      <c t="s">
        <v>27</v>
      </c>
    </row>
    <row r="141" spans="1:5" ht="12.75">
      <c r="A141" s="35" t="s">
        <v>54</v>
      </c>
      <c r="E141" s="39" t="s">
        <v>4</v>
      </c>
    </row>
    <row r="142" spans="1:5" ht="12.75">
      <c r="A142" s="35" t="s">
        <v>55</v>
      </c>
      <c r="E142" s="40" t="s">
        <v>835</v>
      </c>
    </row>
    <row r="143" spans="1:5" ht="12.75">
      <c r="A143" t="s">
        <v>57</v>
      </c>
      <c r="E143" s="39" t="s">
        <v>58</v>
      </c>
    </row>
    <row r="144" spans="1:16" ht="12.75">
      <c r="A144" t="s">
        <v>49</v>
      </c>
      <c s="34" t="s">
        <v>283</v>
      </c>
      <c s="34" t="s">
        <v>514</v>
      </c>
      <c s="35" t="s">
        <v>283</v>
      </c>
      <c s="6" t="s">
        <v>515</v>
      </c>
      <c s="36" t="s">
        <v>88</v>
      </c>
      <c s="37">
        <v>25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63</v>
      </c>
      <c>
        <f>(M144*0)/100</f>
      </c>
      <c t="s">
        <v>27</v>
      </c>
    </row>
    <row r="145" spans="1:5" ht="12.75">
      <c r="A145" s="35" t="s">
        <v>54</v>
      </c>
      <c r="E145" s="39" t="s">
        <v>4</v>
      </c>
    </row>
    <row r="146" spans="1:5" ht="12.75">
      <c r="A146" s="35" t="s">
        <v>55</v>
      </c>
      <c r="E146" s="40" t="s">
        <v>835</v>
      </c>
    </row>
    <row r="147" spans="1:5" ht="12.75">
      <c r="A147" t="s">
        <v>57</v>
      </c>
      <c r="E147" s="39" t="s">
        <v>58</v>
      </c>
    </row>
    <row r="148" spans="1:16" ht="12.75">
      <c r="A148" t="s">
        <v>49</v>
      </c>
      <c s="34" t="s">
        <v>286</v>
      </c>
      <c s="34" t="s">
        <v>265</v>
      </c>
      <c s="35" t="s">
        <v>286</v>
      </c>
      <c s="6" t="s">
        <v>266</v>
      </c>
      <c s="36" t="s">
        <v>62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63</v>
      </c>
      <c>
        <f>(M148*0)/100</f>
      </c>
      <c t="s">
        <v>27</v>
      </c>
    </row>
    <row r="149" spans="1:5" ht="12.75">
      <c r="A149" s="35" t="s">
        <v>54</v>
      </c>
      <c r="E149" s="39" t="s">
        <v>4</v>
      </c>
    </row>
    <row r="150" spans="1:5" ht="12.75">
      <c r="A150" s="35" t="s">
        <v>55</v>
      </c>
      <c r="E150" s="40" t="s">
        <v>835</v>
      </c>
    </row>
    <row r="151" spans="1:5" ht="12.75">
      <c r="A151" t="s">
        <v>57</v>
      </c>
      <c r="E151" s="39" t="s">
        <v>58</v>
      </c>
    </row>
    <row r="152" spans="1:16" ht="12.75">
      <c r="A152" t="s">
        <v>49</v>
      </c>
      <c s="34" t="s">
        <v>290</v>
      </c>
      <c s="34" t="s">
        <v>869</v>
      </c>
      <c s="35" t="s">
        <v>290</v>
      </c>
      <c s="6" t="s">
        <v>870</v>
      </c>
      <c s="36" t="s">
        <v>62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63</v>
      </c>
      <c>
        <f>(M152*0)/100</f>
      </c>
      <c t="s">
        <v>27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835</v>
      </c>
    </row>
    <row r="155" spans="1:5" ht="12.75">
      <c r="A155" t="s">
        <v>57</v>
      </c>
      <c r="E155" s="39" t="s">
        <v>58</v>
      </c>
    </row>
    <row r="156" spans="1:16" ht="12.75">
      <c r="A156" t="s">
        <v>49</v>
      </c>
      <c s="34" t="s">
        <v>295</v>
      </c>
      <c s="34" t="s">
        <v>871</v>
      </c>
      <c s="35" t="s">
        <v>295</v>
      </c>
      <c s="6" t="s">
        <v>872</v>
      </c>
      <c s="36" t="s">
        <v>62</v>
      </c>
      <c s="37">
        <v>10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63</v>
      </c>
      <c>
        <f>(M156*0)/100</f>
      </c>
      <c t="s">
        <v>27</v>
      </c>
    </row>
    <row r="157" spans="1:5" ht="12.75">
      <c r="A157" s="35" t="s">
        <v>54</v>
      </c>
      <c r="E157" s="39" t="s">
        <v>4</v>
      </c>
    </row>
    <row r="158" spans="1:5" ht="12.75">
      <c r="A158" s="35" t="s">
        <v>55</v>
      </c>
      <c r="E158" s="40" t="s">
        <v>835</v>
      </c>
    </row>
    <row r="159" spans="1:5" ht="12.75">
      <c r="A159" t="s">
        <v>57</v>
      </c>
      <c r="E159" s="39" t="s">
        <v>58</v>
      </c>
    </row>
    <row r="160" spans="1:16" ht="12.75">
      <c r="A160" t="s">
        <v>49</v>
      </c>
      <c s="34" t="s">
        <v>299</v>
      </c>
      <c s="34" t="s">
        <v>638</v>
      </c>
      <c s="35" t="s">
        <v>299</v>
      </c>
      <c s="6" t="s">
        <v>639</v>
      </c>
      <c s="36" t="s">
        <v>62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63</v>
      </c>
      <c>
        <f>(M160*0)/100</f>
      </c>
      <c t="s">
        <v>27</v>
      </c>
    </row>
    <row r="161" spans="1:5" ht="12.75">
      <c r="A161" s="35" t="s">
        <v>54</v>
      </c>
      <c r="E161" s="39" t="s">
        <v>4</v>
      </c>
    </row>
    <row r="162" spans="1:5" ht="12.75">
      <c r="A162" s="35" t="s">
        <v>55</v>
      </c>
      <c r="E162" s="40" t="s">
        <v>835</v>
      </c>
    </row>
    <row r="163" spans="1:5" ht="12.75">
      <c r="A163" t="s">
        <v>57</v>
      </c>
      <c r="E163" s="39" t="s">
        <v>58</v>
      </c>
    </row>
    <row r="164" spans="1:16" ht="12.75">
      <c r="A164" t="s">
        <v>49</v>
      </c>
      <c s="34" t="s">
        <v>303</v>
      </c>
      <c s="34" t="s">
        <v>538</v>
      </c>
      <c s="35" t="s">
        <v>303</v>
      </c>
      <c s="6" t="s">
        <v>539</v>
      </c>
      <c s="36" t="s">
        <v>62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63</v>
      </c>
      <c>
        <f>(M164*0)/100</f>
      </c>
      <c t="s">
        <v>27</v>
      </c>
    </row>
    <row r="165" spans="1:5" ht="12.75">
      <c r="A165" s="35" t="s">
        <v>54</v>
      </c>
      <c r="E165" s="39" t="s">
        <v>4</v>
      </c>
    </row>
    <row r="166" spans="1:5" ht="12.75">
      <c r="A166" s="35" t="s">
        <v>55</v>
      </c>
      <c r="E166" s="40" t="s">
        <v>835</v>
      </c>
    </row>
    <row r="167" spans="1:5" ht="12.75">
      <c r="A167" t="s">
        <v>57</v>
      </c>
      <c r="E167" s="39" t="s">
        <v>58</v>
      </c>
    </row>
    <row r="168" spans="1:16" ht="12.75">
      <c r="A168" t="s">
        <v>49</v>
      </c>
      <c s="34" t="s">
        <v>307</v>
      </c>
      <c s="34" t="s">
        <v>873</v>
      </c>
      <c s="35" t="s">
        <v>307</v>
      </c>
      <c s="6" t="s">
        <v>874</v>
      </c>
      <c s="36" t="s">
        <v>62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63</v>
      </c>
      <c>
        <f>(M168*0)/100</f>
      </c>
      <c t="s">
        <v>27</v>
      </c>
    </row>
    <row r="169" spans="1:5" ht="12.75">
      <c r="A169" s="35" t="s">
        <v>54</v>
      </c>
      <c r="E169" s="39" t="s">
        <v>4</v>
      </c>
    </row>
    <row r="170" spans="1:5" ht="12.75">
      <c r="A170" s="35" t="s">
        <v>55</v>
      </c>
      <c r="E170" s="40" t="s">
        <v>835</v>
      </c>
    </row>
    <row r="171" spans="1:5" ht="12.75">
      <c r="A171" t="s">
        <v>57</v>
      </c>
      <c r="E171" s="39" t="s">
        <v>58</v>
      </c>
    </row>
    <row r="172" spans="1:16" ht="12.75">
      <c r="A172" t="s">
        <v>49</v>
      </c>
      <c s="34" t="s">
        <v>311</v>
      </c>
      <c s="34" t="s">
        <v>875</v>
      </c>
      <c s="35" t="s">
        <v>311</v>
      </c>
      <c s="6" t="s">
        <v>876</v>
      </c>
      <c s="36" t="s">
        <v>62</v>
      </c>
      <c s="37">
        <v>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63</v>
      </c>
      <c>
        <f>(M172*0)/100</f>
      </c>
      <c t="s">
        <v>27</v>
      </c>
    </row>
    <row r="173" spans="1:5" ht="12.75">
      <c r="A173" s="35" t="s">
        <v>54</v>
      </c>
      <c r="E173" s="39" t="s">
        <v>4</v>
      </c>
    </row>
    <row r="174" spans="1:5" ht="12.75">
      <c r="A174" s="35" t="s">
        <v>55</v>
      </c>
      <c r="E174" s="40" t="s">
        <v>835</v>
      </c>
    </row>
    <row r="175" spans="1:5" ht="12.75">
      <c r="A175" t="s">
        <v>57</v>
      </c>
      <c r="E175" s="39" t="s">
        <v>58</v>
      </c>
    </row>
    <row r="176" spans="1:16" ht="12.75">
      <c r="A176" t="s">
        <v>49</v>
      </c>
      <c s="34" t="s">
        <v>314</v>
      </c>
      <c s="34" t="s">
        <v>877</v>
      </c>
      <c s="35" t="s">
        <v>314</v>
      </c>
      <c s="6" t="s">
        <v>878</v>
      </c>
      <c s="36" t="s">
        <v>62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63</v>
      </c>
      <c>
        <f>(M176*0)/100</f>
      </c>
      <c t="s">
        <v>27</v>
      </c>
    </row>
    <row r="177" spans="1:5" ht="12.75">
      <c r="A177" s="35" t="s">
        <v>54</v>
      </c>
      <c r="E177" s="39" t="s">
        <v>4</v>
      </c>
    </row>
    <row r="178" spans="1:5" ht="12.75">
      <c r="A178" s="35" t="s">
        <v>55</v>
      </c>
      <c r="E178" s="40" t="s">
        <v>835</v>
      </c>
    </row>
    <row r="179" spans="1:5" ht="12.75">
      <c r="A179" t="s">
        <v>57</v>
      </c>
      <c r="E179" s="39" t="s">
        <v>58</v>
      </c>
    </row>
    <row r="180" spans="1:16" ht="12.75">
      <c r="A180" t="s">
        <v>49</v>
      </c>
      <c s="34" t="s">
        <v>318</v>
      </c>
      <c s="34" t="s">
        <v>879</v>
      </c>
      <c s="35" t="s">
        <v>318</v>
      </c>
      <c s="6" t="s">
        <v>880</v>
      </c>
      <c s="36" t="s">
        <v>881</v>
      </c>
      <c s="37">
        <v>1.5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63</v>
      </c>
      <c>
        <f>(M180*0)/100</f>
      </c>
      <c t="s">
        <v>27</v>
      </c>
    </row>
    <row r="181" spans="1:5" ht="12.75">
      <c r="A181" s="35" t="s">
        <v>54</v>
      </c>
      <c r="E181" s="39" t="s">
        <v>4</v>
      </c>
    </row>
    <row r="182" spans="1:5" ht="12.75">
      <c r="A182" s="35" t="s">
        <v>55</v>
      </c>
      <c r="E182" s="40" t="s">
        <v>835</v>
      </c>
    </row>
    <row r="183" spans="1:5" ht="12.75">
      <c r="A183" t="s">
        <v>57</v>
      </c>
      <c r="E183" s="39" t="s">
        <v>58</v>
      </c>
    </row>
    <row r="184" spans="1:16" ht="12.75">
      <c r="A184" t="s">
        <v>49</v>
      </c>
      <c s="34" t="s">
        <v>321</v>
      </c>
      <c s="34" t="s">
        <v>882</v>
      </c>
      <c s="35" t="s">
        <v>321</v>
      </c>
      <c s="6" t="s">
        <v>883</v>
      </c>
      <c s="36" t="s">
        <v>62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830</v>
      </c>
      <c>
        <f>(M184*0)/100</f>
      </c>
      <c t="s">
        <v>27</v>
      </c>
    </row>
    <row r="185" spans="1:5" ht="12.75">
      <c r="A185" s="35" t="s">
        <v>54</v>
      </c>
      <c r="E185" s="39" t="s">
        <v>4</v>
      </c>
    </row>
    <row r="186" spans="1:5" ht="12.75">
      <c r="A186" s="35" t="s">
        <v>55</v>
      </c>
      <c r="E186" s="40" t="s">
        <v>835</v>
      </c>
    </row>
    <row r="187" spans="1:5" ht="76.5">
      <c r="A187" t="s">
        <v>57</v>
      </c>
      <c r="E187" s="39" t="s">
        <v>884</v>
      </c>
    </row>
    <row r="188" spans="1:13" ht="12.75">
      <c r="A188" t="s">
        <v>46</v>
      </c>
      <c r="C188" s="31" t="s">
        <v>303</v>
      </c>
      <c r="E188" s="33" t="s">
        <v>885</v>
      </c>
      <c r="J188" s="32">
        <f>0</f>
      </c>
      <c s="32">
        <f>0</f>
      </c>
      <c s="32">
        <f>0+L189+L193+L197+L201+L205+L209+L213+L217+L221+L225+L229+L233+L237+L241+L245+L249+L253+L257+L261+L265+L269+L273+L277+L281+L285+L289+L293+L297+L301+L305+L309+L313+L317+L321+L325+L329+L333+L337+L341+L345+L349+L353+L357+L361+L365+L369</f>
      </c>
      <c s="32">
        <f>0+M189+M193+M197+M201+M205+M209+M213+M217+M221+M225+M229+M233+M237+M241+M245+M249+M253+M257+M261+M265+M269+M273+M277+M281+M285+M289+M293+M297+M301+M305+M309+M313+M317+M321+M325+M329+M333+M337+M341+M345+M349+M353+M357+M361+M365+M369</f>
      </c>
    </row>
    <row r="189" spans="1:16" ht="25.5">
      <c r="A189" t="s">
        <v>49</v>
      </c>
      <c s="34" t="s">
        <v>47</v>
      </c>
      <c s="34" t="s">
        <v>886</v>
      </c>
      <c s="35" t="s">
        <v>47</v>
      </c>
      <c s="6" t="s">
        <v>887</v>
      </c>
      <c s="36" t="s">
        <v>62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63</v>
      </c>
      <c>
        <f>(M189*0)/100</f>
      </c>
      <c t="s">
        <v>27</v>
      </c>
    </row>
    <row r="190" spans="1:5" ht="12.75">
      <c r="A190" s="35" t="s">
        <v>54</v>
      </c>
      <c r="E190" s="39" t="s">
        <v>4</v>
      </c>
    </row>
    <row r="191" spans="1:5" ht="12.75">
      <c r="A191" s="35" t="s">
        <v>55</v>
      </c>
      <c r="E191" s="40" t="s">
        <v>835</v>
      </c>
    </row>
    <row r="192" spans="1:5" ht="12.75">
      <c r="A192" t="s">
        <v>57</v>
      </c>
      <c r="E192" s="39" t="s">
        <v>58</v>
      </c>
    </row>
    <row r="193" spans="1:16" ht="25.5">
      <c r="A193" t="s">
        <v>49</v>
      </c>
      <c s="34" t="s">
        <v>27</v>
      </c>
      <c s="34" t="s">
        <v>888</v>
      </c>
      <c s="35" t="s">
        <v>27</v>
      </c>
      <c s="6" t="s">
        <v>889</v>
      </c>
      <c s="36" t="s">
        <v>62</v>
      </c>
      <c s="37">
        <v>7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63</v>
      </c>
      <c>
        <f>(M193*0)/100</f>
      </c>
      <c t="s">
        <v>27</v>
      </c>
    </row>
    <row r="194" spans="1:5" ht="12.75">
      <c r="A194" s="35" t="s">
        <v>54</v>
      </c>
      <c r="E194" s="39" t="s">
        <v>4</v>
      </c>
    </row>
    <row r="195" spans="1:5" ht="12.75">
      <c r="A195" s="35" t="s">
        <v>55</v>
      </c>
      <c r="E195" s="40" t="s">
        <v>835</v>
      </c>
    </row>
    <row r="196" spans="1:5" ht="12.75">
      <c r="A196" t="s">
        <v>57</v>
      </c>
      <c r="E196" s="39" t="s">
        <v>58</v>
      </c>
    </row>
    <row r="197" spans="1:16" ht="12.75">
      <c r="A197" t="s">
        <v>49</v>
      </c>
      <c s="34" t="s">
        <v>25</v>
      </c>
      <c s="34" t="s">
        <v>890</v>
      </c>
      <c s="35" t="s">
        <v>25</v>
      </c>
      <c s="6" t="s">
        <v>891</v>
      </c>
      <c s="36" t="s">
        <v>62</v>
      </c>
      <c s="37">
        <v>11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63</v>
      </c>
      <c>
        <f>(M197*0)/100</f>
      </c>
      <c t="s">
        <v>27</v>
      </c>
    </row>
    <row r="198" spans="1:5" ht="12.75">
      <c r="A198" s="35" t="s">
        <v>54</v>
      </c>
      <c r="E198" s="39" t="s">
        <v>4</v>
      </c>
    </row>
    <row r="199" spans="1:5" ht="12.75">
      <c r="A199" s="35" t="s">
        <v>55</v>
      </c>
      <c r="E199" s="40" t="s">
        <v>835</v>
      </c>
    </row>
    <row r="200" spans="1:5" ht="12.75">
      <c r="A200" t="s">
        <v>57</v>
      </c>
      <c r="E200" s="39" t="s">
        <v>58</v>
      </c>
    </row>
    <row r="201" spans="1:16" ht="12.75">
      <c r="A201" t="s">
        <v>49</v>
      </c>
      <c s="34" t="s">
        <v>66</v>
      </c>
      <c s="34" t="s">
        <v>892</v>
      </c>
      <c s="35" t="s">
        <v>66</v>
      </c>
      <c s="6" t="s">
        <v>893</v>
      </c>
      <c s="36" t="s">
        <v>62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830</v>
      </c>
      <c>
        <f>(M201*0)/100</f>
      </c>
      <c t="s">
        <v>27</v>
      </c>
    </row>
    <row r="202" spans="1:5" ht="12.75">
      <c r="A202" s="35" t="s">
        <v>54</v>
      </c>
      <c r="E202" s="39" t="s">
        <v>4</v>
      </c>
    </row>
    <row r="203" spans="1:5" ht="12.75">
      <c r="A203" s="35" t="s">
        <v>55</v>
      </c>
      <c r="E203" s="40" t="s">
        <v>835</v>
      </c>
    </row>
    <row r="204" spans="1:5" ht="191.25">
      <c r="A204" t="s">
        <v>57</v>
      </c>
      <c r="E204" s="39" t="s">
        <v>894</v>
      </c>
    </row>
    <row r="205" spans="1:16" ht="25.5">
      <c r="A205" t="s">
        <v>49</v>
      </c>
      <c s="34" t="s">
        <v>69</v>
      </c>
      <c s="34" t="s">
        <v>895</v>
      </c>
      <c s="35" t="s">
        <v>69</v>
      </c>
      <c s="6" t="s">
        <v>896</v>
      </c>
      <c s="36" t="s">
        <v>62</v>
      </c>
      <c s="37">
        <v>11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830</v>
      </c>
      <c>
        <f>(M205*0)/100</f>
      </c>
      <c t="s">
        <v>27</v>
      </c>
    </row>
    <row r="206" spans="1:5" ht="12.75">
      <c r="A206" s="35" t="s">
        <v>54</v>
      </c>
      <c r="E206" s="39" t="s">
        <v>4</v>
      </c>
    </row>
    <row r="207" spans="1:5" ht="12.75">
      <c r="A207" s="35" t="s">
        <v>55</v>
      </c>
      <c r="E207" s="40" t="s">
        <v>835</v>
      </c>
    </row>
    <row r="208" spans="1:5" ht="165.75">
      <c r="A208" t="s">
        <v>57</v>
      </c>
      <c r="E208" s="39" t="s">
        <v>897</v>
      </c>
    </row>
    <row r="209" spans="1:16" ht="12.75">
      <c r="A209" t="s">
        <v>49</v>
      </c>
      <c s="34" t="s">
        <v>26</v>
      </c>
      <c s="34" t="s">
        <v>199</v>
      </c>
      <c s="35" t="s">
        <v>26</v>
      </c>
      <c s="6" t="s">
        <v>200</v>
      </c>
      <c s="36" t="s">
        <v>62</v>
      </c>
      <c s="37">
        <v>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63</v>
      </c>
      <c>
        <f>(M209*0)/100</f>
      </c>
      <c t="s">
        <v>27</v>
      </c>
    </row>
    <row r="210" spans="1:5" ht="12.75">
      <c r="A210" s="35" t="s">
        <v>54</v>
      </c>
      <c r="E210" s="39" t="s">
        <v>4</v>
      </c>
    </row>
    <row r="211" spans="1:5" ht="12.75">
      <c r="A211" s="35" t="s">
        <v>55</v>
      </c>
      <c r="E211" s="40" t="s">
        <v>835</v>
      </c>
    </row>
    <row r="212" spans="1:5" ht="12.75">
      <c r="A212" t="s">
        <v>57</v>
      </c>
      <c r="E212" s="39" t="s">
        <v>58</v>
      </c>
    </row>
    <row r="213" spans="1:16" ht="12.75">
      <c r="A213" t="s">
        <v>49</v>
      </c>
      <c s="34" t="s">
        <v>75</v>
      </c>
      <c s="34" t="s">
        <v>202</v>
      </c>
      <c s="35" t="s">
        <v>75</v>
      </c>
      <c s="6" t="s">
        <v>203</v>
      </c>
      <c s="36" t="s">
        <v>62</v>
      </c>
      <c s="37">
        <v>52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63</v>
      </c>
      <c>
        <f>(M213*0)/100</f>
      </c>
      <c t="s">
        <v>27</v>
      </c>
    </row>
    <row r="214" spans="1:5" ht="12.75">
      <c r="A214" s="35" t="s">
        <v>54</v>
      </c>
      <c r="E214" s="39" t="s">
        <v>4</v>
      </c>
    </row>
    <row r="215" spans="1:5" ht="12.75">
      <c r="A215" s="35" t="s">
        <v>55</v>
      </c>
      <c r="E215" s="40" t="s">
        <v>835</v>
      </c>
    </row>
    <row r="216" spans="1:5" ht="12.75">
      <c r="A216" t="s">
        <v>57</v>
      </c>
      <c r="E216" s="39" t="s">
        <v>58</v>
      </c>
    </row>
    <row r="217" spans="1:16" ht="12.75">
      <c r="A217" t="s">
        <v>49</v>
      </c>
      <c s="34" t="s">
        <v>78</v>
      </c>
      <c s="34" t="s">
        <v>205</v>
      </c>
      <c s="35" t="s">
        <v>78</v>
      </c>
      <c s="6" t="s">
        <v>206</v>
      </c>
      <c s="36" t="s">
        <v>62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63</v>
      </c>
      <c>
        <f>(M217*0)/100</f>
      </c>
      <c t="s">
        <v>27</v>
      </c>
    </row>
    <row r="218" spans="1:5" ht="12.75">
      <c r="A218" s="35" t="s">
        <v>54</v>
      </c>
      <c r="E218" s="39" t="s">
        <v>4</v>
      </c>
    </row>
    <row r="219" spans="1:5" ht="12.75">
      <c r="A219" s="35" t="s">
        <v>55</v>
      </c>
      <c r="E219" s="40" t="s">
        <v>835</v>
      </c>
    </row>
    <row r="220" spans="1:5" ht="12.75">
      <c r="A220" t="s">
        <v>57</v>
      </c>
      <c r="E220" s="39" t="s">
        <v>58</v>
      </c>
    </row>
    <row r="221" spans="1:16" ht="12.75">
      <c r="A221" t="s">
        <v>49</v>
      </c>
      <c s="34" t="s">
        <v>81</v>
      </c>
      <c s="34" t="s">
        <v>208</v>
      </c>
      <c s="35" t="s">
        <v>81</v>
      </c>
      <c s="6" t="s">
        <v>209</v>
      </c>
      <c s="36" t="s">
        <v>62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63</v>
      </c>
      <c>
        <f>(M221*0)/100</f>
      </c>
      <c t="s">
        <v>27</v>
      </c>
    </row>
    <row r="222" spans="1:5" ht="12.75">
      <c r="A222" s="35" t="s">
        <v>54</v>
      </c>
      <c r="E222" s="39" t="s">
        <v>4</v>
      </c>
    </row>
    <row r="223" spans="1:5" ht="12.75">
      <c r="A223" s="35" t="s">
        <v>55</v>
      </c>
      <c r="E223" s="40" t="s">
        <v>835</v>
      </c>
    </row>
    <row r="224" spans="1:5" ht="12.75">
      <c r="A224" t="s">
        <v>57</v>
      </c>
      <c r="E224" s="39" t="s">
        <v>58</v>
      </c>
    </row>
    <row r="225" spans="1:16" ht="12.75">
      <c r="A225" t="s">
        <v>49</v>
      </c>
      <c s="34" t="s">
        <v>85</v>
      </c>
      <c s="34" t="s">
        <v>898</v>
      </c>
      <c s="35" t="s">
        <v>85</v>
      </c>
      <c s="6" t="s">
        <v>899</v>
      </c>
      <c s="36" t="s">
        <v>62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63</v>
      </c>
      <c>
        <f>(M225*0)/100</f>
      </c>
      <c t="s">
        <v>27</v>
      </c>
    </row>
    <row r="226" spans="1:5" ht="12.75">
      <c r="A226" s="35" t="s">
        <v>54</v>
      </c>
      <c r="E226" s="39" t="s">
        <v>4</v>
      </c>
    </row>
    <row r="227" spans="1:5" ht="12.75">
      <c r="A227" s="35" t="s">
        <v>55</v>
      </c>
      <c r="E227" s="40" t="s">
        <v>835</v>
      </c>
    </row>
    <row r="228" spans="1:5" ht="12.75">
      <c r="A228" t="s">
        <v>57</v>
      </c>
      <c r="E228" s="39" t="s">
        <v>58</v>
      </c>
    </row>
    <row r="229" spans="1:16" ht="25.5">
      <c r="A229" t="s">
        <v>49</v>
      </c>
      <c s="34" t="s">
        <v>89</v>
      </c>
      <c s="34" t="s">
        <v>900</v>
      </c>
      <c s="35" t="s">
        <v>89</v>
      </c>
      <c s="6" t="s">
        <v>901</v>
      </c>
      <c s="36" t="s">
        <v>62</v>
      </c>
      <c s="37">
        <v>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63</v>
      </c>
      <c>
        <f>(M229*0)/100</f>
      </c>
      <c t="s">
        <v>27</v>
      </c>
    </row>
    <row r="230" spans="1:5" ht="12.75">
      <c r="A230" s="35" t="s">
        <v>54</v>
      </c>
      <c r="E230" s="39" t="s">
        <v>4</v>
      </c>
    </row>
    <row r="231" spans="1:5" ht="12.75">
      <c r="A231" s="35" t="s">
        <v>55</v>
      </c>
      <c r="E231" s="40" t="s">
        <v>835</v>
      </c>
    </row>
    <row r="232" spans="1:5" ht="12.75">
      <c r="A232" t="s">
        <v>57</v>
      </c>
      <c r="E232" s="39" t="s">
        <v>58</v>
      </c>
    </row>
    <row r="233" spans="1:16" ht="12.75">
      <c r="A233" t="s">
        <v>49</v>
      </c>
      <c s="34" t="s">
        <v>93</v>
      </c>
      <c s="34" t="s">
        <v>442</v>
      </c>
      <c s="35" t="s">
        <v>93</v>
      </c>
      <c s="6" t="s">
        <v>443</v>
      </c>
      <c s="36" t="s">
        <v>62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63</v>
      </c>
      <c>
        <f>(M233*0)/100</f>
      </c>
      <c t="s">
        <v>27</v>
      </c>
    </row>
    <row r="234" spans="1:5" ht="12.75">
      <c r="A234" s="35" t="s">
        <v>54</v>
      </c>
      <c r="E234" s="39" t="s">
        <v>4</v>
      </c>
    </row>
    <row r="235" spans="1:5" ht="12.75">
      <c r="A235" s="35" t="s">
        <v>55</v>
      </c>
      <c r="E235" s="40" t="s">
        <v>835</v>
      </c>
    </row>
    <row r="236" spans="1:5" ht="12.75">
      <c r="A236" t="s">
        <v>57</v>
      </c>
      <c r="E236" s="39" t="s">
        <v>58</v>
      </c>
    </row>
    <row r="237" spans="1:16" ht="12.75">
      <c r="A237" t="s">
        <v>49</v>
      </c>
      <c s="34" t="s">
        <v>96</v>
      </c>
      <c s="34" t="s">
        <v>445</v>
      </c>
      <c s="35" t="s">
        <v>96</v>
      </c>
      <c s="6" t="s">
        <v>446</v>
      </c>
      <c s="36" t="s">
        <v>62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63</v>
      </c>
      <c>
        <f>(M237*0)/100</f>
      </c>
      <c t="s">
        <v>27</v>
      </c>
    </row>
    <row r="238" spans="1:5" ht="12.75">
      <c r="A238" s="35" t="s">
        <v>54</v>
      </c>
      <c r="E238" s="39" t="s">
        <v>4</v>
      </c>
    </row>
    <row r="239" spans="1:5" ht="12.75">
      <c r="A239" s="35" t="s">
        <v>55</v>
      </c>
      <c r="E239" s="40" t="s">
        <v>835</v>
      </c>
    </row>
    <row r="240" spans="1:5" ht="12.75">
      <c r="A240" t="s">
        <v>57</v>
      </c>
      <c r="E240" s="39" t="s">
        <v>58</v>
      </c>
    </row>
    <row r="241" spans="1:16" ht="12.75">
      <c r="A241" t="s">
        <v>49</v>
      </c>
      <c s="34" t="s">
        <v>100</v>
      </c>
      <c s="34" t="s">
        <v>902</v>
      </c>
      <c s="35" t="s">
        <v>100</v>
      </c>
      <c s="6" t="s">
        <v>903</v>
      </c>
      <c s="36" t="s">
        <v>62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(M241*0)/100</f>
      </c>
      <c t="s">
        <v>27</v>
      </c>
    </row>
    <row r="242" spans="1:5" ht="12.75">
      <c r="A242" s="35" t="s">
        <v>54</v>
      </c>
      <c r="E242" s="39" t="s">
        <v>4</v>
      </c>
    </row>
    <row r="243" spans="1:5" ht="12.75">
      <c r="A243" s="35" t="s">
        <v>55</v>
      </c>
      <c r="E243" s="40" t="s">
        <v>835</v>
      </c>
    </row>
    <row r="244" spans="1:5" ht="12.75">
      <c r="A244" t="s">
        <v>57</v>
      </c>
      <c r="E244" s="39" t="s">
        <v>58</v>
      </c>
    </row>
    <row r="245" spans="1:16" ht="12.75">
      <c r="A245" t="s">
        <v>49</v>
      </c>
      <c s="34" t="s">
        <v>104</v>
      </c>
      <c s="34" t="s">
        <v>904</v>
      </c>
      <c s="35" t="s">
        <v>104</v>
      </c>
      <c s="6" t="s">
        <v>905</v>
      </c>
      <c s="36" t="s">
        <v>62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63</v>
      </c>
      <c>
        <f>(M245*0)/100</f>
      </c>
      <c t="s">
        <v>27</v>
      </c>
    </row>
    <row r="246" spans="1:5" ht="12.75">
      <c r="A246" s="35" t="s">
        <v>54</v>
      </c>
      <c r="E246" s="39" t="s">
        <v>4</v>
      </c>
    </row>
    <row r="247" spans="1:5" ht="12.75">
      <c r="A247" s="35" t="s">
        <v>55</v>
      </c>
      <c r="E247" s="40" t="s">
        <v>835</v>
      </c>
    </row>
    <row r="248" spans="1:5" ht="12.75">
      <c r="A248" t="s">
        <v>57</v>
      </c>
      <c r="E248" s="39" t="s">
        <v>58</v>
      </c>
    </row>
    <row r="249" spans="1:16" ht="12.75">
      <c r="A249" t="s">
        <v>49</v>
      </c>
      <c s="34" t="s">
        <v>107</v>
      </c>
      <c s="34" t="s">
        <v>906</v>
      </c>
      <c s="35" t="s">
        <v>107</v>
      </c>
      <c s="6" t="s">
        <v>907</v>
      </c>
      <c s="36" t="s">
        <v>62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63</v>
      </c>
      <c>
        <f>(M249*0)/100</f>
      </c>
      <c t="s">
        <v>27</v>
      </c>
    </row>
    <row r="250" spans="1:5" ht="12.75">
      <c r="A250" s="35" t="s">
        <v>54</v>
      </c>
      <c r="E250" s="39" t="s">
        <v>4</v>
      </c>
    </row>
    <row r="251" spans="1:5" ht="12.75">
      <c r="A251" s="35" t="s">
        <v>55</v>
      </c>
      <c r="E251" s="40" t="s">
        <v>835</v>
      </c>
    </row>
    <row r="252" spans="1:5" ht="12.75">
      <c r="A252" t="s">
        <v>57</v>
      </c>
      <c r="E252" s="39" t="s">
        <v>58</v>
      </c>
    </row>
    <row r="253" spans="1:16" ht="12.75">
      <c r="A253" t="s">
        <v>49</v>
      </c>
      <c s="34" t="s">
        <v>111</v>
      </c>
      <c s="34" t="s">
        <v>908</v>
      </c>
      <c s="35" t="s">
        <v>111</v>
      </c>
      <c s="6" t="s">
        <v>909</v>
      </c>
      <c s="36" t="s">
        <v>62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830</v>
      </c>
      <c>
        <f>(M253*0)/100</f>
      </c>
      <c t="s">
        <v>27</v>
      </c>
    </row>
    <row r="254" spans="1:5" ht="12.75">
      <c r="A254" s="35" t="s">
        <v>54</v>
      </c>
      <c r="E254" s="39" t="s">
        <v>4</v>
      </c>
    </row>
    <row r="255" spans="1:5" ht="12.75">
      <c r="A255" s="35" t="s">
        <v>55</v>
      </c>
      <c r="E255" s="40" t="s">
        <v>835</v>
      </c>
    </row>
    <row r="256" spans="1:5" ht="12.75">
      <c r="A256" t="s">
        <v>57</v>
      </c>
      <c r="E256" s="39" t="s">
        <v>58</v>
      </c>
    </row>
    <row r="257" spans="1:16" ht="12.75">
      <c r="A257" t="s">
        <v>49</v>
      </c>
      <c s="34" t="s">
        <v>114</v>
      </c>
      <c s="34" t="s">
        <v>910</v>
      </c>
      <c s="35" t="s">
        <v>114</v>
      </c>
      <c s="6" t="s">
        <v>911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63</v>
      </c>
      <c>
        <f>(M257*0)/100</f>
      </c>
      <c t="s">
        <v>27</v>
      </c>
    </row>
    <row r="258" spans="1:5" ht="12.75">
      <c r="A258" s="35" t="s">
        <v>54</v>
      </c>
      <c r="E258" s="39" t="s">
        <v>4</v>
      </c>
    </row>
    <row r="259" spans="1:5" ht="12.75">
      <c r="A259" s="35" t="s">
        <v>55</v>
      </c>
      <c r="E259" s="40" t="s">
        <v>835</v>
      </c>
    </row>
    <row r="260" spans="1:5" ht="12.75">
      <c r="A260" t="s">
        <v>57</v>
      </c>
      <c r="E260" s="39" t="s">
        <v>58</v>
      </c>
    </row>
    <row r="261" spans="1:16" ht="12.75">
      <c r="A261" t="s">
        <v>49</v>
      </c>
      <c s="34" t="s">
        <v>117</v>
      </c>
      <c s="34" t="s">
        <v>912</v>
      </c>
      <c s="35" t="s">
        <v>117</v>
      </c>
      <c s="6" t="s">
        <v>913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63</v>
      </c>
      <c>
        <f>(M261*0)/100</f>
      </c>
      <c t="s">
        <v>27</v>
      </c>
    </row>
    <row r="262" spans="1:5" ht="12.75">
      <c r="A262" s="35" t="s">
        <v>54</v>
      </c>
      <c r="E262" s="39" t="s">
        <v>4</v>
      </c>
    </row>
    <row r="263" spans="1:5" ht="12.75">
      <c r="A263" s="35" t="s">
        <v>55</v>
      </c>
      <c r="E263" s="40" t="s">
        <v>835</v>
      </c>
    </row>
    <row r="264" spans="1:5" ht="12.75">
      <c r="A264" t="s">
        <v>57</v>
      </c>
      <c r="E264" s="39" t="s">
        <v>58</v>
      </c>
    </row>
    <row r="265" spans="1:16" ht="12.75">
      <c r="A265" t="s">
        <v>49</v>
      </c>
      <c s="34" t="s">
        <v>120</v>
      </c>
      <c s="34" t="s">
        <v>914</v>
      </c>
      <c s="35" t="s">
        <v>120</v>
      </c>
      <c s="6" t="s">
        <v>915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63</v>
      </c>
      <c>
        <f>(M265*0)/100</f>
      </c>
      <c t="s">
        <v>27</v>
      </c>
    </row>
    <row r="266" spans="1:5" ht="12.75">
      <c r="A266" s="35" t="s">
        <v>54</v>
      </c>
      <c r="E266" s="39" t="s">
        <v>4</v>
      </c>
    </row>
    <row r="267" spans="1:5" ht="12.75">
      <c r="A267" s="35" t="s">
        <v>55</v>
      </c>
      <c r="E267" s="40" t="s">
        <v>835</v>
      </c>
    </row>
    <row r="268" spans="1:5" ht="12.75">
      <c r="A268" t="s">
        <v>57</v>
      </c>
      <c r="E268" s="39" t="s">
        <v>58</v>
      </c>
    </row>
    <row r="269" spans="1:16" ht="12.75">
      <c r="A269" t="s">
        <v>49</v>
      </c>
      <c s="34" t="s">
        <v>123</v>
      </c>
      <c s="34" t="s">
        <v>916</v>
      </c>
      <c s="35" t="s">
        <v>123</v>
      </c>
      <c s="6" t="s">
        <v>917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63</v>
      </c>
      <c>
        <f>(M269*0)/100</f>
      </c>
      <c t="s">
        <v>27</v>
      </c>
    </row>
    <row r="270" spans="1:5" ht="12.75">
      <c r="A270" s="35" t="s">
        <v>54</v>
      </c>
      <c r="E270" s="39" t="s">
        <v>4</v>
      </c>
    </row>
    <row r="271" spans="1:5" ht="12.75">
      <c r="A271" s="35" t="s">
        <v>55</v>
      </c>
      <c r="E271" s="40" t="s">
        <v>835</v>
      </c>
    </row>
    <row r="272" spans="1:5" ht="12.75">
      <c r="A272" t="s">
        <v>57</v>
      </c>
      <c r="E272" s="39" t="s">
        <v>58</v>
      </c>
    </row>
    <row r="273" spans="1:16" ht="12.75">
      <c r="A273" t="s">
        <v>49</v>
      </c>
      <c s="34" t="s">
        <v>126</v>
      </c>
      <c s="34" t="s">
        <v>918</v>
      </c>
      <c s="35" t="s">
        <v>126</v>
      </c>
      <c s="6" t="s">
        <v>919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63</v>
      </c>
      <c>
        <f>(M273*0)/100</f>
      </c>
      <c t="s">
        <v>27</v>
      </c>
    </row>
    <row r="274" spans="1:5" ht="12.75">
      <c r="A274" s="35" t="s">
        <v>54</v>
      </c>
      <c r="E274" s="39" t="s">
        <v>4</v>
      </c>
    </row>
    <row r="275" spans="1:5" ht="12.75">
      <c r="A275" s="35" t="s">
        <v>55</v>
      </c>
      <c r="E275" s="40" t="s">
        <v>835</v>
      </c>
    </row>
    <row r="276" spans="1:5" ht="12.75">
      <c r="A276" t="s">
        <v>57</v>
      </c>
      <c r="E276" s="39" t="s">
        <v>58</v>
      </c>
    </row>
    <row r="277" spans="1:16" ht="12.75">
      <c r="A277" t="s">
        <v>49</v>
      </c>
      <c s="34" t="s">
        <v>129</v>
      </c>
      <c s="34" t="s">
        <v>108</v>
      </c>
      <c s="35" t="s">
        <v>129</v>
      </c>
      <c s="6" t="s">
        <v>109</v>
      </c>
      <c s="36" t="s">
        <v>88</v>
      </c>
      <c s="37">
        <v>15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63</v>
      </c>
      <c>
        <f>(M277*0)/100</f>
      </c>
      <c t="s">
        <v>27</v>
      </c>
    </row>
    <row r="278" spans="1:5" ht="12.75">
      <c r="A278" s="35" t="s">
        <v>54</v>
      </c>
      <c r="E278" s="39" t="s">
        <v>4</v>
      </c>
    </row>
    <row r="279" spans="1:5" ht="12.75">
      <c r="A279" s="35" t="s">
        <v>55</v>
      </c>
      <c r="E279" s="40" t="s">
        <v>835</v>
      </c>
    </row>
    <row r="280" spans="1:5" ht="12.75">
      <c r="A280" t="s">
        <v>57</v>
      </c>
      <c r="E280" s="39" t="s">
        <v>58</v>
      </c>
    </row>
    <row r="281" spans="1:16" ht="12.75">
      <c r="A281" t="s">
        <v>49</v>
      </c>
      <c s="34" t="s">
        <v>133</v>
      </c>
      <c s="34" t="s">
        <v>112</v>
      </c>
      <c s="35" t="s">
        <v>133</v>
      </c>
      <c s="6" t="s">
        <v>113</v>
      </c>
      <c s="36" t="s">
        <v>88</v>
      </c>
      <c s="37">
        <v>15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63</v>
      </c>
      <c>
        <f>(M281*0)/100</f>
      </c>
      <c t="s">
        <v>27</v>
      </c>
    </row>
    <row r="282" spans="1:5" ht="12.75">
      <c r="A282" s="35" t="s">
        <v>54</v>
      </c>
      <c r="E282" s="39" t="s">
        <v>4</v>
      </c>
    </row>
    <row r="283" spans="1:5" ht="12.75">
      <c r="A283" s="35" t="s">
        <v>55</v>
      </c>
      <c r="E283" s="40" t="s">
        <v>835</v>
      </c>
    </row>
    <row r="284" spans="1:5" ht="12.75">
      <c r="A284" t="s">
        <v>57</v>
      </c>
      <c r="E284" s="39" t="s">
        <v>58</v>
      </c>
    </row>
    <row r="285" spans="1:16" ht="12.75">
      <c r="A285" t="s">
        <v>49</v>
      </c>
      <c s="34" t="s">
        <v>136</v>
      </c>
      <c s="34" t="s">
        <v>920</v>
      </c>
      <c s="35" t="s">
        <v>136</v>
      </c>
      <c s="6" t="s">
        <v>921</v>
      </c>
      <c s="36" t="s">
        <v>88</v>
      </c>
      <c s="37">
        <v>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63</v>
      </c>
      <c>
        <f>(M285*0)/100</f>
      </c>
      <c t="s">
        <v>27</v>
      </c>
    </row>
    <row r="286" spans="1:5" ht="12.75">
      <c r="A286" s="35" t="s">
        <v>54</v>
      </c>
      <c r="E286" s="39" t="s">
        <v>4</v>
      </c>
    </row>
    <row r="287" spans="1:5" ht="12.75">
      <c r="A287" s="35" t="s">
        <v>55</v>
      </c>
      <c r="E287" s="40" t="s">
        <v>835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139</v>
      </c>
      <c s="34" t="s">
        <v>115</v>
      </c>
      <c s="35" t="s">
        <v>139</v>
      </c>
      <c s="6" t="s">
        <v>116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63</v>
      </c>
      <c>
        <f>(M289*0)/100</f>
      </c>
      <c t="s">
        <v>27</v>
      </c>
    </row>
    <row r="290" spans="1:5" ht="12.75">
      <c r="A290" s="35" t="s">
        <v>54</v>
      </c>
      <c r="E290" s="39" t="s">
        <v>4</v>
      </c>
    </row>
    <row r="291" spans="1:5" ht="12.75">
      <c r="A291" s="35" t="s">
        <v>55</v>
      </c>
      <c r="E291" s="40" t="s">
        <v>835</v>
      </c>
    </row>
    <row r="292" spans="1:5" ht="12.75">
      <c r="A292" t="s">
        <v>57</v>
      </c>
      <c r="E292" s="39" t="s">
        <v>58</v>
      </c>
    </row>
    <row r="293" spans="1:16" ht="12.75">
      <c r="A293" t="s">
        <v>49</v>
      </c>
      <c s="34" t="s">
        <v>142</v>
      </c>
      <c s="34" t="s">
        <v>118</v>
      </c>
      <c s="35" t="s">
        <v>142</v>
      </c>
      <c s="6" t="s">
        <v>119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63</v>
      </c>
      <c>
        <f>(M293*0)/100</f>
      </c>
      <c t="s">
        <v>27</v>
      </c>
    </row>
    <row r="294" spans="1:5" ht="12.75">
      <c r="A294" s="35" t="s">
        <v>54</v>
      </c>
      <c r="E294" s="39" t="s">
        <v>4</v>
      </c>
    </row>
    <row r="295" spans="1:5" ht="12.75">
      <c r="A295" s="35" t="s">
        <v>55</v>
      </c>
      <c r="E295" s="40" t="s">
        <v>835</v>
      </c>
    </row>
    <row r="296" spans="1:5" ht="12.75">
      <c r="A296" t="s">
        <v>57</v>
      </c>
      <c r="E296" s="39" t="s">
        <v>58</v>
      </c>
    </row>
    <row r="297" spans="1:16" ht="12.75">
      <c r="A297" t="s">
        <v>49</v>
      </c>
      <c s="34" t="s">
        <v>147</v>
      </c>
      <c s="34" t="s">
        <v>922</v>
      </c>
      <c s="35" t="s">
        <v>147</v>
      </c>
      <c s="6" t="s">
        <v>923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63</v>
      </c>
      <c>
        <f>(M297*0)/100</f>
      </c>
      <c t="s">
        <v>27</v>
      </c>
    </row>
    <row r="298" spans="1:5" ht="12.75">
      <c r="A298" s="35" t="s">
        <v>54</v>
      </c>
      <c r="E298" s="39" t="s">
        <v>4</v>
      </c>
    </row>
    <row r="299" spans="1:5" ht="12.75">
      <c r="A299" s="35" t="s">
        <v>55</v>
      </c>
      <c r="E299" s="40" t="s">
        <v>835</v>
      </c>
    </row>
    <row r="300" spans="1:5" ht="12.75">
      <c r="A300" t="s">
        <v>57</v>
      </c>
      <c r="E300" s="39" t="s">
        <v>58</v>
      </c>
    </row>
    <row r="301" spans="1:16" ht="12.75">
      <c r="A301" t="s">
        <v>49</v>
      </c>
      <c s="34" t="s">
        <v>150</v>
      </c>
      <c s="34" t="s">
        <v>121</v>
      </c>
      <c s="35" t="s">
        <v>150</v>
      </c>
      <c s="6" t="s">
        <v>122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27</v>
      </c>
    </row>
    <row r="302" spans="1:5" ht="12.75">
      <c r="A302" s="35" t="s">
        <v>54</v>
      </c>
      <c r="E302" s="39" t="s">
        <v>4</v>
      </c>
    </row>
    <row r="303" spans="1:5" ht="12.75">
      <c r="A303" s="35" t="s">
        <v>55</v>
      </c>
      <c r="E303" s="40" t="s">
        <v>835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153</v>
      </c>
      <c s="34" t="s">
        <v>124</v>
      </c>
      <c s="35" t="s">
        <v>153</v>
      </c>
      <c s="6" t="s">
        <v>125</v>
      </c>
      <c s="36" t="s">
        <v>62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63</v>
      </c>
      <c>
        <f>(M305*0)/100</f>
      </c>
      <c t="s">
        <v>27</v>
      </c>
    </row>
    <row r="306" spans="1:5" ht="12.75">
      <c r="A306" s="35" t="s">
        <v>54</v>
      </c>
      <c r="E306" s="39" t="s">
        <v>4</v>
      </c>
    </row>
    <row r="307" spans="1:5" ht="12.75">
      <c r="A307" s="35" t="s">
        <v>55</v>
      </c>
      <c r="E307" s="40" t="s">
        <v>835</v>
      </c>
    </row>
    <row r="308" spans="1:5" ht="12.75">
      <c r="A308" t="s">
        <v>57</v>
      </c>
      <c r="E308" s="39" t="s">
        <v>58</v>
      </c>
    </row>
    <row r="309" spans="1:16" ht="12.75">
      <c r="A309" t="s">
        <v>49</v>
      </c>
      <c s="34" t="s">
        <v>156</v>
      </c>
      <c s="34" t="s">
        <v>127</v>
      </c>
      <c s="35" t="s">
        <v>156</v>
      </c>
      <c s="6" t="s">
        <v>128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63</v>
      </c>
      <c>
        <f>(M309*0)/100</f>
      </c>
      <c t="s">
        <v>27</v>
      </c>
    </row>
    <row r="310" spans="1:5" ht="12.75">
      <c r="A310" s="35" t="s">
        <v>54</v>
      </c>
      <c r="E310" s="39" t="s">
        <v>4</v>
      </c>
    </row>
    <row r="311" spans="1:5" ht="12.75">
      <c r="A311" s="35" t="s">
        <v>55</v>
      </c>
      <c r="E311" s="40" t="s">
        <v>835</v>
      </c>
    </row>
    <row r="312" spans="1:5" ht="12.75">
      <c r="A312" t="s">
        <v>57</v>
      </c>
      <c r="E312" s="39" t="s">
        <v>58</v>
      </c>
    </row>
    <row r="313" spans="1:16" ht="12.75">
      <c r="A313" t="s">
        <v>49</v>
      </c>
      <c s="34" t="s">
        <v>160</v>
      </c>
      <c s="34" t="s">
        <v>924</v>
      </c>
      <c s="35" t="s">
        <v>160</v>
      </c>
      <c s="6" t="s">
        <v>925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63</v>
      </c>
      <c>
        <f>(M313*0)/100</f>
      </c>
      <c t="s">
        <v>27</v>
      </c>
    </row>
    <row r="314" spans="1:5" ht="12.75">
      <c r="A314" s="35" t="s">
        <v>54</v>
      </c>
      <c r="E314" s="39" t="s">
        <v>4</v>
      </c>
    </row>
    <row r="315" spans="1:5" ht="12.75">
      <c r="A315" s="35" t="s">
        <v>55</v>
      </c>
      <c r="E315" s="40" t="s">
        <v>835</v>
      </c>
    </row>
    <row r="316" spans="1:5" ht="12.75">
      <c r="A316" t="s">
        <v>57</v>
      </c>
      <c r="E316" s="39" t="s">
        <v>58</v>
      </c>
    </row>
    <row r="317" spans="1:16" ht="12.75">
      <c r="A317" t="s">
        <v>49</v>
      </c>
      <c s="34" t="s">
        <v>163</v>
      </c>
      <c s="34" t="s">
        <v>211</v>
      </c>
      <c s="35" t="s">
        <v>163</v>
      </c>
      <c s="6" t="s">
        <v>212</v>
      </c>
      <c s="36" t="s">
        <v>62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63</v>
      </c>
      <c>
        <f>(M317*0)/100</f>
      </c>
      <c t="s">
        <v>27</v>
      </c>
    </row>
    <row r="318" spans="1:5" ht="12.75">
      <c r="A318" s="35" t="s">
        <v>54</v>
      </c>
      <c r="E318" s="39" t="s">
        <v>4</v>
      </c>
    </row>
    <row r="319" spans="1:5" ht="12.75">
      <c r="A319" s="35" t="s">
        <v>55</v>
      </c>
      <c r="E319" s="40" t="s">
        <v>835</v>
      </c>
    </row>
    <row r="320" spans="1:5" ht="12.75">
      <c r="A320" t="s">
        <v>57</v>
      </c>
      <c r="E320" s="39" t="s">
        <v>58</v>
      </c>
    </row>
    <row r="321" spans="1:16" ht="12.75">
      <c r="A321" t="s">
        <v>49</v>
      </c>
      <c s="34" t="s">
        <v>166</v>
      </c>
      <c s="34" t="s">
        <v>926</v>
      </c>
      <c s="35" t="s">
        <v>166</v>
      </c>
      <c s="6" t="s">
        <v>927</v>
      </c>
      <c s="36" t="s">
        <v>62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63</v>
      </c>
      <c>
        <f>(M321*0)/100</f>
      </c>
      <c t="s">
        <v>27</v>
      </c>
    </row>
    <row r="322" spans="1:5" ht="12.75">
      <c r="A322" s="35" t="s">
        <v>54</v>
      </c>
      <c r="E322" s="39" t="s">
        <v>4</v>
      </c>
    </row>
    <row r="323" spans="1:5" ht="12.75">
      <c r="A323" s="35" t="s">
        <v>55</v>
      </c>
      <c r="E323" s="40" t="s">
        <v>835</v>
      </c>
    </row>
    <row r="324" spans="1:5" ht="12.75">
      <c r="A324" t="s">
        <v>57</v>
      </c>
      <c r="E324" s="39" t="s">
        <v>58</v>
      </c>
    </row>
    <row r="325" spans="1:16" ht="12.75">
      <c r="A325" t="s">
        <v>49</v>
      </c>
      <c s="34" t="s">
        <v>169</v>
      </c>
      <c s="34" t="s">
        <v>130</v>
      </c>
      <c s="35" t="s">
        <v>169</v>
      </c>
      <c s="6" t="s">
        <v>131</v>
      </c>
      <c s="36" t="s">
        <v>62</v>
      </c>
      <c s="37">
        <v>32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63</v>
      </c>
      <c>
        <f>(M325*0)/100</f>
      </c>
      <c t="s">
        <v>27</v>
      </c>
    </row>
    <row r="326" spans="1:5" ht="12.75">
      <c r="A326" s="35" t="s">
        <v>54</v>
      </c>
      <c r="E326" s="39" t="s">
        <v>4</v>
      </c>
    </row>
    <row r="327" spans="1:5" ht="12.75">
      <c r="A327" s="35" t="s">
        <v>55</v>
      </c>
      <c r="E327" s="40" t="s">
        <v>835</v>
      </c>
    </row>
    <row r="328" spans="1:5" ht="12.75">
      <c r="A328" t="s">
        <v>57</v>
      </c>
      <c r="E328" s="39" t="s">
        <v>58</v>
      </c>
    </row>
    <row r="329" spans="1:16" ht="12.75">
      <c r="A329" t="s">
        <v>49</v>
      </c>
      <c s="34" t="s">
        <v>172</v>
      </c>
      <c s="34" t="s">
        <v>928</v>
      </c>
      <c s="35" t="s">
        <v>172</v>
      </c>
      <c s="6" t="s">
        <v>929</v>
      </c>
      <c s="36" t="s">
        <v>62</v>
      </c>
      <c s="37">
        <v>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63</v>
      </c>
      <c>
        <f>(M329*0)/100</f>
      </c>
      <c t="s">
        <v>27</v>
      </c>
    </row>
    <row r="330" spans="1:5" ht="12.75">
      <c r="A330" s="35" t="s">
        <v>54</v>
      </c>
      <c r="E330" s="39" t="s">
        <v>4</v>
      </c>
    </row>
    <row r="331" spans="1:5" ht="12.75">
      <c r="A331" s="35" t="s">
        <v>55</v>
      </c>
      <c r="E331" s="40" t="s">
        <v>835</v>
      </c>
    </row>
    <row r="332" spans="1:5" ht="12.75">
      <c r="A332" t="s">
        <v>57</v>
      </c>
      <c r="E332" s="39" t="s">
        <v>58</v>
      </c>
    </row>
    <row r="333" spans="1:16" ht="12.75">
      <c r="A333" t="s">
        <v>49</v>
      </c>
      <c s="34" t="s">
        <v>175</v>
      </c>
      <c s="34" t="s">
        <v>134</v>
      </c>
      <c s="35" t="s">
        <v>175</v>
      </c>
      <c s="6" t="s">
        <v>135</v>
      </c>
      <c s="36" t="s">
        <v>62</v>
      </c>
      <c s="37">
        <v>36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63</v>
      </c>
      <c>
        <f>(M333*0)/100</f>
      </c>
      <c t="s">
        <v>27</v>
      </c>
    </row>
    <row r="334" spans="1:5" ht="12.75">
      <c r="A334" s="35" t="s">
        <v>54</v>
      </c>
      <c r="E334" s="39" t="s">
        <v>4</v>
      </c>
    </row>
    <row r="335" spans="1:5" ht="12.75">
      <c r="A335" s="35" t="s">
        <v>55</v>
      </c>
      <c r="E335" s="40" t="s">
        <v>835</v>
      </c>
    </row>
    <row r="336" spans="1:5" ht="12.75">
      <c r="A336" t="s">
        <v>57</v>
      </c>
      <c r="E336" s="39" t="s">
        <v>58</v>
      </c>
    </row>
    <row r="337" spans="1:16" ht="12.75">
      <c r="A337" t="s">
        <v>49</v>
      </c>
      <c s="34" t="s">
        <v>179</v>
      </c>
      <c s="34" t="s">
        <v>930</v>
      </c>
      <c s="35" t="s">
        <v>179</v>
      </c>
      <c s="6" t="s">
        <v>931</v>
      </c>
      <c s="36" t="s">
        <v>62</v>
      </c>
      <c s="37">
        <v>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63</v>
      </c>
      <c>
        <f>(M337*0)/100</f>
      </c>
      <c t="s">
        <v>27</v>
      </c>
    </row>
    <row r="338" spans="1:5" ht="12.75">
      <c r="A338" s="35" t="s">
        <v>54</v>
      </c>
      <c r="E338" s="39" t="s">
        <v>4</v>
      </c>
    </row>
    <row r="339" spans="1:5" ht="12.75">
      <c r="A339" s="35" t="s">
        <v>55</v>
      </c>
      <c r="E339" s="40" t="s">
        <v>835</v>
      </c>
    </row>
    <row r="340" spans="1:5" ht="12.75">
      <c r="A340" t="s">
        <v>57</v>
      </c>
      <c r="E340" s="39" t="s">
        <v>58</v>
      </c>
    </row>
    <row r="341" spans="1:16" ht="25.5">
      <c r="A341" t="s">
        <v>49</v>
      </c>
      <c s="34" t="s">
        <v>182</v>
      </c>
      <c s="34" t="s">
        <v>932</v>
      </c>
      <c s="35" t="s">
        <v>182</v>
      </c>
      <c s="6" t="s">
        <v>933</v>
      </c>
      <c s="36" t="s">
        <v>934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830</v>
      </c>
      <c>
        <f>(M341*0)/100</f>
      </c>
      <c t="s">
        <v>27</v>
      </c>
    </row>
    <row r="342" spans="1:5" ht="12.75">
      <c r="A342" s="35" t="s">
        <v>54</v>
      </c>
      <c r="E342" s="39" t="s">
        <v>4</v>
      </c>
    </row>
    <row r="343" spans="1:5" ht="12.75">
      <c r="A343" s="35" t="s">
        <v>55</v>
      </c>
      <c r="E343" s="40" t="s">
        <v>835</v>
      </c>
    </row>
    <row r="344" spans="1:5" ht="204">
      <c r="A344" t="s">
        <v>57</v>
      </c>
      <c r="E344" s="39" t="s">
        <v>935</v>
      </c>
    </row>
    <row r="345" spans="1:16" ht="12.75">
      <c r="A345" t="s">
        <v>49</v>
      </c>
      <c s="34" t="s">
        <v>186</v>
      </c>
      <c s="34" t="s">
        <v>936</v>
      </c>
      <c s="35" t="s">
        <v>186</v>
      </c>
      <c s="6" t="s">
        <v>937</v>
      </c>
      <c s="36" t="s">
        <v>62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830</v>
      </c>
      <c>
        <f>(M345*0)/100</f>
      </c>
      <c t="s">
        <v>27</v>
      </c>
    </row>
    <row r="346" spans="1:5" ht="12.75">
      <c r="A346" s="35" t="s">
        <v>54</v>
      </c>
      <c r="E346" s="39" t="s">
        <v>4</v>
      </c>
    </row>
    <row r="347" spans="1:5" ht="12.75">
      <c r="A347" s="35" t="s">
        <v>55</v>
      </c>
      <c r="E347" s="40" t="s">
        <v>835</v>
      </c>
    </row>
    <row r="348" spans="1:5" ht="114.75">
      <c r="A348" t="s">
        <v>57</v>
      </c>
      <c r="E348" s="39" t="s">
        <v>938</v>
      </c>
    </row>
    <row r="349" spans="1:16" ht="12.75">
      <c r="A349" t="s">
        <v>49</v>
      </c>
      <c s="34" t="s">
        <v>189</v>
      </c>
      <c s="34" t="s">
        <v>939</v>
      </c>
      <c s="35" t="s">
        <v>189</v>
      </c>
      <c s="6" t="s">
        <v>940</v>
      </c>
      <c s="36" t="s">
        <v>62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830</v>
      </c>
      <c>
        <f>(M349*0)/100</f>
      </c>
      <c t="s">
        <v>27</v>
      </c>
    </row>
    <row r="350" spans="1:5" ht="12.75">
      <c r="A350" s="35" t="s">
        <v>54</v>
      </c>
      <c r="E350" s="39" t="s">
        <v>4</v>
      </c>
    </row>
    <row r="351" spans="1:5" ht="12.75">
      <c r="A351" s="35" t="s">
        <v>55</v>
      </c>
      <c r="E351" s="40" t="s">
        <v>835</v>
      </c>
    </row>
    <row r="352" spans="1:5" ht="114.75">
      <c r="A352" t="s">
        <v>57</v>
      </c>
      <c r="E352" s="39" t="s">
        <v>938</v>
      </c>
    </row>
    <row r="353" spans="1:16" ht="12.75">
      <c r="A353" t="s">
        <v>49</v>
      </c>
      <c s="34" t="s">
        <v>192</v>
      </c>
      <c s="34" t="s">
        <v>941</v>
      </c>
      <c s="35" t="s">
        <v>192</v>
      </c>
      <c s="6" t="s">
        <v>942</v>
      </c>
      <c s="36" t="s">
        <v>242</v>
      </c>
      <c s="37">
        <v>150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830</v>
      </c>
      <c>
        <f>(M353*0)/100</f>
      </c>
      <c t="s">
        <v>27</v>
      </c>
    </row>
    <row r="354" spans="1:5" ht="12.75">
      <c r="A354" s="35" t="s">
        <v>54</v>
      </c>
      <c r="E354" s="39" t="s">
        <v>4</v>
      </c>
    </row>
    <row r="355" spans="1:5" ht="12.75">
      <c r="A355" s="35" t="s">
        <v>55</v>
      </c>
      <c r="E355" s="40" t="s">
        <v>835</v>
      </c>
    </row>
    <row r="356" spans="1:5" ht="127.5">
      <c r="A356" t="s">
        <v>57</v>
      </c>
      <c r="E356" s="39" t="s">
        <v>943</v>
      </c>
    </row>
    <row r="357" spans="1:16" ht="12.75">
      <c r="A357" t="s">
        <v>49</v>
      </c>
      <c s="34" t="s">
        <v>195</v>
      </c>
      <c s="34" t="s">
        <v>944</v>
      </c>
      <c s="35" t="s">
        <v>195</v>
      </c>
      <c s="6" t="s">
        <v>945</v>
      </c>
      <c s="36" t="s">
        <v>242</v>
      </c>
      <c s="37">
        <v>48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830</v>
      </c>
      <c>
        <f>(M357*0)/100</f>
      </c>
      <c t="s">
        <v>27</v>
      </c>
    </row>
    <row r="358" spans="1:5" ht="12.75">
      <c r="A358" s="35" t="s">
        <v>54</v>
      </c>
      <c r="E358" s="39" t="s">
        <v>4</v>
      </c>
    </row>
    <row r="359" spans="1:5" ht="12.75">
      <c r="A359" s="35" t="s">
        <v>55</v>
      </c>
      <c r="E359" s="40" t="s">
        <v>835</v>
      </c>
    </row>
    <row r="360" spans="1:5" ht="127.5">
      <c r="A360" t="s">
        <v>57</v>
      </c>
      <c r="E360" s="39" t="s">
        <v>946</v>
      </c>
    </row>
    <row r="361" spans="1:16" ht="25.5">
      <c r="A361" t="s">
        <v>49</v>
      </c>
      <c s="34" t="s">
        <v>198</v>
      </c>
      <c s="34" t="s">
        <v>947</v>
      </c>
      <c s="35" t="s">
        <v>198</v>
      </c>
      <c s="6" t="s">
        <v>948</v>
      </c>
      <c s="36" t="s">
        <v>934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830</v>
      </c>
      <c>
        <f>(M361*0)/100</f>
      </c>
      <c t="s">
        <v>27</v>
      </c>
    </row>
    <row r="362" spans="1:5" ht="12.75">
      <c r="A362" s="35" t="s">
        <v>54</v>
      </c>
      <c r="E362" s="39" t="s">
        <v>4</v>
      </c>
    </row>
    <row r="363" spans="1:5" ht="12.75">
      <c r="A363" s="35" t="s">
        <v>55</v>
      </c>
      <c r="E363" s="40" t="s">
        <v>835</v>
      </c>
    </row>
    <row r="364" spans="1:5" ht="114.75">
      <c r="A364" t="s">
        <v>57</v>
      </c>
      <c r="E364" s="39" t="s">
        <v>949</v>
      </c>
    </row>
    <row r="365" spans="1:16" ht="12.75">
      <c r="A365" t="s">
        <v>49</v>
      </c>
      <c s="34" t="s">
        <v>201</v>
      </c>
      <c s="34" t="s">
        <v>950</v>
      </c>
      <c s="35" t="s">
        <v>201</v>
      </c>
      <c s="6" t="s">
        <v>951</v>
      </c>
      <c s="36" t="s">
        <v>934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830</v>
      </c>
      <c>
        <f>(M365*0)/100</f>
      </c>
      <c t="s">
        <v>27</v>
      </c>
    </row>
    <row r="366" spans="1:5" ht="12.75">
      <c r="A366" s="35" t="s">
        <v>54</v>
      </c>
      <c r="E366" s="39" t="s">
        <v>4</v>
      </c>
    </row>
    <row r="367" spans="1:5" ht="12.75">
      <c r="A367" s="35" t="s">
        <v>55</v>
      </c>
      <c r="E367" s="40" t="s">
        <v>835</v>
      </c>
    </row>
    <row r="368" spans="1:5" ht="89.25">
      <c r="A368" t="s">
        <v>57</v>
      </c>
      <c r="E368" s="39" t="s">
        <v>952</v>
      </c>
    </row>
    <row r="369" spans="1:16" ht="12.75">
      <c r="A369" t="s">
        <v>49</v>
      </c>
      <c s="34" t="s">
        <v>204</v>
      </c>
      <c s="34" t="s">
        <v>953</v>
      </c>
      <c s="35" t="s">
        <v>204</v>
      </c>
      <c s="6" t="s">
        <v>954</v>
      </c>
      <c s="36" t="s">
        <v>934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830</v>
      </c>
      <c>
        <f>(M369*0)/100</f>
      </c>
      <c t="s">
        <v>27</v>
      </c>
    </row>
    <row r="370" spans="1:5" ht="12.75">
      <c r="A370" s="35" t="s">
        <v>54</v>
      </c>
      <c r="E370" s="39" t="s">
        <v>4</v>
      </c>
    </row>
    <row r="371" spans="1:5" ht="12.75">
      <c r="A371" s="35" t="s">
        <v>55</v>
      </c>
      <c r="E371" s="40" t="s">
        <v>835</v>
      </c>
    </row>
    <row r="372" spans="1:5" ht="89.25">
      <c r="A372" t="s">
        <v>57</v>
      </c>
      <c r="E372" s="39" t="s">
        <v>955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958</v>
      </c>
      <c r="E8" s="30" t="s">
        <v>957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27</v>
      </c>
      <c r="E9" s="33" t="s">
        <v>957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959</v>
      </c>
      <c s="35" t="s">
        <v>47</v>
      </c>
      <c s="6" t="s">
        <v>960</v>
      </c>
      <c s="36" t="s">
        <v>62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146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132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961</v>
      </c>
      <c s="35" t="s">
        <v>27</v>
      </c>
      <c s="6" t="s">
        <v>962</v>
      </c>
      <c s="36" t="s">
        <v>62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146</v>
      </c>
      <c>
        <f>(M14*0)/100</f>
      </c>
      <c t="s">
        <v>27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132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25</v>
      </c>
      <c s="34" t="s">
        <v>963</v>
      </c>
      <c s="35" t="s">
        <v>25</v>
      </c>
      <c s="6" t="s">
        <v>964</v>
      </c>
      <c s="36" t="s">
        <v>62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146</v>
      </c>
      <c>
        <f>(M18*0)/100</f>
      </c>
      <c t="s">
        <v>27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132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66</v>
      </c>
      <c s="34" t="s">
        <v>965</v>
      </c>
      <c s="35" t="s">
        <v>66</v>
      </c>
      <c s="6" t="s">
        <v>966</v>
      </c>
      <c s="36" t="s">
        <v>62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146</v>
      </c>
      <c>
        <f>(M22*0)/100</f>
      </c>
      <c t="s">
        <v>27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132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69</v>
      </c>
      <c s="34" t="s">
        <v>967</v>
      </c>
      <c s="35" t="s">
        <v>69</v>
      </c>
      <c s="6" t="s">
        <v>968</v>
      </c>
      <c s="36" t="s">
        <v>62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146</v>
      </c>
      <c>
        <f>(M26*0)/100</f>
      </c>
      <c t="s">
        <v>27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132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26</v>
      </c>
      <c s="34" t="s">
        <v>969</v>
      </c>
      <c s="35" t="s">
        <v>26</v>
      </c>
      <c s="6" t="s">
        <v>970</v>
      </c>
      <c s="36" t="s">
        <v>62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146</v>
      </c>
      <c>
        <f>(M30*0)/100</f>
      </c>
      <c t="s">
        <v>27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132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971</v>
      </c>
      <c s="35" t="s">
        <v>75</v>
      </c>
      <c s="6" t="s">
        <v>972</v>
      </c>
      <c s="36" t="s">
        <v>62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63</v>
      </c>
      <c>
        <f>(M34*0)/100</f>
      </c>
      <c t="s">
        <v>27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132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78</v>
      </c>
      <c s="34" t="s">
        <v>973</v>
      </c>
      <c s="35" t="s">
        <v>78</v>
      </c>
      <c s="6" t="s">
        <v>974</v>
      </c>
      <c s="36" t="s">
        <v>62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63</v>
      </c>
      <c>
        <f>(M38*0)/100</f>
      </c>
      <c t="s">
        <v>27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132</v>
      </c>
    </row>
    <row r="41" spans="1:5" ht="12.75">
      <c r="A41" t="s">
        <v>57</v>
      </c>
      <c r="E4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977</v>
      </c>
      <c r="E8" s="30" t="s">
        <v>976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976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978</v>
      </c>
      <c s="35" t="s">
        <v>27</v>
      </c>
      <c s="6" t="s">
        <v>979</v>
      </c>
      <c s="36" t="s">
        <v>934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84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980</v>
      </c>
      <c s="35" t="s">
        <v>25</v>
      </c>
      <c s="6" t="s">
        <v>981</v>
      </c>
      <c s="36" t="s">
        <v>62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84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982</v>
      </c>
      <c s="35" t="s">
        <v>66</v>
      </c>
      <c s="6" t="s">
        <v>983</v>
      </c>
      <c s="36" t="s">
        <v>62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84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984</v>
      </c>
      <c s="35" t="s">
        <v>69</v>
      </c>
      <c s="6" t="s">
        <v>985</v>
      </c>
      <c s="36" t="s">
        <v>62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84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986</v>
      </c>
      <c s="35" t="s">
        <v>26</v>
      </c>
      <c s="6" t="s">
        <v>987</v>
      </c>
      <c s="36" t="s">
        <v>306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612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988</v>
      </c>
      <c s="35" t="s">
        <v>75</v>
      </c>
      <c s="6" t="s">
        <v>989</v>
      </c>
      <c s="36" t="s">
        <v>306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612</v>
      </c>
    </row>
    <row r="38" spans="1:5" ht="12.75">
      <c r="A38" t="s">
        <v>57</v>
      </c>
      <c r="E3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992</v>
      </c>
      <c r="E8" s="30" t="s">
        <v>991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27</v>
      </c>
      <c r="E9" s="33" t="s">
        <v>993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994</v>
      </c>
      <c s="35" t="s">
        <v>47</v>
      </c>
      <c s="6" t="s">
        <v>995</v>
      </c>
      <c s="36" t="s">
        <v>62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84</v>
      </c>
    </row>
    <row r="13" spans="1:5" ht="12.75">
      <c r="A13" t="s">
        <v>57</v>
      </c>
      <c r="E1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COUNTIFS(L8:L350,"=0",A8:A350,"P")+COUNTIFS(L8:L350,"",A8:A350,"P")+SUM(Q8:Q350)</f>
      </c>
    </row>
    <row r="8" spans="1:13" ht="12.75">
      <c r="A8" t="s">
        <v>44</v>
      </c>
      <c r="C8" s="28" t="s">
        <v>998</v>
      </c>
      <c r="E8" s="30" t="s">
        <v>997</v>
      </c>
      <c r="J8" s="29">
        <f>0+J9+J14+J39+J132+J305</f>
      </c>
      <c s="29">
        <f>0+K9+K14+K39+K132+K305</f>
      </c>
      <c s="29">
        <f>0+L9+L14+L39+L132+L305</f>
      </c>
      <c s="29">
        <f>0+M9+M14+M39+M132+M305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999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1000</v>
      </c>
      <c s="35" t="s">
        <v>27</v>
      </c>
      <c s="6" t="s">
        <v>1001</v>
      </c>
      <c s="36" t="s">
        <v>62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830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612</v>
      </c>
    </row>
    <row r="18" spans="1:5" ht="12.75">
      <c r="A18" t="s">
        <v>57</v>
      </c>
      <c r="E18" s="39" t="s">
        <v>1002</v>
      </c>
    </row>
    <row r="19" spans="1:16" ht="25.5">
      <c r="A19" t="s">
        <v>49</v>
      </c>
      <c s="34" t="s">
        <v>25</v>
      </c>
      <c s="34" t="s">
        <v>1003</v>
      </c>
      <c s="35" t="s">
        <v>25</v>
      </c>
      <c s="6" t="s">
        <v>1004</v>
      </c>
      <c s="36" t="s">
        <v>62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612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1005</v>
      </c>
      <c s="35" t="s">
        <v>66</v>
      </c>
      <c s="6" t="s">
        <v>1006</v>
      </c>
      <c s="36" t="s">
        <v>62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830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612</v>
      </c>
    </row>
    <row r="26" spans="1:5" ht="12.75">
      <c r="A26" t="s">
        <v>57</v>
      </c>
      <c r="E26" s="39" t="s">
        <v>1002</v>
      </c>
    </row>
    <row r="27" spans="1:16" ht="12.75">
      <c r="A27" t="s">
        <v>49</v>
      </c>
      <c s="34" t="s">
        <v>69</v>
      </c>
      <c s="34" t="s">
        <v>971</v>
      </c>
      <c s="35" t="s">
        <v>69</v>
      </c>
      <c s="6" t="s">
        <v>972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612</v>
      </c>
    </row>
    <row r="30" spans="1:5" ht="12.75">
      <c r="A30" t="s">
        <v>57</v>
      </c>
      <c r="E30" s="39" t="s">
        <v>1002</v>
      </c>
    </row>
    <row r="31" spans="1:16" ht="12.75">
      <c r="A31" t="s">
        <v>49</v>
      </c>
      <c s="34" t="s">
        <v>26</v>
      </c>
      <c s="34" t="s">
        <v>973</v>
      </c>
      <c s="35" t="s">
        <v>26</v>
      </c>
      <c s="6" t="s">
        <v>974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612</v>
      </c>
    </row>
    <row r="34" spans="1:5" ht="12.75">
      <c r="A34" t="s">
        <v>57</v>
      </c>
      <c r="E34" s="39" t="s">
        <v>1002</v>
      </c>
    </row>
    <row r="35" spans="1:16" ht="12.75">
      <c r="A35" t="s">
        <v>49</v>
      </c>
      <c s="34" t="s">
        <v>75</v>
      </c>
      <c s="34" t="s">
        <v>1007</v>
      </c>
      <c s="35" t="s">
        <v>75</v>
      </c>
      <c s="6" t="s">
        <v>1008</v>
      </c>
      <c s="36" t="s">
        <v>62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830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612</v>
      </c>
    </row>
    <row r="38" spans="1:5" ht="12.75">
      <c r="A38" t="s">
        <v>57</v>
      </c>
      <c r="E38" s="39" t="s">
        <v>1002</v>
      </c>
    </row>
    <row r="39" spans="1:13" ht="12.75">
      <c r="A39" t="s">
        <v>46</v>
      </c>
      <c r="C39" s="31" t="s">
        <v>25</v>
      </c>
      <c r="E39" s="33" t="s">
        <v>1009</v>
      </c>
      <c r="J39" s="32">
        <f>0</f>
      </c>
      <c s="32">
        <f>0</f>
      </c>
      <c s="32">
        <f>0+L40+L44+L48+L52+L56+L60+L64+L68+L72+L76+L80+L84+L88+L92+L96+L100+L104+L108+L112+L116+L120+L124+L128</f>
      </c>
      <c s="32">
        <f>0+M40+M44+M48+M52+M56+M60+M64+M68+M72+M76+M80+M84+M88+M92+M96+M100+M104+M108+M112+M116+M120+M124+M128</f>
      </c>
    </row>
    <row r="40" spans="1:16" ht="12.75">
      <c r="A40" t="s">
        <v>49</v>
      </c>
      <c s="34" t="s">
        <v>78</v>
      </c>
      <c s="34" t="s">
        <v>1010</v>
      </c>
      <c s="35" t="s">
        <v>78</v>
      </c>
      <c s="6" t="s">
        <v>1011</v>
      </c>
      <c s="36" t="s">
        <v>62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63</v>
      </c>
      <c>
        <f>(M40*0)/100</f>
      </c>
      <c t="s">
        <v>27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612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81</v>
      </c>
      <c s="34" t="s">
        <v>1012</v>
      </c>
      <c s="35" t="s">
        <v>81</v>
      </c>
      <c s="6" t="s">
        <v>1013</v>
      </c>
      <c s="36" t="s">
        <v>62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63</v>
      </c>
      <c>
        <f>(M44*0)/100</f>
      </c>
      <c t="s">
        <v>27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612</v>
      </c>
    </row>
    <row r="47" spans="1:5" ht="12.75">
      <c r="A47" t="s">
        <v>57</v>
      </c>
      <c r="E47" s="39" t="s">
        <v>58</v>
      </c>
    </row>
    <row r="48" spans="1:16" ht="25.5">
      <c r="A48" t="s">
        <v>49</v>
      </c>
      <c s="34" t="s">
        <v>85</v>
      </c>
      <c s="34" t="s">
        <v>1014</v>
      </c>
      <c s="35" t="s">
        <v>85</v>
      </c>
      <c s="6" t="s">
        <v>1015</v>
      </c>
      <c s="36" t="s">
        <v>62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63</v>
      </c>
      <c>
        <f>(M48*0)/100</f>
      </c>
      <c t="s">
        <v>27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612</v>
      </c>
    </row>
    <row r="51" spans="1:5" ht="12.75">
      <c r="A51" t="s">
        <v>57</v>
      </c>
      <c r="E51" s="39" t="s">
        <v>58</v>
      </c>
    </row>
    <row r="52" spans="1:16" ht="12.75">
      <c r="A52" t="s">
        <v>49</v>
      </c>
      <c s="34" t="s">
        <v>89</v>
      </c>
      <c s="34" t="s">
        <v>1016</v>
      </c>
      <c s="35" t="s">
        <v>89</v>
      </c>
      <c s="6" t="s">
        <v>1017</v>
      </c>
      <c s="36" t="s">
        <v>62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63</v>
      </c>
      <c>
        <f>(M52*0)/100</f>
      </c>
      <c t="s">
        <v>27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612</v>
      </c>
    </row>
    <row r="55" spans="1:5" ht="12.75">
      <c r="A55" t="s">
        <v>57</v>
      </c>
      <c r="E55" s="39" t="s">
        <v>58</v>
      </c>
    </row>
    <row r="56" spans="1:16" ht="25.5">
      <c r="A56" t="s">
        <v>49</v>
      </c>
      <c s="34" t="s">
        <v>93</v>
      </c>
      <c s="34" t="s">
        <v>1018</v>
      </c>
      <c s="35" t="s">
        <v>93</v>
      </c>
      <c s="6" t="s">
        <v>1019</v>
      </c>
      <c s="36" t="s">
        <v>62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830</v>
      </c>
      <c>
        <f>(M56*0)/100</f>
      </c>
      <c t="s">
        <v>27</v>
      </c>
    </row>
    <row r="57" spans="1:5" ht="12.75">
      <c r="A57" s="35" t="s">
        <v>54</v>
      </c>
      <c r="E57" s="39" t="s">
        <v>4</v>
      </c>
    </row>
    <row r="58" spans="1:5" ht="12.75">
      <c r="A58" s="35" t="s">
        <v>55</v>
      </c>
      <c r="E58" s="40" t="s">
        <v>612</v>
      </c>
    </row>
    <row r="59" spans="1:5" ht="12.75">
      <c r="A59" t="s">
        <v>57</v>
      </c>
      <c r="E59" s="39" t="s">
        <v>1002</v>
      </c>
    </row>
    <row r="60" spans="1:16" ht="25.5">
      <c r="A60" t="s">
        <v>49</v>
      </c>
      <c s="34" t="s">
        <v>96</v>
      </c>
      <c s="34" t="s">
        <v>1020</v>
      </c>
      <c s="35" t="s">
        <v>96</v>
      </c>
      <c s="6" t="s">
        <v>1021</v>
      </c>
      <c s="36" t="s">
        <v>62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830</v>
      </c>
      <c>
        <f>(M60*0)/100</f>
      </c>
      <c t="s">
        <v>27</v>
      </c>
    </row>
    <row r="61" spans="1:5" ht="12.75">
      <c r="A61" s="35" t="s">
        <v>54</v>
      </c>
      <c r="E61" s="39" t="s">
        <v>4</v>
      </c>
    </row>
    <row r="62" spans="1:5" ht="12.75">
      <c r="A62" s="35" t="s">
        <v>55</v>
      </c>
      <c r="E62" s="40" t="s">
        <v>612</v>
      </c>
    </row>
    <row r="63" spans="1:5" ht="12.75">
      <c r="A63" t="s">
        <v>57</v>
      </c>
      <c r="E63" s="39" t="s">
        <v>1002</v>
      </c>
    </row>
    <row r="64" spans="1:16" ht="25.5">
      <c r="A64" t="s">
        <v>49</v>
      </c>
      <c s="34" t="s">
        <v>100</v>
      </c>
      <c s="34" t="s">
        <v>1022</v>
      </c>
      <c s="35" t="s">
        <v>100</v>
      </c>
      <c s="6" t="s">
        <v>1023</v>
      </c>
      <c s="36" t="s">
        <v>62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830</v>
      </c>
      <c>
        <f>(M64*0)/100</f>
      </c>
      <c t="s">
        <v>27</v>
      </c>
    </row>
    <row r="65" spans="1:5" ht="12.75">
      <c r="A65" s="35" t="s">
        <v>54</v>
      </c>
      <c r="E65" s="39" t="s">
        <v>4</v>
      </c>
    </row>
    <row r="66" spans="1:5" ht="12.75">
      <c r="A66" s="35" t="s">
        <v>55</v>
      </c>
      <c r="E66" s="40" t="s">
        <v>612</v>
      </c>
    </row>
    <row r="67" spans="1:5" ht="12.75">
      <c r="A67" t="s">
        <v>57</v>
      </c>
      <c r="E67" s="39" t="s">
        <v>1002</v>
      </c>
    </row>
    <row r="68" spans="1:16" ht="25.5">
      <c r="A68" t="s">
        <v>49</v>
      </c>
      <c s="34" t="s">
        <v>104</v>
      </c>
      <c s="34" t="s">
        <v>1024</v>
      </c>
      <c s="35" t="s">
        <v>104</v>
      </c>
      <c s="6" t="s">
        <v>1025</v>
      </c>
      <c s="36" t="s">
        <v>62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830</v>
      </c>
      <c>
        <f>(M68*0)/100</f>
      </c>
      <c t="s">
        <v>27</v>
      </c>
    </row>
    <row r="69" spans="1:5" ht="12.75">
      <c r="A69" s="35" t="s">
        <v>54</v>
      </c>
      <c r="E69" s="39" t="s">
        <v>4</v>
      </c>
    </row>
    <row r="70" spans="1:5" ht="12.75">
      <c r="A70" s="35" t="s">
        <v>55</v>
      </c>
      <c r="E70" s="40" t="s">
        <v>612</v>
      </c>
    </row>
    <row r="71" spans="1:5" ht="12.75">
      <c r="A71" t="s">
        <v>57</v>
      </c>
      <c r="E71" s="39" t="s">
        <v>1002</v>
      </c>
    </row>
    <row r="72" spans="1:16" ht="25.5">
      <c r="A72" t="s">
        <v>49</v>
      </c>
      <c s="34" t="s">
        <v>107</v>
      </c>
      <c s="34" t="s">
        <v>1026</v>
      </c>
      <c s="35" t="s">
        <v>107</v>
      </c>
      <c s="6" t="s">
        <v>1027</v>
      </c>
      <c s="36" t="s">
        <v>62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830</v>
      </c>
      <c>
        <f>(M72*0)/100</f>
      </c>
      <c t="s">
        <v>27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612</v>
      </c>
    </row>
    <row r="75" spans="1:5" ht="12.75">
      <c r="A75" t="s">
        <v>57</v>
      </c>
      <c r="E75" s="39" t="s">
        <v>1028</v>
      </c>
    </row>
    <row r="76" spans="1:16" ht="25.5">
      <c r="A76" t="s">
        <v>49</v>
      </c>
      <c s="34" t="s">
        <v>111</v>
      </c>
      <c s="34" t="s">
        <v>1029</v>
      </c>
      <c s="35" t="s">
        <v>111</v>
      </c>
      <c s="6" t="s">
        <v>1030</v>
      </c>
      <c s="36" t="s">
        <v>62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830</v>
      </c>
      <c>
        <f>(M76*0)/100</f>
      </c>
      <c t="s">
        <v>27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612</v>
      </c>
    </row>
    <row r="79" spans="1:5" ht="12.75">
      <c r="A79" t="s">
        <v>57</v>
      </c>
      <c r="E79" s="39" t="s">
        <v>1002</v>
      </c>
    </row>
    <row r="80" spans="1:16" ht="12.75">
      <c r="A80" t="s">
        <v>49</v>
      </c>
      <c s="34" t="s">
        <v>114</v>
      </c>
      <c s="34" t="s">
        <v>1031</v>
      </c>
      <c s="35" t="s">
        <v>114</v>
      </c>
      <c s="6" t="s">
        <v>1032</v>
      </c>
      <c s="36" t="s">
        <v>62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63</v>
      </c>
      <c>
        <f>(M80*0)/100</f>
      </c>
      <c t="s">
        <v>27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612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117</v>
      </c>
      <c s="34" t="s">
        <v>157</v>
      </c>
      <c s="35" t="s">
        <v>117</v>
      </c>
      <c s="6" t="s">
        <v>158</v>
      </c>
      <c s="36" t="s">
        <v>62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63</v>
      </c>
      <c>
        <f>(M84*0)/100</f>
      </c>
      <c t="s">
        <v>27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612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120</v>
      </c>
      <c s="34" t="s">
        <v>1033</v>
      </c>
      <c s="35" t="s">
        <v>120</v>
      </c>
      <c s="6" t="s">
        <v>1034</v>
      </c>
      <c s="36" t="s">
        <v>62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63</v>
      </c>
      <c>
        <f>(M88*0)/100</f>
      </c>
      <c t="s">
        <v>27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612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123</v>
      </c>
      <c s="34" t="s">
        <v>1035</v>
      </c>
      <c s="35" t="s">
        <v>123</v>
      </c>
      <c s="6" t="s">
        <v>1036</v>
      </c>
      <c s="36" t="s">
        <v>62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830</v>
      </c>
      <c>
        <f>(M92*0)/100</f>
      </c>
      <c t="s">
        <v>27</v>
      </c>
    </row>
    <row r="93" spans="1:5" ht="12.75">
      <c r="A93" s="35" t="s">
        <v>54</v>
      </c>
      <c r="E93" s="39" t="s">
        <v>4</v>
      </c>
    </row>
    <row r="94" spans="1:5" ht="12.75">
      <c r="A94" s="35" t="s">
        <v>55</v>
      </c>
      <c r="E94" s="40" t="s">
        <v>612</v>
      </c>
    </row>
    <row r="95" spans="1:5" ht="12.75">
      <c r="A95" t="s">
        <v>57</v>
      </c>
      <c r="E95" s="39" t="s">
        <v>1037</v>
      </c>
    </row>
    <row r="96" spans="1:16" ht="12.75">
      <c r="A96" t="s">
        <v>49</v>
      </c>
      <c s="34" t="s">
        <v>126</v>
      </c>
      <c s="34" t="s">
        <v>211</v>
      </c>
      <c s="35" t="s">
        <v>126</v>
      </c>
      <c s="6" t="s">
        <v>212</v>
      </c>
      <c s="36" t="s">
        <v>62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63</v>
      </c>
      <c>
        <f>(M96*0)/100</f>
      </c>
      <c t="s">
        <v>27</v>
      </c>
    </row>
    <row r="97" spans="1:5" ht="12.75">
      <c r="A97" s="35" t="s">
        <v>54</v>
      </c>
      <c r="E97" s="39" t="s">
        <v>4</v>
      </c>
    </row>
    <row r="98" spans="1:5" ht="12.75">
      <c r="A98" s="35" t="s">
        <v>55</v>
      </c>
      <c r="E98" s="40" t="s">
        <v>612</v>
      </c>
    </row>
    <row r="99" spans="1:5" ht="12.75">
      <c r="A99" t="s">
        <v>57</v>
      </c>
      <c r="E99" s="39" t="s">
        <v>58</v>
      </c>
    </row>
    <row r="100" spans="1:16" ht="12.75">
      <c r="A100" t="s">
        <v>49</v>
      </c>
      <c s="34" t="s">
        <v>129</v>
      </c>
      <c s="34" t="s">
        <v>869</v>
      </c>
      <c s="35" t="s">
        <v>129</v>
      </c>
      <c s="6" t="s">
        <v>870</v>
      </c>
      <c s="36" t="s">
        <v>62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63</v>
      </c>
      <c>
        <f>(M100*0)/100</f>
      </c>
      <c t="s">
        <v>27</v>
      </c>
    </row>
    <row r="101" spans="1:5" ht="12.75">
      <c r="A101" s="35" t="s">
        <v>54</v>
      </c>
      <c r="E101" s="39" t="s">
        <v>4</v>
      </c>
    </row>
    <row r="102" spans="1:5" ht="12.75">
      <c r="A102" s="35" t="s">
        <v>55</v>
      </c>
      <c r="E102" s="40" t="s">
        <v>612</v>
      </c>
    </row>
    <row r="103" spans="1:5" ht="12.75">
      <c r="A103" t="s">
        <v>57</v>
      </c>
      <c r="E103" s="39" t="s">
        <v>58</v>
      </c>
    </row>
    <row r="104" spans="1:16" ht="12.75">
      <c r="A104" t="s">
        <v>49</v>
      </c>
      <c s="34" t="s">
        <v>133</v>
      </c>
      <c s="34" t="s">
        <v>1038</v>
      </c>
      <c s="35" t="s">
        <v>133</v>
      </c>
      <c s="6" t="s">
        <v>1039</v>
      </c>
      <c s="36" t="s">
        <v>62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830</v>
      </c>
      <c>
        <f>(M104*0)/100</f>
      </c>
      <c t="s">
        <v>27</v>
      </c>
    </row>
    <row r="105" spans="1:5" ht="12.75">
      <c r="A105" s="35" t="s">
        <v>54</v>
      </c>
      <c r="E105" s="39" t="s">
        <v>4</v>
      </c>
    </row>
    <row r="106" spans="1:5" ht="12.75">
      <c r="A106" s="35" t="s">
        <v>55</v>
      </c>
      <c r="E106" s="40" t="s">
        <v>612</v>
      </c>
    </row>
    <row r="107" spans="1:5" ht="12.75">
      <c r="A107" t="s">
        <v>57</v>
      </c>
      <c r="E107" s="39" t="s">
        <v>1037</v>
      </c>
    </row>
    <row r="108" spans="1:16" ht="25.5">
      <c r="A108" t="s">
        <v>49</v>
      </c>
      <c s="34" t="s">
        <v>136</v>
      </c>
      <c s="34" t="s">
        <v>859</v>
      </c>
      <c s="35" t="s">
        <v>136</v>
      </c>
      <c s="6" t="s">
        <v>860</v>
      </c>
      <c s="36" t="s">
        <v>88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63</v>
      </c>
      <c>
        <f>(M108*0)/100</f>
      </c>
      <c t="s">
        <v>27</v>
      </c>
    </row>
    <row r="109" spans="1:5" ht="12.75">
      <c r="A109" s="35" t="s">
        <v>54</v>
      </c>
      <c r="E109" s="39" t="s">
        <v>4</v>
      </c>
    </row>
    <row r="110" spans="1:5" ht="12.75">
      <c r="A110" s="35" t="s">
        <v>55</v>
      </c>
      <c r="E110" s="40" t="s">
        <v>612</v>
      </c>
    </row>
    <row r="111" spans="1:5" ht="12.75">
      <c r="A111" t="s">
        <v>57</v>
      </c>
      <c r="E111" s="39" t="s">
        <v>58</v>
      </c>
    </row>
    <row r="112" spans="1:16" ht="25.5">
      <c r="A112" t="s">
        <v>49</v>
      </c>
      <c s="34" t="s">
        <v>139</v>
      </c>
      <c s="34" t="s">
        <v>861</v>
      </c>
      <c s="35" t="s">
        <v>139</v>
      </c>
      <c s="6" t="s">
        <v>862</v>
      </c>
      <c s="36" t="s">
        <v>62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63</v>
      </c>
      <c>
        <f>(M112*0)/100</f>
      </c>
      <c t="s">
        <v>27</v>
      </c>
    </row>
    <row r="113" spans="1:5" ht="12.75">
      <c r="A113" s="35" t="s">
        <v>54</v>
      </c>
      <c r="E113" s="39" t="s">
        <v>4</v>
      </c>
    </row>
    <row r="114" spans="1:5" ht="12.75">
      <c r="A114" s="35" t="s">
        <v>55</v>
      </c>
      <c r="E114" s="40" t="s">
        <v>612</v>
      </c>
    </row>
    <row r="115" spans="1:5" ht="12.75">
      <c r="A115" t="s">
        <v>57</v>
      </c>
      <c r="E115" s="39" t="s">
        <v>58</v>
      </c>
    </row>
    <row r="116" spans="1:16" ht="12.75">
      <c r="A116" t="s">
        <v>49</v>
      </c>
      <c s="34" t="s">
        <v>142</v>
      </c>
      <c s="34" t="s">
        <v>863</v>
      </c>
      <c s="35" t="s">
        <v>142</v>
      </c>
      <c s="6" t="s">
        <v>864</v>
      </c>
      <c s="36" t="s">
        <v>88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63</v>
      </c>
      <c>
        <f>(M116*0)/100</f>
      </c>
      <c t="s">
        <v>27</v>
      </c>
    </row>
    <row r="117" spans="1:5" ht="12.75">
      <c r="A117" s="35" t="s">
        <v>54</v>
      </c>
      <c r="E117" s="39" t="s">
        <v>4</v>
      </c>
    </row>
    <row r="118" spans="1:5" ht="12.75">
      <c r="A118" s="35" t="s">
        <v>55</v>
      </c>
      <c r="E118" s="40" t="s">
        <v>612</v>
      </c>
    </row>
    <row r="119" spans="1:5" ht="12.75">
      <c r="A119" t="s">
        <v>57</v>
      </c>
      <c r="E119" s="39" t="s">
        <v>58</v>
      </c>
    </row>
    <row r="120" spans="1:16" ht="25.5">
      <c r="A120" t="s">
        <v>49</v>
      </c>
      <c s="34" t="s">
        <v>147</v>
      </c>
      <c s="34" t="s">
        <v>865</v>
      </c>
      <c s="35" t="s">
        <v>147</v>
      </c>
      <c s="6" t="s">
        <v>866</v>
      </c>
      <c s="36" t="s">
        <v>62</v>
      </c>
      <c s="37">
        <v>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63</v>
      </c>
      <c>
        <f>(M120*0)/100</f>
      </c>
      <c t="s">
        <v>27</v>
      </c>
    </row>
    <row r="121" spans="1:5" ht="12.75">
      <c r="A121" s="35" t="s">
        <v>54</v>
      </c>
      <c r="E121" s="39" t="s">
        <v>4</v>
      </c>
    </row>
    <row r="122" spans="1:5" ht="12.75">
      <c r="A122" s="35" t="s">
        <v>55</v>
      </c>
      <c r="E122" s="40" t="s">
        <v>612</v>
      </c>
    </row>
    <row r="123" spans="1:5" ht="12.75">
      <c r="A123" t="s">
        <v>57</v>
      </c>
      <c r="E123" s="39" t="s">
        <v>58</v>
      </c>
    </row>
    <row r="124" spans="1:16" ht="12.75">
      <c r="A124" t="s">
        <v>49</v>
      </c>
      <c s="34" t="s">
        <v>150</v>
      </c>
      <c s="34" t="s">
        <v>240</v>
      </c>
      <c s="35" t="s">
        <v>150</v>
      </c>
      <c s="6" t="s">
        <v>241</v>
      </c>
      <c s="36" t="s">
        <v>242</v>
      </c>
      <c s="37">
        <v>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63</v>
      </c>
      <c>
        <f>(M124*0)/100</f>
      </c>
      <c t="s">
        <v>27</v>
      </c>
    </row>
    <row r="125" spans="1:5" ht="12.75">
      <c r="A125" s="35" t="s">
        <v>54</v>
      </c>
      <c r="E125" s="39" t="s">
        <v>4</v>
      </c>
    </row>
    <row r="126" spans="1:5" ht="12.75">
      <c r="A126" s="35" t="s">
        <v>55</v>
      </c>
      <c r="E126" s="40" t="s">
        <v>612</v>
      </c>
    </row>
    <row r="127" spans="1:5" ht="12.75">
      <c r="A127" t="s">
        <v>57</v>
      </c>
      <c r="E127" s="39" t="s">
        <v>58</v>
      </c>
    </row>
    <row r="128" spans="1:16" ht="12.75">
      <c r="A128" t="s">
        <v>49</v>
      </c>
      <c s="34" t="s">
        <v>153</v>
      </c>
      <c s="34" t="s">
        <v>534</v>
      </c>
      <c s="35" t="s">
        <v>153</v>
      </c>
      <c s="6" t="s">
        <v>535</v>
      </c>
      <c s="36" t="s">
        <v>242</v>
      </c>
      <c s="37">
        <v>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63</v>
      </c>
      <c>
        <f>(M128*0)/100</f>
      </c>
      <c t="s">
        <v>27</v>
      </c>
    </row>
    <row r="129" spans="1:5" ht="12.75">
      <c r="A129" s="35" t="s">
        <v>54</v>
      </c>
      <c r="E129" s="39" t="s">
        <v>4</v>
      </c>
    </row>
    <row r="130" spans="1:5" ht="12.75">
      <c r="A130" s="35" t="s">
        <v>55</v>
      </c>
      <c r="E130" s="40" t="s">
        <v>612</v>
      </c>
    </row>
    <row r="131" spans="1:5" ht="12.75">
      <c r="A131" t="s">
        <v>57</v>
      </c>
      <c r="E131" s="39" t="s">
        <v>58</v>
      </c>
    </row>
    <row r="132" spans="1:13" ht="12.75">
      <c r="A132" t="s">
        <v>46</v>
      </c>
      <c r="C132" s="31" t="s">
        <v>66</v>
      </c>
      <c r="E132" s="33" t="s">
        <v>1040</v>
      </c>
      <c r="J132" s="32">
        <f>0</f>
      </c>
      <c s="32">
        <f>0</f>
      </c>
      <c s="32">
        <f>0+L133+L137+L141+L145+L149+L153+L157+L161+L165+L169+L173+L177+L181+L185+L189+L193+L197+L201+L205+L209+L213+L217+L221+L225+L229+L233+L237+L241+L245+L249+L253+L257+L261+L265+L269+L273+L277+L281+L285+L289+L293+L297+L301</f>
      </c>
      <c s="32">
        <f>0+M133+M137+M141+M145+M149+M153+M157+M161+M165+M169+M173+M177+M181+M185+M189+M193+M197+M201+M205+M209+M213+M217+M221+M225+M229+M233+M237+M241+M245+M249+M253+M257+M261+M265+M269+M273+M277+M281+M285+M289+M293+M297+M301</f>
      </c>
    </row>
    <row r="133" spans="1:16" ht="12.75">
      <c r="A133" t="s">
        <v>49</v>
      </c>
      <c s="34" t="s">
        <v>156</v>
      </c>
      <c s="34" t="s">
        <v>1010</v>
      </c>
      <c s="35" t="s">
        <v>156</v>
      </c>
      <c s="6" t="s">
        <v>1011</v>
      </c>
      <c s="36" t="s">
        <v>62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63</v>
      </c>
      <c>
        <f>(M133*0)/100</f>
      </c>
      <c t="s">
        <v>27</v>
      </c>
    </row>
    <row r="134" spans="1:5" ht="12.75">
      <c r="A134" s="35" t="s">
        <v>54</v>
      </c>
      <c r="E134" s="39" t="s">
        <v>4</v>
      </c>
    </row>
    <row r="135" spans="1:5" ht="12.75">
      <c r="A135" s="35" t="s">
        <v>55</v>
      </c>
      <c r="E135" s="40" t="s">
        <v>612</v>
      </c>
    </row>
    <row r="136" spans="1:5" ht="12.75">
      <c r="A136" t="s">
        <v>57</v>
      </c>
      <c r="E136" s="39" t="s">
        <v>58</v>
      </c>
    </row>
    <row r="137" spans="1:16" ht="25.5">
      <c r="A137" t="s">
        <v>49</v>
      </c>
      <c s="34" t="s">
        <v>160</v>
      </c>
      <c s="34" t="s">
        <v>1012</v>
      </c>
      <c s="35" t="s">
        <v>160</v>
      </c>
      <c s="6" t="s">
        <v>1013</v>
      </c>
      <c s="36" t="s">
        <v>62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63</v>
      </c>
      <c>
        <f>(M137*0)/100</f>
      </c>
      <c t="s">
        <v>27</v>
      </c>
    </row>
    <row r="138" spans="1:5" ht="12.75">
      <c r="A138" s="35" t="s">
        <v>54</v>
      </c>
      <c r="E138" s="39" t="s">
        <v>4</v>
      </c>
    </row>
    <row r="139" spans="1:5" ht="12.75">
      <c r="A139" s="35" t="s">
        <v>55</v>
      </c>
      <c r="E139" s="40" t="s">
        <v>612</v>
      </c>
    </row>
    <row r="140" spans="1:5" ht="12.75">
      <c r="A140" t="s">
        <v>57</v>
      </c>
      <c r="E140" s="39" t="s">
        <v>58</v>
      </c>
    </row>
    <row r="141" spans="1:16" ht="25.5">
      <c r="A141" t="s">
        <v>49</v>
      </c>
      <c s="34" t="s">
        <v>163</v>
      </c>
      <c s="34" t="s">
        <v>1014</v>
      </c>
      <c s="35" t="s">
        <v>163</v>
      </c>
      <c s="6" t="s">
        <v>1015</v>
      </c>
      <c s="36" t="s">
        <v>62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63</v>
      </c>
      <c>
        <f>(M141*0)/100</f>
      </c>
      <c t="s">
        <v>27</v>
      </c>
    </row>
    <row r="142" spans="1:5" ht="12.75">
      <c r="A142" s="35" t="s">
        <v>54</v>
      </c>
      <c r="E142" s="39" t="s">
        <v>4</v>
      </c>
    </row>
    <row r="143" spans="1:5" ht="12.75">
      <c r="A143" s="35" t="s">
        <v>55</v>
      </c>
      <c r="E143" s="40" t="s">
        <v>612</v>
      </c>
    </row>
    <row r="144" spans="1:5" ht="12.75">
      <c r="A144" t="s">
        <v>57</v>
      </c>
      <c r="E144" s="39" t="s">
        <v>58</v>
      </c>
    </row>
    <row r="145" spans="1:16" ht="12.75">
      <c r="A145" t="s">
        <v>49</v>
      </c>
      <c s="34" t="s">
        <v>166</v>
      </c>
      <c s="34" t="s">
        <v>1016</v>
      </c>
      <c s="35" t="s">
        <v>166</v>
      </c>
      <c s="6" t="s">
        <v>1017</v>
      </c>
      <c s="36" t="s">
        <v>62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63</v>
      </c>
      <c>
        <f>(M145*0)/100</f>
      </c>
      <c t="s">
        <v>27</v>
      </c>
    </row>
    <row r="146" spans="1:5" ht="12.75">
      <c r="A146" s="35" t="s">
        <v>54</v>
      </c>
      <c r="E146" s="39" t="s">
        <v>4</v>
      </c>
    </row>
    <row r="147" spans="1:5" ht="12.75">
      <c r="A147" s="35" t="s">
        <v>55</v>
      </c>
      <c r="E147" s="40" t="s">
        <v>612</v>
      </c>
    </row>
    <row r="148" spans="1:5" ht="12.75">
      <c r="A148" t="s">
        <v>57</v>
      </c>
      <c r="E148" s="39" t="s">
        <v>58</v>
      </c>
    </row>
    <row r="149" spans="1:16" ht="25.5">
      <c r="A149" t="s">
        <v>49</v>
      </c>
      <c s="34" t="s">
        <v>169</v>
      </c>
      <c s="34" t="s">
        <v>1041</v>
      </c>
      <c s="35" t="s">
        <v>169</v>
      </c>
      <c s="6" t="s">
        <v>1019</v>
      </c>
      <c s="36" t="s">
        <v>62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830</v>
      </c>
      <c>
        <f>(M149*0)/100</f>
      </c>
      <c t="s">
        <v>27</v>
      </c>
    </row>
    <row r="150" spans="1:5" ht="12.75">
      <c r="A150" s="35" t="s">
        <v>54</v>
      </c>
      <c r="E150" s="39" t="s">
        <v>4</v>
      </c>
    </row>
    <row r="151" spans="1:5" ht="12.75">
      <c r="A151" s="35" t="s">
        <v>55</v>
      </c>
      <c r="E151" s="40" t="s">
        <v>612</v>
      </c>
    </row>
    <row r="152" spans="1:5" ht="12.75">
      <c r="A152" t="s">
        <v>57</v>
      </c>
      <c r="E152" s="39" t="s">
        <v>1002</v>
      </c>
    </row>
    <row r="153" spans="1:16" ht="25.5">
      <c r="A153" t="s">
        <v>49</v>
      </c>
      <c s="34" t="s">
        <v>172</v>
      </c>
      <c s="34" t="s">
        <v>1042</v>
      </c>
      <c s="35" t="s">
        <v>172</v>
      </c>
      <c s="6" t="s">
        <v>1021</v>
      </c>
      <c s="36" t="s">
        <v>62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830</v>
      </c>
      <c>
        <f>(M153*0)/100</f>
      </c>
      <c t="s">
        <v>27</v>
      </c>
    </row>
    <row r="154" spans="1:5" ht="12.75">
      <c r="A154" s="35" t="s">
        <v>54</v>
      </c>
      <c r="E154" s="39" t="s">
        <v>4</v>
      </c>
    </row>
    <row r="155" spans="1:5" ht="12.75">
      <c r="A155" s="35" t="s">
        <v>55</v>
      </c>
      <c r="E155" s="40" t="s">
        <v>612</v>
      </c>
    </row>
    <row r="156" spans="1:5" ht="12.75">
      <c r="A156" t="s">
        <v>57</v>
      </c>
      <c r="E156" s="39" t="s">
        <v>1002</v>
      </c>
    </row>
    <row r="157" spans="1:16" ht="25.5">
      <c r="A157" t="s">
        <v>49</v>
      </c>
      <c s="34" t="s">
        <v>175</v>
      </c>
      <c s="34" t="s">
        <v>1043</v>
      </c>
      <c s="35" t="s">
        <v>175</v>
      </c>
      <c s="6" t="s">
        <v>1023</v>
      </c>
      <c s="36" t="s">
        <v>62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830</v>
      </c>
      <c>
        <f>(M157*0)/100</f>
      </c>
      <c t="s">
        <v>27</v>
      </c>
    </row>
    <row r="158" spans="1:5" ht="12.75">
      <c r="A158" s="35" t="s">
        <v>54</v>
      </c>
      <c r="E158" s="39" t="s">
        <v>4</v>
      </c>
    </row>
    <row r="159" spans="1:5" ht="12.75">
      <c r="A159" s="35" t="s">
        <v>55</v>
      </c>
      <c r="E159" s="40" t="s">
        <v>612</v>
      </c>
    </row>
    <row r="160" spans="1:5" ht="12.75">
      <c r="A160" t="s">
        <v>57</v>
      </c>
      <c r="E160" s="39" t="s">
        <v>1002</v>
      </c>
    </row>
    <row r="161" spans="1:16" ht="25.5">
      <c r="A161" t="s">
        <v>49</v>
      </c>
      <c s="34" t="s">
        <v>179</v>
      </c>
      <c s="34" t="s">
        <v>1044</v>
      </c>
      <c s="35" t="s">
        <v>179</v>
      </c>
      <c s="6" t="s">
        <v>1025</v>
      </c>
      <c s="36" t="s">
        <v>62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830</v>
      </c>
      <c>
        <f>(M161*0)/100</f>
      </c>
      <c t="s">
        <v>27</v>
      </c>
    </row>
    <row r="162" spans="1:5" ht="12.75">
      <c r="A162" s="35" t="s">
        <v>54</v>
      </c>
      <c r="E162" s="39" t="s">
        <v>4</v>
      </c>
    </row>
    <row r="163" spans="1:5" ht="12.75">
      <c r="A163" s="35" t="s">
        <v>55</v>
      </c>
      <c r="E163" s="40" t="s">
        <v>612</v>
      </c>
    </row>
    <row r="164" spans="1:5" ht="12.75">
      <c r="A164" t="s">
        <v>57</v>
      </c>
      <c r="E164" s="39" t="s">
        <v>1002</v>
      </c>
    </row>
    <row r="165" spans="1:16" ht="25.5">
      <c r="A165" t="s">
        <v>49</v>
      </c>
      <c s="34" t="s">
        <v>182</v>
      </c>
      <c s="34" t="s">
        <v>1045</v>
      </c>
      <c s="35" t="s">
        <v>182</v>
      </c>
      <c s="6" t="s">
        <v>1027</v>
      </c>
      <c s="36" t="s">
        <v>62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830</v>
      </c>
      <c>
        <f>(M165*0)/100</f>
      </c>
      <c t="s">
        <v>27</v>
      </c>
    </row>
    <row r="166" spans="1:5" ht="12.75">
      <c r="A166" s="35" t="s">
        <v>54</v>
      </c>
      <c r="E166" s="39" t="s">
        <v>4</v>
      </c>
    </row>
    <row r="167" spans="1:5" ht="12.75">
      <c r="A167" s="35" t="s">
        <v>55</v>
      </c>
      <c r="E167" s="40" t="s">
        <v>612</v>
      </c>
    </row>
    <row r="168" spans="1:5" ht="12.75">
      <c r="A168" t="s">
        <v>57</v>
      </c>
      <c r="E168" s="39" t="s">
        <v>1002</v>
      </c>
    </row>
    <row r="169" spans="1:16" ht="25.5">
      <c r="A169" t="s">
        <v>49</v>
      </c>
      <c s="34" t="s">
        <v>186</v>
      </c>
      <c s="34" t="s">
        <v>1046</v>
      </c>
      <c s="35" t="s">
        <v>186</v>
      </c>
      <c s="6" t="s">
        <v>1030</v>
      </c>
      <c s="36" t="s">
        <v>62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830</v>
      </c>
      <c>
        <f>(M169*0)/100</f>
      </c>
      <c t="s">
        <v>27</v>
      </c>
    </row>
    <row r="170" spans="1:5" ht="12.75">
      <c r="A170" s="35" t="s">
        <v>54</v>
      </c>
      <c r="E170" s="39" t="s">
        <v>4</v>
      </c>
    </row>
    <row r="171" spans="1:5" ht="12.75">
      <c r="A171" s="35" t="s">
        <v>55</v>
      </c>
      <c r="E171" s="40" t="s">
        <v>612</v>
      </c>
    </row>
    <row r="172" spans="1:5" ht="12.75">
      <c r="A172" t="s">
        <v>57</v>
      </c>
      <c r="E172" s="39" t="s">
        <v>1002</v>
      </c>
    </row>
    <row r="173" spans="1:16" ht="12.75">
      <c r="A173" t="s">
        <v>49</v>
      </c>
      <c s="34" t="s">
        <v>189</v>
      </c>
      <c s="34" t="s">
        <v>1031</v>
      </c>
      <c s="35" t="s">
        <v>189</v>
      </c>
      <c s="6" t="s">
        <v>1032</v>
      </c>
      <c s="36" t="s">
        <v>62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63</v>
      </c>
      <c>
        <f>(M173*0)/100</f>
      </c>
      <c t="s">
        <v>27</v>
      </c>
    </row>
    <row r="174" spans="1:5" ht="12.75">
      <c r="A174" s="35" t="s">
        <v>54</v>
      </c>
      <c r="E174" s="39" t="s">
        <v>4</v>
      </c>
    </row>
    <row r="175" spans="1:5" ht="12.75">
      <c r="A175" s="35" t="s">
        <v>55</v>
      </c>
      <c r="E175" s="40" t="s">
        <v>612</v>
      </c>
    </row>
    <row r="176" spans="1:5" ht="12.75">
      <c r="A176" t="s">
        <v>57</v>
      </c>
      <c r="E176" s="39" t="s">
        <v>58</v>
      </c>
    </row>
    <row r="177" spans="1:16" ht="12.75">
      <c r="A177" t="s">
        <v>49</v>
      </c>
      <c s="34" t="s">
        <v>192</v>
      </c>
      <c s="34" t="s">
        <v>157</v>
      </c>
      <c s="35" t="s">
        <v>192</v>
      </c>
      <c s="6" t="s">
        <v>158</v>
      </c>
      <c s="36" t="s">
        <v>62</v>
      </c>
      <c s="37">
        <v>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63</v>
      </c>
      <c>
        <f>(M177*0)/100</f>
      </c>
      <c t="s">
        <v>27</v>
      </c>
    </row>
    <row r="178" spans="1:5" ht="12.75">
      <c r="A178" s="35" t="s">
        <v>54</v>
      </c>
      <c r="E178" s="39" t="s">
        <v>4</v>
      </c>
    </row>
    <row r="179" spans="1:5" ht="12.75">
      <c r="A179" s="35" t="s">
        <v>55</v>
      </c>
      <c r="E179" s="40" t="s">
        <v>612</v>
      </c>
    </row>
    <row r="180" spans="1:5" ht="12.75">
      <c r="A180" t="s">
        <v>57</v>
      </c>
      <c r="E180" s="39" t="s">
        <v>58</v>
      </c>
    </row>
    <row r="181" spans="1:16" ht="12.75">
      <c r="A181" t="s">
        <v>49</v>
      </c>
      <c s="34" t="s">
        <v>195</v>
      </c>
      <c s="34" t="s">
        <v>1033</v>
      </c>
      <c s="35" t="s">
        <v>195</v>
      </c>
      <c s="6" t="s">
        <v>1034</v>
      </c>
      <c s="36" t="s">
        <v>62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63</v>
      </c>
      <c>
        <f>(M181*0)/100</f>
      </c>
      <c t="s">
        <v>27</v>
      </c>
    </row>
    <row r="182" spans="1:5" ht="12.75">
      <c r="A182" s="35" t="s">
        <v>54</v>
      </c>
      <c r="E182" s="39" t="s">
        <v>4</v>
      </c>
    </row>
    <row r="183" spans="1:5" ht="12.75">
      <c r="A183" s="35" t="s">
        <v>55</v>
      </c>
      <c r="E183" s="40" t="s">
        <v>612</v>
      </c>
    </row>
    <row r="184" spans="1:5" ht="12.75">
      <c r="A184" t="s">
        <v>57</v>
      </c>
      <c r="E184" s="39" t="s">
        <v>58</v>
      </c>
    </row>
    <row r="185" spans="1:16" ht="12.75">
      <c r="A185" t="s">
        <v>49</v>
      </c>
      <c s="34" t="s">
        <v>198</v>
      </c>
      <c s="34" t="s">
        <v>211</v>
      </c>
      <c s="35" t="s">
        <v>198</v>
      </c>
      <c s="6" t="s">
        <v>212</v>
      </c>
      <c s="36" t="s">
        <v>62</v>
      </c>
      <c s="37">
        <v>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63</v>
      </c>
      <c>
        <f>(M185*0)/100</f>
      </c>
      <c t="s">
        <v>27</v>
      </c>
    </row>
    <row r="186" spans="1:5" ht="12.75">
      <c r="A186" s="35" t="s">
        <v>54</v>
      </c>
      <c r="E186" s="39" t="s">
        <v>4</v>
      </c>
    </row>
    <row r="187" spans="1:5" ht="12.75">
      <c r="A187" s="35" t="s">
        <v>55</v>
      </c>
      <c r="E187" s="40" t="s">
        <v>612</v>
      </c>
    </row>
    <row r="188" spans="1:5" ht="12.75">
      <c r="A188" t="s">
        <v>57</v>
      </c>
      <c r="E188" s="39" t="s">
        <v>58</v>
      </c>
    </row>
    <row r="189" spans="1:16" ht="12.75">
      <c r="A189" t="s">
        <v>49</v>
      </c>
      <c s="34" t="s">
        <v>201</v>
      </c>
      <c s="34" t="s">
        <v>871</v>
      </c>
      <c s="35" t="s">
        <v>201</v>
      </c>
      <c s="6" t="s">
        <v>872</v>
      </c>
      <c s="36" t="s">
        <v>62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63</v>
      </c>
      <c>
        <f>(M189*0)/100</f>
      </c>
      <c t="s">
        <v>27</v>
      </c>
    </row>
    <row r="190" spans="1:5" ht="12.75">
      <c r="A190" s="35" t="s">
        <v>54</v>
      </c>
      <c r="E190" s="39" t="s">
        <v>4</v>
      </c>
    </row>
    <row r="191" spans="1:5" ht="12.75">
      <c r="A191" s="35" t="s">
        <v>55</v>
      </c>
      <c r="E191" s="40" t="s">
        <v>612</v>
      </c>
    </row>
    <row r="192" spans="1:5" ht="12.75">
      <c r="A192" t="s">
        <v>57</v>
      </c>
      <c r="E192" s="39" t="s">
        <v>58</v>
      </c>
    </row>
    <row r="193" spans="1:16" ht="12.75">
      <c r="A193" t="s">
        <v>49</v>
      </c>
      <c s="34" t="s">
        <v>204</v>
      </c>
      <c s="34" t="s">
        <v>1047</v>
      </c>
      <c s="35" t="s">
        <v>204</v>
      </c>
      <c s="6" t="s">
        <v>1048</v>
      </c>
      <c s="36" t="s">
        <v>62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830</v>
      </c>
      <c>
        <f>(M193*0)/100</f>
      </c>
      <c t="s">
        <v>27</v>
      </c>
    </row>
    <row r="194" spans="1:5" ht="12.75">
      <c r="A194" s="35" t="s">
        <v>54</v>
      </c>
      <c r="E194" s="39" t="s">
        <v>4</v>
      </c>
    </row>
    <row r="195" spans="1:5" ht="12.75">
      <c r="A195" s="35" t="s">
        <v>55</v>
      </c>
      <c r="E195" s="40" t="s">
        <v>612</v>
      </c>
    </row>
    <row r="196" spans="1:5" ht="12.75">
      <c r="A196" t="s">
        <v>57</v>
      </c>
      <c r="E196" s="39" t="s">
        <v>1037</v>
      </c>
    </row>
    <row r="197" spans="1:16" ht="12.75">
      <c r="A197" t="s">
        <v>49</v>
      </c>
      <c s="34" t="s">
        <v>207</v>
      </c>
      <c s="34" t="s">
        <v>1049</v>
      </c>
      <c s="35" t="s">
        <v>207</v>
      </c>
      <c s="6" t="s">
        <v>1050</v>
      </c>
      <c s="36" t="s">
        <v>62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830</v>
      </c>
      <c>
        <f>(M197*0)/100</f>
      </c>
      <c t="s">
        <v>27</v>
      </c>
    </row>
    <row r="198" spans="1:5" ht="12.75">
      <c r="A198" s="35" t="s">
        <v>54</v>
      </c>
      <c r="E198" s="39" t="s">
        <v>4</v>
      </c>
    </row>
    <row r="199" spans="1:5" ht="12.75">
      <c r="A199" s="35" t="s">
        <v>55</v>
      </c>
      <c r="E199" s="40" t="s">
        <v>612</v>
      </c>
    </row>
    <row r="200" spans="1:5" ht="12.75">
      <c r="A200" t="s">
        <v>57</v>
      </c>
      <c r="E200" s="39" t="s">
        <v>1037</v>
      </c>
    </row>
    <row r="201" spans="1:16" ht="12.75">
      <c r="A201" t="s">
        <v>49</v>
      </c>
      <c s="34" t="s">
        <v>210</v>
      </c>
      <c s="34" t="s">
        <v>869</v>
      </c>
      <c s="35" t="s">
        <v>210</v>
      </c>
      <c s="6" t="s">
        <v>870</v>
      </c>
      <c s="36" t="s">
        <v>62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63</v>
      </c>
      <c>
        <f>(M201*0)/100</f>
      </c>
      <c t="s">
        <v>27</v>
      </c>
    </row>
    <row r="202" spans="1:5" ht="12.75">
      <c r="A202" s="35" t="s">
        <v>54</v>
      </c>
      <c r="E202" s="39" t="s">
        <v>4</v>
      </c>
    </row>
    <row r="203" spans="1:5" ht="12.75">
      <c r="A203" s="35" t="s">
        <v>55</v>
      </c>
      <c r="E203" s="40" t="s">
        <v>612</v>
      </c>
    </row>
    <row r="204" spans="1:5" ht="12.75">
      <c r="A204" t="s">
        <v>57</v>
      </c>
      <c r="E204" s="39" t="s">
        <v>58</v>
      </c>
    </row>
    <row r="205" spans="1:16" ht="12.75">
      <c r="A205" t="s">
        <v>49</v>
      </c>
      <c s="34" t="s">
        <v>213</v>
      </c>
      <c s="34" t="s">
        <v>205</v>
      </c>
      <c s="35" t="s">
        <v>213</v>
      </c>
      <c s="6" t="s">
        <v>206</v>
      </c>
      <c s="36" t="s">
        <v>62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63</v>
      </c>
      <c>
        <f>(M205*0)/100</f>
      </c>
      <c t="s">
        <v>27</v>
      </c>
    </row>
    <row r="206" spans="1:5" ht="12.75">
      <c r="A206" s="35" t="s">
        <v>54</v>
      </c>
      <c r="E206" s="39" t="s">
        <v>4</v>
      </c>
    </row>
    <row r="207" spans="1:5" ht="12.75">
      <c r="A207" s="35" t="s">
        <v>55</v>
      </c>
      <c r="E207" s="40" t="s">
        <v>612</v>
      </c>
    </row>
    <row r="208" spans="1:5" ht="12.75">
      <c r="A208" t="s">
        <v>57</v>
      </c>
      <c r="E208" s="39" t="s">
        <v>58</v>
      </c>
    </row>
    <row r="209" spans="1:16" ht="12.75">
      <c r="A209" t="s">
        <v>49</v>
      </c>
      <c s="34" t="s">
        <v>216</v>
      </c>
      <c s="34" t="s">
        <v>208</v>
      </c>
      <c s="35" t="s">
        <v>216</v>
      </c>
      <c s="6" t="s">
        <v>209</v>
      </c>
      <c s="36" t="s">
        <v>62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63</v>
      </c>
      <c>
        <f>(M209*0)/100</f>
      </c>
      <c t="s">
        <v>27</v>
      </c>
    </row>
    <row r="210" spans="1:5" ht="12.75">
      <c r="A210" s="35" t="s">
        <v>54</v>
      </c>
      <c r="E210" s="39" t="s">
        <v>4</v>
      </c>
    </row>
    <row r="211" spans="1:5" ht="12.75">
      <c r="A211" s="35" t="s">
        <v>55</v>
      </c>
      <c r="E211" s="40" t="s">
        <v>612</v>
      </c>
    </row>
    <row r="212" spans="1:5" ht="12.75">
      <c r="A212" t="s">
        <v>57</v>
      </c>
      <c r="E212" s="39" t="s">
        <v>58</v>
      </c>
    </row>
    <row r="213" spans="1:16" ht="25.5">
      <c r="A213" t="s">
        <v>49</v>
      </c>
      <c s="34" t="s">
        <v>220</v>
      </c>
      <c s="34" t="s">
        <v>217</v>
      </c>
      <c s="35" t="s">
        <v>220</v>
      </c>
      <c s="6" t="s">
        <v>218</v>
      </c>
      <c s="36" t="s">
        <v>88</v>
      </c>
      <c s="37">
        <v>10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63</v>
      </c>
      <c>
        <f>(M213*0)/100</f>
      </c>
      <c t="s">
        <v>27</v>
      </c>
    </row>
    <row r="214" spans="1:5" ht="12.75">
      <c r="A214" s="35" t="s">
        <v>54</v>
      </c>
      <c r="E214" s="39" t="s">
        <v>4</v>
      </c>
    </row>
    <row r="215" spans="1:5" ht="12.75">
      <c r="A215" s="35" t="s">
        <v>55</v>
      </c>
      <c r="E215" s="40" t="s">
        <v>612</v>
      </c>
    </row>
    <row r="216" spans="1:5" ht="12.75">
      <c r="A216" t="s">
        <v>57</v>
      </c>
      <c r="E216" s="39" t="s">
        <v>58</v>
      </c>
    </row>
    <row r="217" spans="1:16" ht="12.75">
      <c r="A217" t="s">
        <v>49</v>
      </c>
      <c s="34" t="s">
        <v>224</v>
      </c>
      <c s="34" t="s">
        <v>902</v>
      </c>
      <c s="35" t="s">
        <v>224</v>
      </c>
      <c s="6" t="s">
        <v>903</v>
      </c>
      <c s="36" t="s">
        <v>62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63</v>
      </c>
      <c>
        <f>(M217*0)/100</f>
      </c>
      <c t="s">
        <v>27</v>
      </c>
    </row>
    <row r="218" spans="1:5" ht="12.75">
      <c r="A218" s="35" t="s">
        <v>54</v>
      </c>
      <c r="E218" s="39" t="s">
        <v>4</v>
      </c>
    </row>
    <row r="219" spans="1:5" ht="12.75">
      <c r="A219" s="35" t="s">
        <v>55</v>
      </c>
      <c r="E219" s="40" t="s">
        <v>612</v>
      </c>
    </row>
    <row r="220" spans="1:5" ht="12.75">
      <c r="A220" t="s">
        <v>57</v>
      </c>
      <c r="E220" s="39" t="s">
        <v>58</v>
      </c>
    </row>
    <row r="221" spans="1:16" ht="12.75">
      <c r="A221" t="s">
        <v>49</v>
      </c>
      <c s="34" t="s">
        <v>227</v>
      </c>
      <c s="34" t="s">
        <v>904</v>
      </c>
      <c s="35" t="s">
        <v>227</v>
      </c>
      <c s="6" t="s">
        <v>905</v>
      </c>
      <c s="36" t="s">
        <v>62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63</v>
      </c>
      <c>
        <f>(M221*0)/100</f>
      </c>
      <c t="s">
        <v>27</v>
      </c>
    </row>
    <row r="222" spans="1:5" ht="12.75">
      <c r="A222" s="35" t="s">
        <v>54</v>
      </c>
      <c r="E222" s="39" t="s">
        <v>4</v>
      </c>
    </row>
    <row r="223" spans="1:5" ht="12.75">
      <c r="A223" s="35" t="s">
        <v>55</v>
      </c>
      <c r="E223" s="40" t="s">
        <v>612</v>
      </c>
    </row>
    <row r="224" spans="1:5" ht="12.75">
      <c r="A224" t="s">
        <v>57</v>
      </c>
      <c r="E224" s="39" t="s">
        <v>58</v>
      </c>
    </row>
    <row r="225" spans="1:16" ht="12.75">
      <c r="A225" t="s">
        <v>49</v>
      </c>
      <c s="34" t="s">
        <v>230</v>
      </c>
      <c s="34" t="s">
        <v>910</v>
      </c>
      <c s="35" t="s">
        <v>230</v>
      </c>
      <c s="6" t="s">
        <v>911</v>
      </c>
      <c s="36" t="s">
        <v>62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63</v>
      </c>
      <c>
        <f>(M225*0)/100</f>
      </c>
      <c t="s">
        <v>27</v>
      </c>
    </row>
    <row r="226" spans="1:5" ht="12.75">
      <c r="A226" s="35" t="s">
        <v>54</v>
      </c>
      <c r="E226" s="39" t="s">
        <v>4</v>
      </c>
    </row>
    <row r="227" spans="1:5" ht="12.75">
      <c r="A227" s="35" t="s">
        <v>55</v>
      </c>
      <c r="E227" s="40" t="s">
        <v>612</v>
      </c>
    </row>
    <row r="228" spans="1:5" ht="12.75">
      <c r="A228" t="s">
        <v>57</v>
      </c>
      <c r="E228" s="39" t="s">
        <v>58</v>
      </c>
    </row>
    <row r="229" spans="1:16" ht="12.75">
      <c r="A229" t="s">
        <v>49</v>
      </c>
      <c s="34" t="s">
        <v>233</v>
      </c>
      <c s="34" t="s">
        <v>912</v>
      </c>
      <c s="35" t="s">
        <v>233</v>
      </c>
      <c s="6" t="s">
        <v>913</v>
      </c>
      <c s="36" t="s">
        <v>62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63</v>
      </c>
      <c>
        <f>(M229*0)/100</f>
      </c>
      <c t="s">
        <v>27</v>
      </c>
    </row>
    <row r="230" spans="1:5" ht="12.75">
      <c r="A230" s="35" t="s">
        <v>54</v>
      </c>
      <c r="E230" s="39" t="s">
        <v>4</v>
      </c>
    </row>
    <row r="231" spans="1:5" ht="12.75">
      <c r="A231" s="35" t="s">
        <v>55</v>
      </c>
      <c r="E231" s="40" t="s">
        <v>612</v>
      </c>
    </row>
    <row r="232" spans="1:5" ht="12.75">
      <c r="A232" t="s">
        <v>57</v>
      </c>
      <c r="E232" s="39" t="s">
        <v>58</v>
      </c>
    </row>
    <row r="233" spans="1:16" ht="12.75">
      <c r="A233" t="s">
        <v>49</v>
      </c>
      <c s="34" t="s">
        <v>236</v>
      </c>
      <c s="34" t="s">
        <v>914</v>
      </c>
      <c s="35" t="s">
        <v>236</v>
      </c>
      <c s="6" t="s">
        <v>915</v>
      </c>
      <c s="36" t="s">
        <v>62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63</v>
      </c>
      <c>
        <f>(M233*0)/100</f>
      </c>
      <c t="s">
        <v>27</v>
      </c>
    </row>
    <row r="234" spans="1:5" ht="12.75">
      <c r="A234" s="35" t="s">
        <v>54</v>
      </c>
      <c r="E234" s="39" t="s">
        <v>4</v>
      </c>
    </row>
    <row r="235" spans="1:5" ht="12.75">
      <c r="A235" s="35" t="s">
        <v>55</v>
      </c>
      <c r="E235" s="40" t="s">
        <v>612</v>
      </c>
    </row>
    <row r="236" spans="1:5" ht="12.75">
      <c r="A236" t="s">
        <v>57</v>
      </c>
      <c r="E236" s="39" t="s">
        <v>58</v>
      </c>
    </row>
    <row r="237" spans="1:16" ht="12.75">
      <c r="A237" t="s">
        <v>49</v>
      </c>
      <c s="34" t="s">
        <v>239</v>
      </c>
      <c s="34" t="s">
        <v>916</v>
      </c>
      <c s="35" t="s">
        <v>239</v>
      </c>
      <c s="6" t="s">
        <v>917</v>
      </c>
      <c s="36" t="s">
        <v>62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63</v>
      </c>
      <c>
        <f>(M237*0)/100</f>
      </c>
      <c t="s">
        <v>27</v>
      </c>
    </row>
    <row r="238" spans="1:5" ht="12.75">
      <c r="A238" s="35" t="s">
        <v>54</v>
      </c>
      <c r="E238" s="39" t="s">
        <v>4</v>
      </c>
    </row>
    <row r="239" spans="1:5" ht="12.75">
      <c r="A239" s="35" t="s">
        <v>55</v>
      </c>
      <c r="E239" s="40" t="s">
        <v>612</v>
      </c>
    </row>
    <row r="240" spans="1:5" ht="12.75">
      <c r="A240" t="s">
        <v>57</v>
      </c>
      <c r="E240" s="39" t="s">
        <v>58</v>
      </c>
    </row>
    <row r="241" spans="1:16" ht="12.75">
      <c r="A241" t="s">
        <v>49</v>
      </c>
      <c s="34" t="s">
        <v>243</v>
      </c>
      <c s="34" t="s">
        <v>108</v>
      </c>
      <c s="35" t="s">
        <v>243</v>
      </c>
      <c s="6" t="s">
        <v>109</v>
      </c>
      <c s="36" t="s">
        <v>88</v>
      </c>
      <c s="37">
        <v>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(M241*0)/100</f>
      </c>
      <c t="s">
        <v>27</v>
      </c>
    </row>
    <row r="242" spans="1:5" ht="12.75">
      <c r="A242" s="35" t="s">
        <v>54</v>
      </c>
      <c r="E242" s="39" t="s">
        <v>4</v>
      </c>
    </row>
    <row r="243" spans="1:5" ht="12.75">
      <c r="A243" s="35" t="s">
        <v>55</v>
      </c>
      <c r="E243" s="40" t="s">
        <v>612</v>
      </c>
    </row>
    <row r="244" spans="1:5" ht="12.75">
      <c r="A244" t="s">
        <v>57</v>
      </c>
      <c r="E244" s="39" t="s">
        <v>58</v>
      </c>
    </row>
    <row r="245" spans="1:16" ht="12.75">
      <c r="A245" t="s">
        <v>49</v>
      </c>
      <c s="34" t="s">
        <v>247</v>
      </c>
      <c s="34" t="s">
        <v>112</v>
      </c>
      <c s="35" t="s">
        <v>247</v>
      </c>
      <c s="6" t="s">
        <v>113</v>
      </c>
      <c s="36" t="s">
        <v>88</v>
      </c>
      <c s="37">
        <v>6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63</v>
      </c>
      <c>
        <f>(M245*0)/100</f>
      </c>
      <c t="s">
        <v>27</v>
      </c>
    </row>
    <row r="246" spans="1:5" ht="12.75">
      <c r="A246" s="35" t="s">
        <v>54</v>
      </c>
      <c r="E246" s="39" t="s">
        <v>4</v>
      </c>
    </row>
    <row r="247" spans="1:5" ht="12.75">
      <c r="A247" s="35" t="s">
        <v>55</v>
      </c>
      <c r="E247" s="40" t="s">
        <v>612</v>
      </c>
    </row>
    <row r="248" spans="1:5" ht="12.75">
      <c r="A248" t="s">
        <v>57</v>
      </c>
      <c r="E248" s="39" t="s">
        <v>58</v>
      </c>
    </row>
    <row r="249" spans="1:16" ht="12.75">
      <c r="A249" t="s">
        <v>49</v>
      </c>
      <c s="34" t="s">
        <v>251</v>
      </c>
      <c s="34" t="s">
        <v>1051</v>
      </c>
      <c s="35" t="s">
        <v>251</v>
      </c>
      <c s="6" t="s">
        <v>1052</v>
      </c>
      <c s="36" t="s">
        <v>62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63</v>
      </c>
      <c>
        <f>(M249*0)/100</f>
      </c>
      <c t="s">
        <v>27</v>
      </c>
    </row>
    <row r="250" spans="1:5" ht="12.75">
      <c r="A250" s="35" t="s">
        <v>54</v>
      </c>
      <c r="E250" s="39" t="s">
        <v>4</v>
      </c>
    </row>
    <row r="251" spans="1:5" ht="12.75">
      <c r="A251" s="35" t="s">
        <v>55</v>
      </c>
      <c r="E251" s="40" t="s">
        <v>612</v>
      </c>
    </row>
    <row r="252" spans="1:5" ht="12.75">
      <c r="A252" t="s">
        <v>57</v>
      </c>
      <c r="E252" s="39" t="s">
        <v>58</v>
      </c>
    </row>
    <row r="253" spans="1:16" ht="12.75">
      <c r="A253" t="s">
        <v>49</v>
      </c>
      <c s="34" t="s">
        <v>254</v>
      </c>
      <c s="34" t="s">
        <v>1053</v>
      </c>
      <c s="35" t="s">
        <v>254</v>
      </c>
      <c s="6" t="s">
        <v>1054</v>
      </c>
      <c s="36" t="s">
        <v>62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63</v>
      </c>
      <c>
        <f>(M253*0)/100</f>
      </c>
      <c t="s">
        <v>27</v>
      </c>
    </row>
    <row r="254" spans="1:5" ht="12.75">
      <c r="A254" s="35" t="s">
        <v>54</v>
      </c>
      <c r="E254" s="39" t="s">
        <v>4</v>
      </c>
    </row>
    <row r="255" spans="1:5" ht="12.75">
      <c r="A255" s="35" t="s">
        <v>55</v>
      </c>
      <c r="E255" s="40" t="s">
        <v>612</v>
      </c>
    </row>
    <row r="256" spans="1:5" ht="12.75">
      <c r="A256" t="s">
        <v>57</v>
      </c>
      <c r="E256" s="39" t="s">
        <v>58</v>
      </c>
    </row>
    <row r="257" spans="1:16" ht="12.75">
      <c r="A257" t="s">
        <v>49</v>
      </c>
      <c s="34" t="s">
        <v>257</v>
      </c>
      <c s="34" t="s">
        <v>121</v>
      </c>
      <c s="35" t="s">
        <v>257</v>
      </c>
      <c s="6" t="s">
        <v>125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63</v>
      </c>
      <c>
        <f>(M257*0)/100</f>
      </c>
      <c t="s">
        <v>27</v>
      </c>
    </row>
    <row r="258" spans="1:5" ht="12.75">
      <c r="A258" s="35" t="s">
        <v>54</v>
      </c>
      <c r="E258" s="39" t="s">
        <v>4</v>
      </c>
    </row>
    <row r="259" spans="1:5" ht="12.75">
      <c r="A259" s="35" t="s">
        <v>55</v>
      </c>
      <c r="E259" s="40" t="s">
        <v>612</v>
      </c>
    </row>
    <row r="260" spans="1:5" ht="12.75">
      <c r="A260" t="s">
        <v>57</v>
      </c>
      <c r="E260" s="39" t="s">
        <v>58</v>
      </c>
    </row>
    <row r="261" spans="1:16" ht="12.75">
      <c r="A261" t="s">
        <v>49</v>
      </c>
      <c s="34" t="s">
        <v>261</v>
      </c>
      <c s="34" t="s">
        <v>124</v>
      </c>
      <c s="35" t="s">
        <v>261</v>
      </c>
      <c s="6" t="s">
        <v>1055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63</v>
      </c>
      <c>
        <f>(M261*0)/100</f>
      </c>
      <c t="s">
        <v>27</v>
      </c>
    </row>
    <row r="262" spans="1:5" ht="12.75">
      <c r="A262" s="35" t="s">
        <v>54</v>
      </c>
      <c r="E262" s="39" t="s">
        <v>4</v>
      </c>
    </row>
    <row r="263" spans="1:5" ht="12.75">
      <c r="A263" s="35" t="s">
        <v>55</v>
      </c>
      <c r="E263" s="40" t="s">
        <v>612</v>
      </c>
    </row>
    <row r="264" spans="1:5" ht="12.75">
      <c r="A264" t="s">
        <v>57</v>
      </c>
      <c r="E264" s="39" t="s">
        <v>58</v>
      </c>
    </row>
    <row r="265" spans="1:16" ht="12.75">
      <c r="A265" t="s">
        <v>49</v>
      </c>
      <c s="34" t="s">
        <v>264</v>
      </c>
      <c s="34" t="s">
        <v>127</v>
      </c>
      <c s="35" t="s">
        <v>264</v>
      </c>
      <c s="6" t="s">
        <v>128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63</v>
      </c>
      <c>
        <f>(M265*0)/100</f>
      </c>
      <c t="s">
        <v>27</v>
      </c>
    </row>
    <row r="266" spans="1:5" ht="12.75">
      <c r="A266" s="35" t="s">
        <v>54</v>
      </c>
      <c r="E266" s="39" t="s">
        <v>4</v>
      </c>
    </row>
    <row r="267" spans="1:5" ht="12.75">
      <c r="A267" s="35" t="s">
        <v>55</v>
      </c>
      <c r="E267" s="40" t="s">
        <v>612</v>
      </c>
    </row>
    <row r="268" spans="1:5" ht="12.75">
      <c r="A268" t="s">
        <v>57</v>
      </c>
      <c r="E268" s="39" t="s">
        <v>58</v>
      </c>
    </row>
    <row r="269" spans="1:16" ht="12.75">
      <c r="A269" t="s">
        <v>49</v>
      </c>
      <c s="34" t="s">
        <v>267</v>
      </c>
      <c s="34" t="s">
        <v>924</v>
      </c>
      <c s="35" t="s">
        <v>267</v>
      </c>
      <c s="6" t="s">
        <v>925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63</v>
      </c>
      <c>
        <f>(M269*0)/100</f>
      </c>
      <c t="s">
        <v>27</v>
      </c>
    </row>
    <row r="270" spans="1:5" ht="12.75">
      <c r="A270" s="35" t="s">
        <v>54</v>
      </c>
      <c r="E270" s="39" t="s">
        <v>4</v>
      </c>
    </row>
    <row r="271" spans="1:5" ht="12.75">
      <c r="A271" s="35" t="s">
        <v>55</v>
      </c>
      <c r="E271" s="40" t="s">
        <v>612</v>
      </c>
    </row>
    <row r="272" spans="1:5" ht="12.75">
      <c r="A272" t="s">
        <v>57</v>
      </c>
      <c r="E272" s="39" t="s">
        <v>58</v>
      </c>
    </row>
    <row r="273" spans="1:16" ht="12.75">
      <c r="A273" t="s">
        <v>49</v>
      </c>
      <c s="34" t="s">
        <v>270</v>
      </c>
      <c s="34" t="s">
        <v>1056</v>
      </c>
      <c s="35" t="s">
        <v>270</v>
      </c>
      <c s="6" t="s">
        <v>1036</v>
      </c>
      <c s="36" t="s">
        <v>62</v>
      </c>
      <c s="37">
        <v>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830</v>
      </c>
      <c>
        <f>(M273*0)/100</f>
      </c>
      <c t="s">
        <v>27</v>
      </c>
    </row>
    <row r="274" spans="1:5" ht="12.75">
      <c r="A274" s="35" t="s">
        <v>54</v>
      </c>
      <c r="E274" s="39" t="s">
        <v>4</v>
      </c>
    </row>
    <row r="275" spans="1:5" ht="12.75">
      <c r="A275" s="35" t="s">
        <v>55</v>
      </c>
      <c r="E275" s="40" t="s">
        <v>612</v>
      </c>
    </row>
    <row r="276" spans="1:5" ht="12.75">
      <c r="A276" t="s">
        <v>57</v>
      </c>
      <c r="E276" s="39" t="s">
        <v>1037</v>
      </c>
    </row>
    <row r="277" spans="1:16" ht="12.75">
      <c r="A277" t="s">
        <v>49</v>
      </c>
      <c s="34" t="s">
        <v>273</v>
      </c>
      <c s="34" t="s">
        <v>265</v>
      </c>
      <c s="35" t="s">
        <v>273</v>
      </c>
      <c s="6" t="s">
        <v>266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63</v>
      </c>
      <c>
        <f>(M277*0)/100</f>
      </c>
      <c t="s">
        <v>27</v>
      </c>
    </row>
    <row r="278" spans="1:5" ht="12.75">
      <c r="A278" s="35" t="s">
        <v>54</v>
      </c>
      <c r="E278" s="39" t="s">
        <v>4</v>
      </c>
    </row>
    <row r="279" spans="1:5" ht="12.75">
      <c r="A279" s="35" t="s">
        <v>55</v>
      </c>
      <c r="E279" s="40" t="s">
        <v>612</v>
      </c>
    </row>
    <row r="280" spans="1:5" ht="12.75">
      <c r="A280" t="s">
        <v>57</v>
      </c>
      <c r="E280" s="39" t="s">
        <v>58</v>
      </c>
    </row>
    <row r="281" spans="1:16" ht="25.5">
      <c r="A281" t="s">
        <v>49</v>
      </c>
      <c s="34" t="s">
        <v>276</v>
      </c>
      <c s="34" t="s">
        <v>859</v>
      </c>
      <c s="35" t="s">
        <v>276</v>
      </c>
      <c s="6" t="s">
        <v>860</v>
      </c>
      <c s="36" t="s">
        <v>88</v>
      </c>
      <c s="37">
        <v>32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63</v>
      </c>
      <c>
        <f>(M281*0)/100</f>
      </c>
      <c t="s">
        <v>27</v>
      </c>
    </row>
    <row r="282" spans="1:5" ht="12.75">
      <c r="A282" s="35" t="s">
        <v>54</v>
      </c>
      <c r="E282" s="39" t="s">
        <v>4</v>
      </c>
    </row>
    <row r="283" spans="1:5" ht="12.75">
      <c r="A283" s="35" t="s">
        <v>55</v>
      </c>
      <c r="E283" s="40" t="s">
        <v>612</v>
      </c>
    </row>
    <row r="284" spans="1:5" ht="12.75">
      <c r="A284" t="s">
        <v>57</v>
      </c>
      <c r="E284" s="39" t="s">
        <v>58</v>
      </c>
    </row>
    <row r="285" spans="1:16" ht="25.5">
      <c r="A285" t="s">
        <v>49</v>
      </c>
      <c s="34" t="s">
        <v>279</v>
      </c>
      <c s="34" t="s">
        <v>861</v>
      </c>
      <c s="35" t="s">
        <v>279</v>
      </c>
      <c s="6" t="s">
        <v>862</v>
      </c>
      <c s="36" t="s">
        <v>62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63</v>
      </c>
      <c>
        <f>(M285*0)/100</f>
      </c>
      <c t="s">
        <v>27</v>
      </c>
    </row>
    <row r="286" spans="1:5" ht="12.75">
      <c r="A286" s="35" t="s">
        <v>54</v>
      </c>
      <c r="E286" s="39" t="s">
        <v>4</v>
      </c>
    </row>
    <row r="287" spans="1:5" ht="12.75">
      <c r="A287" s="35" t="s">
        <v>55</v>
      </c>
      <c r="E287" s="40" t="s">
        <v>612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283</v>
      </c>
      <c s="34" t="s">
        <v>863</v>
      </c>
      <c s="35" t="s">
        <v>283</v>
      </c>
      <c s="6" t="s">
        <v>864</v>
      </c>
      <c s="36" t="s">
        <v>88</v>
      </c>
      <c s="37">
        <v>60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63</v>
      </c>
      <c>
        <f>(M289*0)/100</f>
      </c>
      <c t="s">
        <v>27</v>
      </c>
    </row>
    <row r="290" spans="1:5" ht="12.75">
      <c r="A290" s="35" t="s">
        <v>54</v>
      </c>
      <c r="E290" s="39" t="s">
        <v>4</v>
      </c>
    </row>
    <row r="291" spans="1:5" ht="12.75">
      <c r="A291" s="35" t="s">
        <v>55</v>
      </c>
      <c r="E291" s="40" t="s">
        <v>612</v>
      </c>
    </row>
    <row r="292" spans="1:5" ht="12.75">
      <c r="A292" t="s">
        <v>57</v>
      </c>
      <c r="E292" s="39" t="s">
        <v>58</v>
      </c>
    </row>
    <row r="293" spans="1:16" ht="25.5">
      <c r="A293" t="s">
        <v>49</v>
      </c>
      <c s="34" t="s">
        <v>286</v>
      </c>
      <c s="34" t="s">
        <v>865</v>
      </c>
      <c s="35" t="s">
        <v>286</v>
      </c>
      <c s="6" t="s">
        <v>866</v>
      </c>
      <c s="36" t="s">
        <v>62</v>
      </c>
      <c s="37">
        <v>20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63</v>
      </c>
      <c>
        <f>(M293*0)/100</f>
      </c>
      <c t="s">
        <v>27</v>
      </c>
    </row>
    <row r="294" spans="1:5" ht="12.75">
      <c r="A294" s="35" t="s">
        <v>54</v>
      </c>
      <c r="E294" s="39" t="s">
        <v>4</v>
      </c>
    </row>
    <row r="295" spans="1:5" ht="12.75">
      <c r="A295" s="35" t="s">
        <v>55</v>
      </c>
      <c r="E295" s="40" t="s">
        <v>612</v>
      </c>
    </row>
    <row r="296" spans="1:5" ht="12.75">
      <c r="A296" t="s">
        <v>57</v>
      </c>
      <c r="E296" s="39" t="s">
        <v>58</v>
      </c>
    </row>
    <row r="297" spans="1:16" ht="12.75">
      <c r="A297" t="s">
        <v>49</v>
      </c>
      <c s="34" t="s">
        <v>290</v>
      </c>
      <c s="34" t="s">
        <v>240</v>
      </c>
      <c s="35" t="s">
        <v>290</v>
      </c>
      <c s="6" t="s">
        <v>241</v>
      </c>
      <c s="36" t="s">
        <v>242</v>
      </c>
      <c s="37">
        <v>16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63</v>
      </c>
      <c>
        <f>(M297*0)/100</f>
      </c>
      <c t="s">
        <v>27</v>
      </c>
    </row>
    <row r="298" spans="1:5" ht="12.75">
      <c r="A298" s="35" t="s">
        <v>54</v>
      </c>
      <c r="E298" s="39" t="s">
        <v>4</v>
      </c>
    </row>
    <row r="299" spans="1:5" ht="12.75">
      <c r="A299" s="35" t="s">
        <v>55</v>
      </c>
      <c r="E299" s="40" t="s">
        <v>612</v>
      </c>
    </row>
    <row r="300" spans="1:5" ht="12.75">
      <c r="A300" t="s">
        <v>57</v>
      </c>
      <c r="E300" s="39" t="s">
        <v>58</v>
      </c>
    </row>
    <row r="301" spans="1:16" ht="12.75">
      <c r="A301" t="s">
        <v>49</v>
      </c>
      <c s="34" t="s">
        <v>295</v>
      </c>
      <c s="34" t="s">
        <v>534</v>
      </c>
      <c s="35" t="s">
        <v>295</v>
      </c>
      <c s="6" t="s">
        <v>535</v>
      </c>
      <c s="36" t="s">
        <v>242</v>
      </c>
      <c s="37">
        <v>16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27</v>
      </c>
    </row>
    <row r="302" spans="1:5" ht="12.75">
      <c r="A302" s="35" t="s">
        <v>54</v>
      </c>
      <c r="E302" s="39" t="s">
        <v>4</v>
      </c>
    </row>
    <row r="303" spans="1:5" ht="12.75">
      <c r="A303" s="35" t="s">
        <v>55</v>
      </c>
      <c r="E303" s="40" t="s">
        <v>612</v>
      </c>
    </row>
    <row r="304" spans="1:5" ht="12.75">
      <c r="A304" t="s">
        <v>57</v>
      </c>
      <c r="E304" s="39" t="s">
        <v>58</v>
      </c>
    </row>
    <row r="305" spans="1:13" ht="12.75">
      <c r="A305" t="s">
        <v>46</v>
      </c>
      <c r="C305" s="31" t="s">
        <v>69</v>
      </c>
      <c r="E305" s="33" t="s">
        <v>1057</v>
      </c>
      <c r="J305" s="32">
        <f>0</f>
      </c>
      <c s="32">
        <f>0</f>
      </c>
      <c s="32">
        <f>0+L306+L310+L314+L318+L322+L326+L330+L334+L338+L342+L346+L350</f>
      </c>
      <c s="32">
        <f>0+M306+M310+M314+M318+M322+M326+M330+M334+M338+M342+M346+M350</f>
      </c>
    </row>
    <row r="306" spans="1:16" ht="12.75">
      <c r="A306" t="s">
        <v>49</v>
      </c>
      <c s="34" t="s">
        <v>299</v>
      </c>
      <c s="34" t="s">
        <v>1058</v>
      </c>
      <c s="35" t="s">
        <v>299</v>
      </c>
      <c s="6" t="s">
        <v>1059</v>
      </c>
      <c s="36" t="s">
        <v>62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830</v>
      </c>
      <c>
        <f>(M306*0)/100</f>
      </c>
      <c t="s">
        <v>27</v>
      </c>
    </row>
    <row r="307" spans="1:5" ht="12.75">
      <c r="A307" s="35" t="s">
        <v>54</v>
      </c>
      <c r="E307" s="39" t="s">
        <v>4</v>
      </c>
    </row>
    <row r="308" spans="1:5" ht="12.75">
      <c r="A308" s="35" t="s">
        <v>55</v>
      </c>
      <c r="E308" s="40" t="s">
        <v>612</v>
      </c>
    </row>
    <row r="309" spans="1:5" ht="12.75">
      <c r="A309" t="s">
        <v>57</v>
      </c>
      <c r="E309" s="39" t="s">
        <v>1002</v>
      </c>
    </row>
    <row r="310" spans="1:16" ht="12.75">
      <c r="A310" t="s">
        <v>49</v>
      </c>
      <c s="34" t="s">
        <v>303</v>
      </c>
      <c s="34" t="s">
        <v>1060</v>
      </c>
      <c s="35" t="s">
        <v>303</v>
      </c>
      <c s="6" t="s">
        <v>1061</v>
      </c>
      <c s="36" t="s">
        <v>62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830</v>
      </c>
      <c>
        <f>(M310*0)/100</f>
      </c>
      <c t="s">
        <v>27</v>
      </c>
    </row>
    <row r="311" spans="1:5" ht="12.75">
      <c r="A311" s="35" t="s">
        <v>54</v>
      </c>
      <c r="E311" s="39" t="s">
        <v>4</v>
      </c>
    </row>
    <row r="312" spans="1:5" ht="12.75">
      <c r="A312" s="35" t="s">
        <v>55</v>
      </c>
      <c r="E312" s="40" t="s">
        <v>612</v>
      </c>
    </row>
    <row r="313" spans="1:5" ht="12.75">
      <c r="A313" t="s">
        <v>57</v>
      </c>
      <c r="E313" s="39" t="s">
        <v>1002</v>
      </c>
    </row>
    <row r="314" spans="1:16" ht="25.5">
      <c r="A314" t="s">
        <v>49</v>
      </c>
      <c s="34" t="s">
        <v>307</v>
      </c>
      <c s="34" t="s">
        <v>268</v>
      </c>
      <c s="35" t="s">
        <v>307</v>
      </c>
      <c s="6" t="s">
        <v>269</v>
      </c>
      <c s="36" t="s">
        <v>62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63</v>
      </c>
      <c>
        <f>(M314*0)/100</f>
      </c>
      <c t="s">
        <v>27</v>
      </c>
    </row>
    <row r="315" spans="1:5" ht="12.75">
      <c r="A315" s="35" t="s">
        <v>54</v>
      </c>
      <c r="E315" s="39" t="s">
        <v>4</v>
      </c>
    </row>
    <row r="316" spans="1:5" ht="12.75">
      <c r="A316" s="35" t="s">
        <v>55</v>
      </c>
      <c r="E316" s="40" t="s">
        <v>612</v>
      </c>
    </row>
    <row r="317" spans="1:5" ht="12.75">
      <c r="A317" t="s">
        <v>57</v>
      </c>
      <c r="E317" s="39" t="s">
        <v>58</v>
      </c>
    </row>
    <row r="318" spans="1:16" ht="25.5">
      <c r="A318" t="s">
        <v>49</v>
      </c>
      <c s="34" t="s">
        <v>311</v>
      </c>
      <c s="34" t="s">
        <v>271</v>
      </c>
      <c s="35" t="s">
        <v>311</v>
      </c>
      <c s="6" t="s">
        <v>272</v>
      </c>
      <c s="36" t="s">
        <v>62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63</v>
      </c>
      <c>
        <f>(M318*0)/100</f>
      </c>
      <c t="s">
        <v>27</v>
      </c>
    </row>
    <row r="319" spans="1:5" ht="12.75">
      <c r="A319" s="35" t="s">
        <v>54</v>
      </c>
      <c r="E319" s="39" t="s">
        <v>4</v>
      </c>
    </row>
    <row r="320" spans="1:5" ht="12.75">
      <c r="A320" s="35" t="s">
        <v>55</v>
      </c>
      <c r="E320" s="40" t="s">
        <v>612</v>
      </c>
    </row>
    <row r="321" spans="1:5" ht="12.75">
      <c r="A321" t="s">
        <v>57</v>
      </c>
      <c r="E321" s="39" t="s">
        <v>58</v>
      </c>
    </row>
    <row r="322" spans="1:16" ht="38.25">
      <c r="A322" t="s">
        <v>49</v>
      </c>
      <c s="34" t="s">
        <v>314</v>
      </c>
      <c s="34" t="s">
        <v>274</v>
      </c>
      <c s="35" t="s">
        <v>314</v>
      </c>
      <c s="6" t="s">
        <v>275</v>
      </c>
      <c s="36" t="s">
        <v>62</v>
      </c>
      <c s="37">
        <v>5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63</v>
      </c>
      <c>
        <f>(M322*0)/100</f>
      </c>
      <c t="s">
        <v>27</v>
      </c>
    </row>
    <row r="323" spans="1:5" ht="12.75">
      <c r="A323" s="35" t="s">
        <v>54</v>
      </c>
      <c r="E323" s="39" t="s">
        <v>4</v>
      </c>
    </row>
    <row r="324" spans="1:5" ht="12.75">
      <c r="A324" s="35" t="s">
        <v>55</v>
      </c>
      <c r="E324" s="40" t="s">
        <v>612</v>
      </c>
    </row>
    <row r="325" spans="1:5" ht="12.75">
      <c r="A325" t="s">
        <v>57</v>
      </c>
      <c r="E325" s="39" t="s">
        <v>58</v>
      </c>
    </row>
    <row r="326" spans="1:16" ht="12.75">
      <c r="A326" t="s">
        <v>49</v>
      </c>
      <c s="34" t="s">
        <v>318</v>
      </c>
      <c s="34" t="s">
        <v>277</v>
      </c>
      <c s="35" t="s">
        <v>318</v>
      </c>
      <c s="6" t="s">
        <v>278</v>
      </c>
      <c s="36" t="s">
        <v>62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63</v>
      </c>
      <c>
        <f>(M326*0)/100</f>
      </c>
      <c t="s">
        <v>27</v>
      </c>
    </row>
    <row r="327" spans="1:5" ht="12.75">
      <c r="A327" s="35" t="s">
        <v>54</v>
      </c>
      <c r="E327" s="39" t="s">
        <v>4</v>
      </c>
    </row>
    <row r="328" spans="1:5" ht="12.75">
      <c r="A328" s="35" t="s">
        <v>55</v>
      </c>
      <c r="E328" s="40" t="s">
        <v>612</v>
      </c>
    </row>
    <row r="329" spans="1:5" ht="12.75">
      <c r="A329" t="s">
        <v>57</v>
      </c>
      <c r="E329" s="39" t="s">
        <v>58</v>
      </c>
    </row>
    <row r="330" spans="1:16" ht="12.75">
      <c r="A330" t="s">
        <v>49</v>
      </c>
      <c s="34" t="s">
        <v>321</v>
      </c>
      <c s="34" t="s">
        <v>280</v>
      </c>
      <c s="35" t="s">
        <v>321</v>
      </c>
      <c s="6" t="s">
        <v>281</v>
      </c>
      <c s="36" t="s">
        <v>242</v>
      </c>
      <c s="37">
        <v>24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63</v>
      </c>
      <c>
        <f>(M330*0)/100</f>
      </c>
      <c t="s">
        <v>27</v>
      </c>
    </row>
    <row r="331" spans="1:5" ht="12.75">
      <c r="A331" s="35" t="s">
        <v>54</v>
      </c>
      <c r="E331" s="39" t="s">
        <v>4</v>
      </c>
    </row>
    <row r="332" spans="1:5" ht="12.75">
      <c r="A332" s="35" t="s">
        <v>55</v>
      </c>
      <c r="E332" s="40" t="s">
        <v>612</v>
      </c>
    </row>
    <row r="333" spans="1:5" ht="12.75">
      <c r="A333" t="s">
        <v>57</v>
      </c>
      <c r="E333" s="39" t="s">
        <v>58</v>
      </c>
    </row>
    <row r="334" spans="1:16" ht="12.75">
      <c r="A334" t="s">
        <v>49</v>
      </c>
      <c s="34" t="s">
        <v>325</v>
      </c>
      <c s="34" t="s">
        <v>284</v>
      </c>
      <c s="35" t="s">
        <v>325</v>
      </c>
      <c s="6" t="s">
        <v>285</v>
      </c>
      <c s="36" t="s">
        <v>242</v>
      </c>
      <c s="37">
        <v>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63</v>
      </c>
      <c>
        <f>(M334*0)/100</f>
      </c>
      <c t="s">
        <v>27</v>
      </c>
    </row>
    <row r="335" spans="1:5" ht="12.75">
      <c r="A335" s="35" t="s">
        <v>54</v>
      </c>
      <c r="E335" s="39" t="s">
        <v>4</v>
      </c>
    </row>
    <row r="336" spans="1:5" ht="12.75">
      <c r="A336" s="35" t="s">
        <v>55</v>
      </c>
      <c r="E336" s="40" t="s">
        <v>612</v>
      </c>
    </row>
    <row r="337" spans="1:5" ht="12.75">
      <c r="A337" t="s">
        <v>57</v>
      </c>
      <c r="E337" s="39" t="s">
        <v>58</v>
      </c>
    </row>
    <row r="338" spans="1:16" ht="12.75">
      <c r="A338" t="s">
        <v>49</v>
      </c>
      <c s="34" t="s">
        <v>329</v>
      </c>
      <c s="34" t="s">
        <v>287</v>
      </c>
      <c s="35" t="s">
        <v>329</v>
      </c>
      <c s="6" t="s">
        <v>288</v>
      </c>
      <c s="36" t="s">
        <v>242</v>
      </c>
      <c s="37">
        <v>24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63</v>
      </c>
      <c>
        <f>(M338*0)/100</f>
      </c>
      <c t="s">
        <v>27</v>
      </c>
    </row>
    <row r="339" spans="1:5" ht="12.75">
      <c r="A339" s="35" t="s">
        <v>54</v>
      </c>
      <c r="E339" s="39" t="s">
        <v>4</v>
      </c>
    </row>
    <row r="340" spans="1:5" ht="12.75">
      <c r="A340" s="35" t="s">
        <v>55</v>
      </c>
      <c r="E340" s="40" t="s">
        <v>612</v>
      </c>
    </row>
    <row r="341" spans="1:5" ht="12.75">
      <c r="A341" t="s">
        <v>57</v>
      </c>
      <c r="E341" s="39" t="s">
        <v>58</v>
      </c>
    </row>
    <row r="342" spans="1:16" ht="12.75">
      <c r="A342" t="s">
        <v>49</v>
      </c>
      <c s="34" t="s">
        <v>332</v>
      </c>
      <c s="34" t="s">
        <v>531</v>
      </c>
      <c s="35" t="s">
        <v>332</v>
      </c>
      <c s="6" t="s">
        <v>532</v>
      </c>
      <c s="36" t="s">
        <v>242</v>
      </c>
      <c s="37">
        <v>8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63</v>
      </c>
      <c>
        <f>(M342*0)/100</f>
      </c>
      <c t="s">
        <v>27</v>
      </c>
    </row>
    <row r="343" spans="1:5" ht="12.75">
      <c r="A343" s="35" t="s">
        <v>54</v>
      </c>
      <c r="E343" s="39" t="s">
        <v>4</v>
      </c>
    </row>
    <row r="344" spans="1:5" ht="12.75">
      <c r="A344" s="35" t="s">
        <v>55</v>
      </c>
      <c r="E344" s="40" t="s">
        <v>612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335</v>
      </c>
      <c s="34" t="s">
        <v>1062</v>
      </c>
      <c s="35" t="s">
        <v>335</v>
      </c>
      <c s="6" t="s">
        <v>1063</v>
      </c>
      <c s="36" t="s">
        <v>145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830</v>
      </c>
      <c>
        <f>(M346*0)/100</f>
      </c>
      <c t="s">
        <v>27</v>
      </c>
    </row>
    <row r="347" spans="1:5" ht="12.75">
      <c r="A347" s="35" t="s">
        <v>54</v>
      </c>
      <c r="E347" s="39" t="s">
        <v>4</v>
      </c>
    </row>
    <row r="348" spans="1:5" ht="12.75">
      <c r="A348" s="35" t="s">
        <v>55</v>
      </c>
      <c r="E348" s="40" t="s">
        <v>612</v>
      </c>
    </row>
    <row r="349" spans="1:5" ht="12.75">
      <c r="A349" t="s">
        <v>57</v>
      </c>
      <c r="E349" s="39" t="s">
        <v>1064</v>
      </c>
    </row>
    <row r="350" spans="1:16" ht="12.75">
      <c r="A350" t="s">
        <v>49</v>
      </c>
      <c s="34" t="s">
        <v>338</v>
      </c>
      <c s="34" t="s">
        <v>1065</v>
      </c>
      <c s="35" t="s">
        <v>338</v>
      </c>
      <c s="6" t="s">
        <v>1066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830</v>
      </c>
      <c>
        <f>(M350*0)/100</f>
      </c>
      <c t="s">
        <v>27</v>
      </c>
    </row>
    <row r="351" spans="1:5" ht="12.75">
      <c r="A351" s="35" t="s">
        <v>54</v>
      </c>
      <c r="E351" s="39" t="s">
        <v>4</v>
      </c>
    </row>
    <row r="352" spans="1:5" ht="12.75">
      <c r="A352" s="35" t="s">
        <v>55</v>
      </c>
      <c r="E352" s="40" t="s">
        <v>612</v>
      </c>
    </row>
    <row r="353" spans="1:5" ht="12.75">
      <c r="A353" t="s">
        <v>57</v>
      </c>
      <c r="E353" s="39" t="s">
        <v>1064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COUNTIFS(L8:L671,"=0",A8:A671,"P")+COUNTIFS(L8:L671,"",A8:A671,"P")+SUM(Q8:Q671)</f>
      </c>
    </row>
    <row r="8" spans="1:13" ht="12.75">
      <c r="A8" t="s">
        <v>44</v>
      </c>
      <c r="C8" s="28" t="s">
        <v>45</v>
      </c>
      <c r="E8" s="30" t="s">
        <v>16</v>
      </c>
      <c r="J8" s="29">
        <f>0+J9+J14+J295+J360+J485+J566</f>
      </c>
      <c s="29">
        <f>0+K9+K14+K295+K360+K485+K566</f>
      </c>
      <c s="29">
        <f>0+L9+L14+L295+L360+L485+L566</f>
      </c>
      <c s="29">
        <f>0+M9+M14+M295+M360+M485+M566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27</v>
      </c>
      <c s="34" t="s">
        <v>60</v>
      </c>
      <c s="35" t="s">
        <v>27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64</v>
      </c>
      <c s="35" t="s">
        <v>25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73</v>
      </c>
      <c s="35" t="s">
        <v>26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92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99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143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148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151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154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27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27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72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27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27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27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27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27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27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27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27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27</v>
      </c>
    </row>
    <row r="204" spans="1:5" ht="12.75">
      <c r="A204" s="35" t="s">
        <v>54</v>
      </c>
      <c r="E204" s="39" t="s">
        <v>4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27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27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27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27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27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27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27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27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140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27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246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27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252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27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27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27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27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27</v>
      </c>
    </row>
    <row r="264" spans="1:5" ht="12.75">
      <c r="A264" s="35" t="s">
        <v>54</v>
      </c>
      <c r="E264" s="39" t="s">
        <v>4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27</v>
      </c>
    </row>
    <row r="268" spans="1:5" ht="12.75">
      <c r="A268" s="35" t="s">
        <v>54</v>
      </c>
      <c r="E268" s="39" t="s">
        <v>4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27</v>
      </c>
    </row>
    <row r="272" spans="1:5" ht="12.75">
      <c r="A272" s="35" t="s">
        <v>54</v>
      </c>
      <c r="E272" s="39" t="s">
        <v>4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27</v>
      </c>
    </row>
    <row r="276" spans="1:5" ht="12.75">
      <c r="A276" s="35" t="s">
        <v>54</v>
      </c>
      <c r="E276" s="39" t="s">
        <v>4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27</v>
      </c>
    </row>
    <row r="280" spans="1:5" ht="12.75">
      <c r="A280" s="35" t="s">
        <v>54</v>
      </c>
      <c r="E280" s="39" t="s">
        <v>4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27</v>
      </c>
    </row>
    <row r="284" spans="1:5" ht="12.75">
      <c r="A284" s="35" t="s">
        <v>54</v>
      </c>
      <c r="E284" s="39" t="s">
        <v>4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27</v>
      </c>
    </row>
    <row r="288" spans="1:5" ht="12.75">
      <c r="A288" s="35" t="s">
        <v>54</v>
      </c>
      <c r="E288" s="39" t="s">
        <v>4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27</v>
      </c>
    </row>
    <row r="292" spans="1:5" ht="12.75">
      <c r="A292" s="35" t="s">
        <v>54</v>
      </c>
      <c r="E292" s="39" t="s">
        <v>4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46</v>
      </c>
      <c r="C295" s="31" t="s">
        <v>25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</f>
      </c>
      <c s="32">
        <f>0+M296+M300+M304+M308+M312+M316+M320+M324+M328+M332+M336+M340+M344+M348+M352+M356</f>
      </c>
    </row>
    <row r="296" spans="1:16" ht="12.75">
      <c r="A296" t="s">
        <v>49</v>
      </c>
      <c s="34" t="s">
        <v>290</v>
      </c>
      <c s="34" t="s">
        <v>291</v>
      </c>
      <c s="35" t="s">
        <v>290</v>
      </c>
      <c s="6" t="s">
        <v>292</v>
      </c>
      <c s="36" t="s">
        <v>293</v>
      </c>
      <c s="37">
        <v>0.2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27</v>
      </c>
    </row>
    <row r="297" spans="1:5" ht="12.75">
      <c r="A297" s="35" t="s">
        <v>54</v>
      </c>
      <c r="E297" s="39" t="s">
        <v>4</v>
      </c>
    </row>
    <row r="298" spans="1:5" ht="12.75">
      <c r="A298" s="35" t="s">
        <v>55</v>
      </c>
      <c r="E298" s="40" t="s">
        <v>294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27</v>
      </c>
    </row>
    <row r="301" spans="1:5" ht="12.75">
      <c r="A301" s="35" t="s">
        <v>54</v>
      </c>
      <c r="E301" s="39" t="s">
        <v>4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27</v>
      </c>
    </row>
    <row r="305" spans="1:5" ht="12.75">
      <c r="A305" s="35" t="s">
        <v>54</v>
      </c>
      <c r="E305" s="39" t="s">
        <v>4</v>
      </c>
    </row>
    <row r="306" spans="1:5" ht="12.75">
      <c r="A306" s="35" t="s">
        <v>55</v>
      </c>
      <c r="E306" s="40" t="s">
        <v>302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304</v>
      </c>
      <c s="35" t="s">
        <v>303</v>
      </c>
      <c s="6" t="s">
        <v>305</v>
      </c>
      <c s="36" t="s">
        <v>306</v>
      </c>
      <c s="37">
        <v>15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27</v>
      </c>
    </row>
    <row r="309" spans="1:5" ht="12.75">
      <c r="A309" s="35" t="s">
        <v>54</v>
      </c>
      <c r="E309" s="39" t="s">
        <v>4</v>
      </c>
    </row>
    <row r="310" spans="1:5" ht="12.75">
      <c r="A310" s="35" t="s">
        <v>55</v>
      </c>
      <c r="E310" s="40" t="s">
        <v>302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63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27</v>
      </c>
    </row>
    <row r="313" spans="1:5" ht="12.75">
      <c r="A313" s="35" t="s">
        <v>54</v>
      </c>
      <c r="E313" s="39" t="s">
        <v>4</v>
      </c>
    </row>
    <row r="314" spans="1:5" ht="12.75">
      <c r="A314" s="35" t="s">
        <v>55</v>
      </c>
      <c r="E314" s="40" t="s">
        <v>310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63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27</v>
      </c>
    </row>
    <row r="317" spans="1:5" ht="12.75">
      <c r="A317" s="35" t="s">
        <v>54</v>
      </c>
      <c r="E317" s="39" t="s">
        <v>4</v>
      </c>
    </row>
    <row r="318" spans="1:5" ht="12.75">
      <c r="A318" s="35" t="s">
        <v>55</v>
      </c>
      <c r="E318" s="40" t="s">
        <v>310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14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27</v>
      </c>
    </row>
    <row r="321" spans="1:5" ht="12.75">
      <c r="A321" s="35" t="s">
        <v>54</v>
      </c>
      <c r="E321" s="39" t="s">
        <v>4</v>
      </c>
    </row>
    <row r="322" spans="1:5" ht="12.75">
      <c r="A322" s="35" t="s">
        <v>55</v>
      </c>
      <c r="E322" s="40" t="s">
        <v>317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14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27</v>
      </c>
    </row>
    <row r="325" spans="1:5" ht="12.75">
      <c r="A325" s="35" t="s">
        <v>54</v>
      </c>
      <c r="E325" s="39" t="s">
        <v>4</v>
      </c>
    </row>
    <row r="326" spans="1:5" ht="12.75">
      <c r="A326" s="35" t="s">
        <v>55</v>
      </c>
      <c r="E326" s="40" t="s">
        <v>317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77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27</v>
      </c>
    </row>
    <row r="329" spans="1:5" ht="12.75">
      <c r="A329" s="35" t="s">
        <v>54</v>
      </c>
      <c r="E329" s="39" t="s">
        <v>4</v>
      </c>
    </row>
    <row r="330" spans="1:5" ht="12.75">
      <c r="A330" s="35" t="s">
        <v>55</v>
      </c>
      <c r="E330" s="40" t="s">
        <v>324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326</v>
      </c>
      <c s="35" t="s">
        <v>325</v>
      </c>
      <c s="6" t="s">
        <v>327</v>
      </c>
      <c s="36" t="s">
        <v>88</v>
      </c>
      <c s="37">
        <v>40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27</v>
      </c>
    </row>
    <row r="333" spans="1:5" ht="12.75">
      <c r="A333" s="35" t="s">
        <v>54</v>
      </c>
      <c r="E333" s="39" t="s">
        <v>4</v>
      </c>
    </row>
    <row r="334" spans="1:5" ht="12.75">
      <c r="A334" s="35" t="s">
        <v>55</v>
      </c>
      <c r="E334" s="40" t="s">
        <v>328</v>
      </c>
    </row>
    <row r="335" spans="1:5" ht="12.75">
      <c r="A335" t="s">
        <v>57</v>
      </c>
      <c r="E335" s="39" t="s">
        <v>58</v>
      </c>
    </row>
    <row r="336" spans="1:16" ht="25.5">
      <c r="A336" t="s">
        <v>49</v>
      </c>
      <c s="34" t="s">
        <v>329</v>
      </c>
      <c s="34" t="s">
        <v>330</v>
      </c>
      <c s="35" t="s">
        <v>329</v>
      </c>
      <c s="6" t="s">
        <v>331</v>
      </c>
      <c s="36" t="s">
        <v>88</v>
      </c>
      <c s="37">
        <v>40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27</v>
      </c>
    </row>
    <row r="337" spans="1:5" ht="12.75">
      <c r="A337" s="35" t="s">
        <v>54</v>
      </c>
      <c r="E337" s="39" t="s">
        <v>4</v>
      </c>
    </row>
    <row r="338" spans="1:5" ht="12.75">
      <c r="A338" s="35" t="s">
        <v>55</v>
      </c>
      <c r="E338" s="40" t="s">
        <v>328</v>
      </c>
    </row>
    <row r="339" spans="1:5" ht="12.75">
      <c r="A339" t="s">
        <v>57</v>
      </c>
      <c r="E339" s="39" t="s">
        <v>58</v>
      </c>
    </row>
    <row r="340" spans="1:16" ht="12.75">
      <c r="A340" t="s">
        <v>49</v>
      </c>
      <c s="34" t="s">
        <v>332</v>
      </c>
      <c s="34" t="s">
        <v>333</v>
      </c>
      <c s="35" t="s">
        <v>332</v>
      </c>
      <c s="6" t="s">
        <v>334</v>
      </c>
      <c s="36" t="s">
        <v>88</v>
      </c>
      <c s="37">
        <v>40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27</v>
      </c>
    </row>
    <row r="341" spans="1:5" ht="12.75">
      <c r="A341" s="35" t="s">
        <v>54</v>
      </c>
      <c r="E341" s="39" t="s">
        <v>4</v>
      </c>
    </row>
    <row r="342" spans="1:5" ht="12.75">
      <c r="A342" s="35" t="s">
        <v>55</v>
      </c>
      <c r="E342" s="40" t="s">
        <v>328</v>
      </c>
    </row>
    <row r="343" spans="1:5" ht="12.75">
      <c r="A343" t="s">
        <v>57</v>
      </c>
      <c r="E343" s="39" t="s">
        <v>58</v>
      </c>
    </row>
    <row r="344" spans="1:16" ht="25.5">
      <c r="A344" t="s">
        <v>49</v>
      </c>
      <c s="34" t="s">
        <v>335</v>
      </c>
      <c s="34" t="s">
        <v>336</v>
      </c>
      <c s="35" t="s">
        <v>335</v>
      </c>
      <c s="6" t="s">
        <v>337</v>
      </c>
      <c s="36" t="s">
        <v>62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27</v>
      </c>
    </row>
    <row r="345" spans="1:5" ht="12.75">
      <c r="A345" s="35" t="s">
        <v>54</v>
      </c>
      <c r="E345" s="39" t="s">
        <v>4</v>
      </c>
    </row>
    <row r="346" spans="1:5" ht="12.75">
      <c r="A346" s="35" t="s">
        <v>55</v>
      </c>
      <c r="E346" s="40" t="s">
        <v>110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339</v>
      </c>
      <c s="35" t="s">
        <v>338</v>
      </c>
      <c s="6" t="s">
        <v>340</v>
      </c>
      <c s="36" t="s">
        <v>62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27</v>
      </c>
    </row>
    <row r="349" spans="1:5" ht="12.75">
      <c r="A349" s="35" t="s">
        <v>54</v>
      </c>
      <c r="E349" s="39" t="s">
        <v>4</v>
      </c>
    </row>
    <row r="350" spans="1:5" ht="12.75">
      <c r="A350" s="35" t="s">
        <v>55</v>
      </c>
      <c r="E350" s="40" t="s">
        <v>159</v>
      </c>
    </row>
    <row r="351" spans="1:5" ht="12.75">
      <c r="A351" t="s">
        <v>57</v>
      </c>
      <c r="E351" s="39" t="s">
        <v>58</v>
      </c>
    </row>
    <row r="352" spans="1:16" ht="25.5">
      <c r="A352" t="s">
        <v>49</v>
      </c>
      <c s="34" t="s">
        <v>341</v>
      </c>
      <c s="34" t="s">
        <v>342</v>
      </c>
      <c s="35" t="s">
        <v>341</v>
      </c>
      <c s="6" t="s">
        <v>343</v>
      </c>
      <c s="36" t="s">
        <v>62</v>
      </c>
      <c s="37">
        <v>3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27</v>
      </c>
    </row>
    <row r="353" spans="1:5" ht="12.75">
      <c r="A353" s="35" t="s">
        <v>54</v>
      </c>
      <c r="E353" s="39" t="s">
        <v>4</v>
      </c>
    </row>
    <row r="354" spans="1:5" ht="12.75">
      <c r="A354" s="35" t="s">
        <v>55</v>
      </c>
      <c r="E354" s="40" t="s">
        <v>159</v>
      </c>
    </row>
    <row r="355" spans="1:5" ht="12.75">
      <c r="A355" t="s">
        <v>57</v>
      </c>
      <c r="E355" s="39" t="s">
        <v>58</v>
      </c>
    </row>
    <row r="356" spans="1:16" ht="12.75">
      <c r="A356" t="s">
        <v>49</v>
      </c>
      <c s="34" t="s">
        <v>344</v>
      </c>
      <c s="34" t="s">
        <v>345</v>
      </c>
      <c s="35" t="s">
        <v>344</v>
      </c>
      <c s="6" t="s">
        <v>346</v>
      </c>
      <c s="36" t="s">
        <v>347</v>
      </c>
      <c s="37">
        <v>0.2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27</v>
      </c>
    </row>
    <row r="357" spans="1:5" ht="12.75">
      <c r="A357" s="35" t="s">
        <v>54</v>
      </c>
      <c r="E357" s="39" t="s">
        <v>4</v>
      </c>
    </row>
    <row r="358" spans="1:5" ht="12.75">
      <c r="A358" s="35" t="s">
        <v>55</v>
      </c>
      <c r="E358" s="40" t="s">
        <v>348</v>
      </c>
    </row>
    <row r="359" spans="1:5" ht="12.75">
      <c r="A359" t="s">
        <v>57</v>
      </c>
      <c r="E359" s="39" t="s">
        <v>58</v>
      </c>
    </row>
    <row r="360" spans="1:13" ht="12.75">
      <c r="A360" t="s">
        <v>46</v>
      </c>
      <c r="C360" s="31" t="s">
        <v>66</v>
      </c>
      <c r="E360" s="33" t="s">
        <v>349</v>
      </c>
      <c r="J360" s="32">
        <f>0</f>
      </c>
      <c s="32">
        <f>0</f>
      </c>
      <c s="32">
        <f>0+L361+L365+L369+L373+L377+L381+L385+L389+L393+L397+L401+L405+L409+L413+L417+L421+L425+L429+L433+L437+L441+L445+L449+L453+L457+L461+L465+L469+L473+L477+L481</f>
      </c>
      <c s="32">
        <f>0+M361+M365+M369+M373+M377+M381+M385+M389+M393+M397+M401+M405+M409+M413+M417+M421+M425+M429+M433+M437+M441+M445+M449+M453+M457+M461+M465+M469+M473+M477+M481</f>
      </c>
    </row>
    <row r="361" spans="1:16" ht="12.75">
      <c r="A361" t="s">
        <v>49</v>
      </c>
      <c s="34" t="s">
        <v>350</v>
      </c>
      <c s="34" t="s">
        <v>351</v>
      </c>
      <c s="35" t="s">
        <v>350</v>
      </c>
      <c s="6" t="s">
        <v>352</v>
      </c>
      <c s="36" t="s">
        <v>353</v>
      </c>
      <c s="37">
        <v>0.42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63</v>
      </c>
      <c>
        <f>(M361*0)/100</f>
      </c>
      <c t="s">
        <v>27</v>
      </c>
    </row>
    <row r="362" spans="1:5" ht="12.75">
      <c r="A362" s="35" t="s">
        <v>54</v>
      </c>
      <c r="E362" s="39" t="s">
        <v>4</v>
      </c>
    </row>
    <row r="363" spans="1:5" ht="12.75">
      <c r="A363" s="35" t="s">
        <v>55</v>
      </c>
      <c r="E363" s="40" t="s">
        <v>354</v>
      </c>
    </row>
    <row r="364" spans="1:5" ht="12.75">
      <c r="A364" t="s">
        <v>57</v>
      </c>
      <c r="E364" s="39" t="s">
        <v>58</v>
      </c>
    </row>
    <row r="365" spans="1:16" ht="25.5">
      <c r="A365" t="s">
        <v>49</v>
      </c>
      <c s="34" t="s">
        <v>355</v>
      </c>
      <c s="34" t="s">
        <v>356</v>
      </c>
      <c s="35" t="s">
        <v>355</v>
      </c>
      <c s="6" t="s">
        <v>357</v>
      </c>
      <c s="36" t="s">
        <v>88</v>
      </c>
      <c s="37">
        <v>140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63</v>
      </c>
      <c>
        <f>(M365*0)/100</f>
      </c>
      <c t="s">
        <v>27</v>
      </c>
    </row>
    <row r="366" spans="1:5" ht="12.75">
      <c r="A366" s="35" t="s">
        <v>54</v>
      </c>
      <c r="E366" s="39" t="s">
        <v>4</v>
      </c>
    </row>
    <row r="367" spans="1:5" ht="12.75">
      <c r="A367" s="35" t="s">
        <v>55</v>
      </c>
      <c r="E367" s="40" t="s">
        <v>358</v>
      </c>
    </row>
    <row r="368" spans="1:5" ht="12.75">
      <c r="A368" t="s">
        <v>57</v>
      </c>
      <c r="E368" s="39" t="s">
        <v>58</v>
      </c>
    </row>
    <row r="369" spans="1:16" ht="12.75">
      <c r="A369" t="s">
        <v>49</v>
      </c>
      <c s="34" t="s">
        <v>359</v>
      </c>
      <c s="34" t="s">
        <v>360</v>
      </c>
      <c s="35" t="s">
        <v>359</v>
      </c>
      <c s="6" t="s">
        <v>361</v>
      </c>
      <c s="36" t="s">
        <v>362</v>
      </c>
      <c s="37">
        <v>2.4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63</v>
      </c>
      <c>
        <f>(M369*0)/100</f>
      </c>
      <c t="s">
        <v>27</v>
      </c>
    </row>
    <row r="370" spans="1:5" ht="12.75">
      <c r="A370" s="35" t="s">
        <v>54</v>
      </c>
      <c r="E370" s="39" t="s">
        <v>4</v>
      </c>
    </row>
    <row r="371" spans="1:5" ht="12.75">
      <c r="A371" s="35" t="s">
        <v>55</v>
      </c>
      <c r="E371" s="40" t="s">
        <v>363</v>
      </c>
    </row>
    <row r="372" spans="1:5" ht="12.75">
      <c r="A372" t="s">
        <v>57</v>
      </c>
      <c r="E372" s="39" t="s">
        <v>58</v>
      </c>
    </row>
    <row r="373" spans="1:16" ht="12.75">
      <c r="A373" t="s">
        <v>49</v>
      </c>
      <c s="34" t="s">
        <v>364</v>
      </c>
      <c s="34" t="s">
        <v>365</v>
      </c>
      <c s="35" t="s">
        <v>364</v>
      </c>
      <c s="6" t="s">
        <v>366</v>
      </c>
      <c s="36" t="s">
        <v>88</v>
      </c>
      <c s="37">
        <v>200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63</v>
      </c>
      <c>
        <f>(M373*0)/100</f>
      </c>
      <c t="s">
        <v>27</v>
      </c>
    </row>
    <row r="374" spans="1:5" ht="12.75">
      <c r="A374" s="35" t="s">
        <v>54</v>
      </c>
      <c r="E374" s="39" t="s">
        <v>4</v>
      </c>
    </row>
    <row r="375" spans="1:5" ht="12.75">
      <c r="A375" s="35" t="s">
        <v>55</v>
      </c>
      <c r="E375" s="40" t="s">
        <v>348</v>
      </c>
    </row>
    <row r="376" spans="1:5" ht="12.75">
      <c r="A376" t="s">
        <v>57</v>
      </c>
      <c r="E376" s="39" t="s">
        <v>58</v>
      </c>
    </row>
    <row r="377" spans="1:16" ht="12.75">
      <c r="A377" t="s">
        <v>49</v>
      </c>
      <c s="34" t="s">
        <v>367</v>
      </c>
      <c s="34" t="s">
        <v>368</v>
      </c>
      <c s="35" t="s">
        <v>367</v>
      </c>
      <c s="6" t="s">
        <v>369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27</v>
      </c>
    </row>
    <row r="378" spans="1:5" ht="12.75">
      <c r="A378" s="35" t="s">
        <v>54</v>
      </c>
      <c r="E378" s="39" t="s">
        <v>4</v>
      </c>
    </row>
    <row r="379" spans="1:5" ht="12.75">
      <c r="A379" s="35" t="s">
        <v>55</v>
      </c>
      <c r="E379" s="40" t="s">
        <v>110</v>
      </c>
    </row>
    <row r="380" spans="1:5" ht="12.75">
      <c r="A380" t="s">
        <v>57</v>
      </c>
      <c r="E380" s="39" t="s">
        <v>58</v>
      </c>
    </row>
    <row r="381" spans="1:16" ht="12.75">
      <c r="A381" t="s">
        <v>49</v>
      </c>
      <c s="34" t="s">
        <v>370</v>
      </c>
      <c s="34" t="s">
        <v>371</v>
      </c>
      <c s="35" t="s">
        <v>370</v>
      </c>
      <c s="6" t="s">
        <v>372</v>
      </c>
      <c s="36" t="s">
        <v>62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27</v>
      </c>
    </row>
    <row r="382" spans="1:5" ht="12.75">
      <c r="A382" s="35" t="s">
        <v>54</v>
      </c>
      <c r="E382" s="39" t="s">
        <v>4</v>
      </c>
    </row>
    <row r="383" spans="1:5" ht="12.75">
      <c r="A383" s="35" t="s">
        <v>55</v>
      </c>
      <c r="E383" s="40" t="s">
        <v>110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374</v>
      </c>
      <c s="35" t="s">
        <v>373</v>
      </c>
      <c s="6" t="s">
        <v>375</v>
      </c>
      <c s="36" t="s">
        <v>88</v>
      </c>
      <c s="37">
        <v>200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27</v>
      </c>
    </row>
    <row r="386" spans="1:5" ht="12.75">
      <c r="A386" s="35" t="s">
        <v>54</v>
      </c>
      <c r="E386" s="39" t="s">
        <v>4</v>
      </c>
    </row>
    <row r="387" spans="1:5" ht="12.75">
      <c r="A387" s="35" t="s">
        <v>55</v>
      </c>
      <c r="E387" s="40" t="s">
        <v>348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377</v>
      </c>
      <c s="35" t="s">
        <v>376</v>
      </c>
      <c s="6" t="s">
        <v>378</v>
      </c>
      <c s="36" t="s">
        <v>88</v>
      </c>
      <c s="37">
        <v>200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27</v>
      </c>
    </row>
    <row r="390" spans="1:5" ht="12.75">
      <c r="A390" s="35" t="s">
        <v>54</v>
      </c>
      <c r="E390" s="39" t="s">
        <v>4</v>
      </c>
    </row>
    <row r="391" spans="1:5" ht="12.75">
      <c r="A391" s="35" t="s">
        <v>55</v>
      </c>
      <c r="E391" s="40" t="s">
        <v>348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380</v>
      </c>
      <c s="35" t="s">
        <v>379</v>
      </c>
      <c s="6" t="s">
        <v>381</v>
      </c>
      <c s="36" t="s">
        <v>103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27</v>
      </c>
    </row>
    <row r="394" spans="1:5" ht="12.75">
      <c r="A394" s="35" t="s">
        <v>54</v>
      </c>
      <c r="E394" s="39" t="s">
        <v>4</v>
      </c>
    </row>
    <row r="395" spans="1:5" ht="12.75">
      <c r="A395" s="35" t="s">
        <v>55</v>
      </c>
      <c r="E395" s="40" t="s">
        <v>110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383</v>
      </c>
      <c s="35" t="s">
        <v>382</v>
      </c>
      <c s="6" t="s">
        <v>384</v>
      </c>
      <c s="36" t="s">
        <v>88</v>
      </c>
      <c s="37">
        <v>200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27</v>
      </c>
    </row>
    <row r="398" spans="1:5" ht="12.75">
      <c r="A398" s="35" t="s">
        <v>54</v>
      </c>
      <c r="E398" s="39" t="s">
        <v>4</v>
      </c>
    </row>
    <row r="399" spans="1:5" ht="12.75">
      <c r="A399" s="35" t="s">
        <v>55</v>
      </c>
      <c r="E399" s="40" t="s">
        <v>348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386</v>
      </c>
      <c s="35" t="s">
        <v>385</v>
      </c>
      <c s="6" t="s">
        <v>387</v>
      </c>
      <c s="36" t="s">
        <v>62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27</v>
      </c>
    </row>
    <row r="402" spans="1:5" ht="12.75">
      <c r="A402" s="35" t="s">
        <v>54</v>
      </c>
      <c r="E402" s="39" t="s">
        <v>4</v>
      </c>
    </row>
    <row r="403" spans="1:5" ht="12.75">
      <c r="A403" s="35" t="s">
        <v>55</v>
      </c>
      <c r="E403" s="40" t="s">
        <v>388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390</v>
      </c>
      <c s="35" t="s">
        <v>389</v>
      </c>
      <c s="6" t="s">
        <v>391</v>
      </c>
      <c s="36" t="s">
        <v>62</v>
      </c>
      <c s="37">
        <v>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27</v>
      </c>
    </row>
    <row r="406" spans="1:5" ht="12.75">
      <c r="A406" s="35" t="s">
        <v>54</v>
      </c>
      <c r="E406" s="39" t="s">
        <v>4</v>
      </c>
    </row>
    <row r="407" spans="1:5" ht="12.75">
      <c r="A407" s="35" t="s">
        <v>55</v>
      </c>
      <c r="E407" s="40" t="s">
        <v>388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393</v>
      </c>
      <c s="35" t="s">
        <v>392</v>
      </c>
      <c s="6" t="s">
        <v>394</v>
      </c>
      <c s="36" t="s">
        <v>62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27</v>
      </c>
    </row>
    <row r="410" spans="1:5" ht="12.75">
      <c r="A410" s="35" t="s">
        <v>54</v>
      </c>
      <c r="E410" s="39" t="s">
        <v>4</v>
      </c>
    </row>
    <row r="411" spans="1:5" ht="12.75">
      <c r="A411" s="35" t="s">
        <v>55</v>
      </c>
      <c r="E411" s="40" t="s">
        <v>110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396</v>
      </c>
      <c s="35" t="s">
        <v>395</v>
      </c>
      <c s="6" t="s">
        <v>397</v>
      </c>
      <c s="36" t="s">
        <v>62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27</v>
      </c>
    </row>
    <row r="414" spans="1:5" ht="12.75">
      <c r="A414" s="35" t="s">
        <v>54</v>
      </c>
      <c r="E414" s="39" t="s">
        <v>4</v>
      </c>
    </row>
    <row r="415" spans="1:5" ht="12.75">
      <c r="A415" s="35" t="s">
        <v>55</v>
      </c>
      <c r="E415" s="40" t="s">
        <v>110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399</v>
      </c>
      <c s="35" t="s">
        <v>398</v>
      </c>
      <c s="6" t="s">
        <v>400</v>
      </c>
      <c s="36" t="s">
        <v>62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27</v>
      </c>
    </row>
    <row r="418" spans="1:5" ht="12.75">
      <c r="A418" s="35" t="s">
        <v>54</v>
      </c>
      <c r="E418" s="39" t="s">
        <v>4</v>
      </c>
    </row>
    <row r="419" spans="1:5" ht="12.75">
      <c r="A419" s="35" t="s">
        <v>55</v>
      </c>
      <c r="E419" s="40" t="s">
        <v>110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402</v>
      </c>
      <c s="35" t="s">
        <v>401</v>
      </c>
      <c s="6" t="s">
        <v>403</v>
      </c>
      <c s="36" t="s">
        <v>62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27</v>
      </c>
    </row>
    <row r="422" spans="1:5" ht="12.75">
      <c r="A422" s="35" t="s">
        <v>54</v>
      </c>
      <c r="E422" s="39" t="s">
        <v>4</v>
      </c>
    </row>
    <row r="423" spans="1:5" ht="12.75">
      <c r="A423" s="35" t="s">
        <v>55</v>
      </c>
      <c r="E423" s="40" t="s">
        <v>110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405</v>
      </c>
      <c s="35" t="s">
        <v>404</v>
      </c>
      <c s="6" t="s">
        <v>406</v>
      </c>
      <c s="36" t="s">
        <v>62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27</v>
      </c>
    </row>
    <row r="426" spans="1:5" ht="12.75">
      <c r="A426" s="35" t="s">
        <v>54</v>
      </c>
      <c r="E426" s="39" t="s">
        <v>4</v>
      </c>
    </row>
    <row r="427" spans="1:5" ht="12.75">
      <c r="A427" s="35" t="s">
        <v>55</v>
      </c>
      <c r="E427" s="40" t="s">
        <v>110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408</v>
      </c>
      <c s="35" t="s">
        <v>407</v>
      </c>
      <c s="6" t="s">
        <v>409</v>
      </c>
      <c s="36" t="s">
        <v>62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27</v>
      </c>
    </row>
    <row r="430" spans="1:5" ht="12.75">
      <c r="A430" s="35" t="s">
        <v>54</v>
      </c>
      <c r="E430" s="39" t="s">
        <v>4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411</v>
      </c>
      <c s="35" t="s">
        <v>410</v>
      </c>
      <c s="6" t="s">
        <v>412</v>
      </c>
      <c s="36" t="s">
        <v>62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27</v>
      </c>
    </row>
    <row r="434" spans="1:5" ht="12.75">
      <c r="A434" s="35" t="s">
        <v>54</v>
      </c>
      <c r="E434" s="39" t="s">
        <v>4</v>
      </c>
    </row>
    <row r="435" spans="1:5" ht="12.75">
      <c r="A435" s="35" t="s">
        <v>55</v>
      </c>
      <c r="E435" s="40" t="s">
        <v>110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414</v>
      </c>
      <c s="35" t="s">
        <v>413</v>
      </c>
      <c s="6" t="s">
        <v>415</v>
      </c>
      <c s="36" t="s">
        <v>62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27</v>
      </c>
    </row>
    <row r="438" spans="1:5" ht="12.75">
      <c r="A438" s="35" t="s">
        <v>54</v>
      </c>
      <c r="E438" s="39" t="s">
        <v>4</v>
      </c>
    </row>
    <row r="439" spans="1:5" ht="12.75">
      <c r="A439" s="35" t="s">
        <v>55</v>
      </c>
      <c r="E439" s="40" t="s">
        <v>110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417</v>
      </c>
      <c s="35" t="s">
        <v>416</v>
      </c>
      <c s="6" t="s">
        <v>418</v>
      </c>
      <c s="36" t="s">
        <v>62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27</v>
      </c>
    </row>
    <row r="442" spans="1:5" ht="12.75">
      <c r="A442" s="35" t="s">
        <v>54</v>
      </c>
      <c r="E442" s="39" t="s">
        <v>4</v>
      </c>
    </row>
    <row r="443" spans="1:5" ht="12.75">
      <c r="A443" s="35" t="s">
        <v>55</v>
      </c>
      <c r="E443" s="40" t="s">
        <v>110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420</v>
      </c>
      <c s="35" t="s">
        <v>419</v>
      </c>
      <c s="6" t="s">
        <v>421</v>
      </c>
      <c s="36" t="s">
        <v>62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27</v>
      </c>
    </row>
    <row r="446" spans="1:5" ht="12.75">
      <c r="A446" s="35" t="s">
        <v>54</v>
      </c>
      <c r="E446" s="39" t="s">
        <v>4</v>
      </c>
    </row>
    <row r="447" spans="1:5" ht="12.75">
      <c r="A447" s="35" t="s">
        <v>55</v>
      </c>
      <c r="E447" s="40" t="s">
        <v>56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423</v>
      </c>
      <c s="35" t="s">
        <v>422</v>
      </c>
      <c s="6" t="s">
        <v>424</v>
      </c>
      <c s="36" t="s">
        <v>62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27</v>
      </c>
    </row>
    <row r="450" spans="1:5" ht="12.75">
      <c r="A450" s="35" t="s">
        <v>54</v>
      </c>
      <c r="E450" s="39" t="s">
        <v>4</v>
      </c>
    </row>
    <row r="451" spans="1:5" ht="12.75">
      <c r="A451" s="35" t="s">
        <v>55</v>
      </c>
      <c r="E451" s="40" t="s">
        <v>56</v>
      </c>
    </row>
    <row r="452" spans="1:5" ht="12.75">
      <c r="A452" t="s">
        <v>57</v>
      </c>
      <c r="E452" s="39" t="s">
        <v>58</v>
      </c>
    </row>
    <row r="453" spans="1:16" ht="25.5">
      <c r="A453" t="s">
        <v>49</v>
      </c>
      <c s="34" t="s">
        <v>425</v>
      </c>
      <c s="34" t="s">
        <v>426</v>
      </c>
      <c s="35" t="s">
        <v>425</v>
      </c>
      <c s="6" t="s">
        <v>427</v>
      </c>
      <c s="36" t="s">
        <v>62</v>
      </c>
      <c s="37">
        <v>3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27</v>
      </c>
    </row>
    <row r="454" spans="1:5" ht="12.75">
      <c r="A454" s="35" t="s">
        <v>54</v>
      </c>
      <c r="E454" s="39" t="s">
        <v>4</v>
      </c>
    </row>
    <row r="455" spans="1:5" ht="12.75">
      <c r="A455" s="35" t="s">
        <v>55</v>
      </c>
      <c r="E455" s="40" t="s">
        <v>159</v>
      </c>
    </row>
    <row r="456" spans="1:5" ht="12.75">
      <c r="A456" t="s">
        <v>57</v>
      </c>
      <c r="E456" s="39" t="s">
        <v>58</v>
      </c>
    </row>
    <row r="457" spans="1:16" ht="25.5">
      <c r="A457" t="s">
        <v>49</v>
      </c>
      <c s="34" t="s">
        <v>428</v>
      </c>
      <c s="34" t="s">
        <v>429</v>
      </c>
      <c s="35" t="s">
        <v>428</v>
      </c>
      <c s="6" t="s">
        <v>430</v>
      </c>
      <c s="36" t="s">
        <v>103</v>
      </c>
      <c s="37">
        <v>3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27</v>
      </c>
    </row>
    <row r="458" spans="1:5" ht="12.75">
      <c r="A458" s="35" t="s">
        <v>54</v>
      </c>
      <c r="E458" s="39" t="s">
        <v>4</v>
      </c>
    </row>
    <row r="459" spans="1:5" ht="12.75">
      <c r="A459" s="35" t="s">
        <v>55</v>
      </c>
      <c r="E459" s="40" t="s">
        <v>159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432</v>
      </c>
      <c s="35" t="s">
        <v>431</v>
      </c>
      <c s="6" t="s">
        <v>433</v>
      </c>
      <c s="36" t="s">
        <v>434</v>
      </c>
      <c s="37">
        <v>12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27</v>
      </c>
    </row>
    <row r="462" spans="1:5" ht="12.75">
      <c r="A462" s="35" t="s">
        <v>54</v>
      </c>
      <c r="E462" s="39" t="s">
        <v>4</v>
      </c>
    </row>
    <row r="463" spans="1:5" ht="12.75">
      <c r="A463" s="35" t="s">
        <v>55</v>
      </c>
      <c r="E463" s="40" t="s">
        <v>178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436</v>
      </c>
      <c s="35" t="s">
        <v>435</v>
      </c>
      <c s="6" t="s">
        <v>437</v>
      </c>
      <c s="36" t="s">
        <v>62</v>
      </c>
      <c s="37">
        <v>24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27</v>
      </c>
    </row>
    <row r="466" spans="1:5" ht="12.75">
      <c r="A466" s="35" t="s">
        <v>54</v>
      </c>
      <c r="E466" s="39" t="s">
        <v>4</v>
      </c>
    </row>
    <row r="467" spans="1:5" ht="12.75">
      <c r="A467" s="35" t="s">
        <v>55</v>
      </c>
      <c r="E467" s="40" t="s">
        <v>282</v>
      </c>
    </row>
    <row r="468" spans="1:5" ht="12.75">
      <c r="A468" t="s">
        <v>57</v>
      </c>
      <c r="E468" s="39" t="s">
        <v>58</v>
      </c>
    </row>
    <row r="469" spans="1:16" ht="12.75">
      <c r="A469" t="s">
        <v>49</v>
      </c>
      <c s="34" t="s">
        <v>438</v>
      </c>
      <c s="34" t="s">
        <v>439</v>
      </c>
      <c s="35" t="s">
        <v>438</v>
      </c>
      <c s="6" t="s">
        <v>440</v>
      </c>
      <c s="36" t="s">
        <v>62</v>
      </c>
      <c s="37">
        <v>24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27</v>
      </c>
    </row>
    <row r="470" spans="1:5" ht="12.75">
      <c r="A470" s="35" t="s">
        <v>54</v>
      </c>
      <c r="E470" s="39" t="s">
        <v>4</v>
      </c>
    </row>
    <row r="471" spans="1:5" ht="12.75">
      <c r="A471" s="35" t="s">
        <v>55</v>
      </c>
      <c r="E471" s="40" t="s">
        <v>282</v>
      </c>
    </row>
    <row r="472" spans="1:5" ht="12.75">
      <c r="A472" t="s">
        <v>57</v>
      </c>
      <c r="E472" s="39" t="s">
        <v>58</v>
      </c>
    </row>
    <row r="473" spans="1:16" ht="12.75">
      <c r="A473" t="s">
        <v>49</v>
      </c>
      <c s="34" t="s">
        <v>441</v>
      </c>
      <c s="34" t="s">
        <v>442</v>
      </c>
      <c s="35" t="s">
        <v>441</v>
      </c>
      <c s="6" t="s">
        <v>443</v>
      </c>
      <c s="36" t="s">
        <v>62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27</v>
      </c>
    </row>
    <row r="474" spans="1:5" ht="12.75">
      <c r="A474" s="35" t="s">
        <v>54</v>
      </c>
      <c r="E474" s="39" t="s">
        <v>4</v>
      </c>
    </row>
    <row r="475" spans="1:5" ht="12.75">
      <c r="A475" s="35" t="s">
        <v>55</v>
      </c>
      <c r="E475" s="40" t="s">
        <v>110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445</v>
      </c>
      <c s="35" t="s">
        <v>444</v>
      </c>
      <c s="6" t="s">
        <v>446</v>
      </c>
      <c s="36" t="s">
        <v>62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27</v>
      </c>
    </row>
    <row r="478" spans="1:5" ht="12.75">
      <c r="A478" s="35" t="s">
        <v>54</v>
      </c>
      <c r="E478" s="39" t="s">
        <v>4</v>
      </c>
    </row>
    <row r="479" spans="1:5" ht="12.75">
      <c r="A479" s="35" t="s">
        <v>55</v>
      </c>
      <c r="E479" s="40" t="s">
        <v>110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448</v>
      </c>
      <c s="35" t="s">
        <v>447</v>
      </c>
      <c s="6" t="s">
        <v>449</v>
      </c>
      <c s="36" t="s">
        <v>88</v>
      </c>
      <c s="37">
        <v>200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146</v>
      </c>
      <c>
        <f>(M481*0)/100</f>
      </c>
      <c t="s">
        <v>27</v>
      </c>
    </row>
    <row r="482" spans="1:5" ht="12.75">
      <c r="A482" s="35" t="s">
        <v>54</v>
      </c>
      <c r="E482" s="39" t="s">
        <v>4</v>
      </c>
    </row>
    <row r="483" spans="1:5" ht="12.75">
      <c r="A483" s="35" t="s">
        <v>55</v>
      </c>
      <c r="E483" s="40" t="s">
        <v>348</v>
      </c>
    </row>
    <row r="484" spans="1:5" ht="12.75">
      <c r="A484" t="s">
        <v>57</v>
      </c>
      <c r="E484" s="39" t="s">
        <v>58</v>
      </c>
    </row>
    <row r="485" spans="1:13" ht="12.75">
      <c r="A485" t="s">
        <v>46</v>
      </c>
      <c r="C485" s="31" t="s">
        <v>69</v>
      </c>
      <c r="E485" s="33" t="s">
        <v>450</v>
      </c>
      <c r="J485" s="32">
        <f>0</f>
      </c>
      <c s="32">
        <f>0</f>
      </c>
      <c s="32">
        <f>0+L486+L490+L494+L498+L502+L506+L510+L514+L518+L522+L526+L530+L534+L538+L542+L546+L550+L554+L558+L562</f>
      </c>
      <c s="32">
        <f>0+M486+M490+M494+M498+M502+M506+M510+M514+M518+M522+M526+M530+M534+M538+M542+M546+M550+M554+M558+M562</f>
      </c>
    </row>
    <row r="486" spans="1:16" ht="12.75">
      <c r="A486" t="s">
        <v>49</v>
      </c>
      <c s="34" t="s">
        <v>451</v>
      </c>
      <c s="34" t="s">
        <v>452</v>
      </c>
      <c s="35" t="s">
        <v>451</v>
      </c>
      <c s="6" t="s">
        <v>453</v>
      </c>
      <c s="36" t="s">
        <v>62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63</v>
      </c>
      <c>
        <f>(M486*0)/100</f>
      </c>
      <c t="s">
        <v>27</v>
      </c>
    </row>
    <row r="487" spans="1:5" ht="12.75">
      <c r="A487" s="35" t="s">
        <v>54</v>
      </c>
      <c r="E487" s="39" t="s">
        <v>4</v>
      </c>
    </row>
    <row r="488" spans="1:5" ht="12.75">
      <c r="A488" s="35" t="s">
        <v>55</v>
      </c>
      <c r="E488" s="40" t="s">
        <v>56</v>
      </c>
    </row>
    <row r="489" spans="1:5" ht="12.75">
      <c r="A489" t="s">
        <v>57</v>
      </c>
      <c r="E489" s="39" t="s">
        <v>58</v>
      </c>
    </row>
    <row r="490" spans="1:16" ht="12.75">
      <c r="A490" t="s">
        <v>49</v>
      </c>
      <c s="34" t="s">
        <v>454</v>
      </c>
      <c s="34" t="s">
        <v>455</v>
      </c>
      <c s="35" t="s">
        <v>454</v>
      </c>
      <c s="6" t="s">
        <v>456</v>
      </c>
      <c s="36" t="s">
        <v>62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63</v>
      </c>
      <c>
        <f>(M490*0)/100</f>
      </c>
      <c t="s">
        <v>27</v>
      </c>
    </row>
    <row r="491" spans="1:5" ht="12.75">
      <c r="A491" s="35" t="s">
        <v>54</v>
      </c>
      <c r="E491" s="39" t="s">
        <v>4</v>
      </c>
    </row>
    <row r="492" spans="1:5" ht="12.75">
      <c r="A492" s="35" t="s">
        <v>55</v>
      </c>
      <c r="E492" s="40" t="s">
        <v>56</v>
      </c>
    </row>
    <row r="493" spans="1:5" ht="12.75">
      <c r="A493" t="s">
        <v>57</v>
      </c>
      <c r="E493" s="39" t="s">
        <v>58</v>
      </c>
    </row>
    <row r="494" spans="1:16" ht="12.75">
      <c r="A494" t="s">
        <v>49</v>
      </c>
      <c s="34" t="s">
        <v>457</v>
      </c>
      <c s="34" t="s">
        <v>458</v>
      </c>
      <c s="35" t="s">
        <v>457</v>
      </c>
      <c s="6" t="s">
        <v>459</v>
      </c>
      <c s="36" t="s">
        <v>298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63</v>
      </c>
      <c>
        <f>(M494*0)/100</f>
      </c>
      <c t="s">
        <v>27</v>
      </c>
    </row>
    <row r="495" spans="1:5" ht="12.75">
      <c r="A495" s="35" t="s">
        <v>54</v>
      </c>
      <c r="E495" s="39" t="s">
        <v>4</v>
      </c>
    </row>
    <row r="496" spans="1:5" ht="12.75">
      <c r="A496" s="35" t="s">
        <v>55</v>
      </c>
      <c r="E496" s="40" t="s">
        <v>159</v>
      </c>
    </row>
    <row r="497" spans="1:5" ht="12.75">
      <c r="A497" t="s">
        <v>57</v>
      </c>
      <c r="E497" s="39" t="s">
        <v>58</v>
      </c>
    </row>
    <row r="498" spans="1:16" ht="12.75">
      <c r="A498" t="s">
        <v>49</v>
      </c>
      <c s="34" t="s">
        <v>460</v>
      </c>
      <c s="34" t="s">
        <v>461</v>
      </c>
      <c s="35" t="s">
        <v>460</v>
      </c>
      <c s="6" t="s">
        <v>462</v>
      </c>
      <c s="36" t="s">
        <v>306</v>
      </c>
      <c s="37">
        <v>0.4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63</v>
      </c>
      <c>
        <f>(M498*0)/100</f>
      </c>
      <c t="s">
        <v>27</v>
      </c>
    </row>
    <row r="499" spans="1:5" ht="12.75">
      <c r="A499" s="35" t="s">
        <v>54</v>
      </c>
      <c r="E499" s="39" t="s">
        <v>4</v>
      </c>
    </row>
    <row r="500" spans="1:5" ht="12.75">
      <c r="A500" s="35" t="s">
        <v>55</v>
      </c>
      <c r="E500" s="40" t="s">
        <v>463</v>
      </c>
    </row>
    <row r="501" spans="1:5" ht="12.75">
      <c r="A501" t="s">
        <v>57</v>
      </c>
      <c r="E501" s="39" t="s">
        <v>58</v>
      </c>
    </row>
    <row r="502" spans="1:16" ht="12.75">
      <c r="A502" t="s">
        <v>49</v>
      </c>
      <c s="34" t="s">
        <v>464</v>
      </c>
      <c s="34" t="s">
        <v>465</v>
      </c>
      <c s="35" t="s">
        <v>464</v>
      </c>
      <c s="6" t="s">
        <v>466</v>
      </c>
      <c s="36" t="s">
        <v>62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27</v>
      </c>
    </row>
    <row r="503" spans="1:5" ht="12.75">
      <c r="A503" s="35" t="s">
        <v>54</v>
      </c>
      <c r="E503" s="39" t="s">
        <v>4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468</v>
      </c>
      <c s="35" t="s">
        <v>467</v>
      </c>
      <c s="6" t="s">
        <v>469</v>
      </c>
      <c s="36" t="s">
        <v>62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27</v>
      </c>
    </row>
    <row r="507" spans="1:5" ht="12.75">
      <c r="A507" s="35" t="s">
        <v>54</v>
      </c>
      <c r="E507" s="39" t="s">
        <v>4</v>
      </c>
    </row>
    <row r="508" spans="1:5" ht="12.75">
      <c r="A508" s="35" t="s">
        <v>55</v>
      </c>
      <c r="E508" s="40" t="s">
        <v>56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471</v>
      </c>
      <c s="35" t="s">
        <v>470</v>
      </c>
      <c s="6" t="s">
        <v>472</v>
      </c>
      <c s="36" t="s">
        <v>62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27</v>
      </c>
    </row>
    <row r="511" spans="1:5" ht="12.75">
      <c r="A511" s="35" t="s">
        <v>54</v>
      </c>
      <c r="E511" s="39" t="s">
        <v>4</v>
      </c>
    </row>
    <row r="512" spans="1:5" ht="12.75">
      <c r="A512" s="35" t="s">
        <v>55</v>
      </c>
      <c r="E512" s="40" t="s">
        <v>56</v>
      </c>
    </row>
    <row r="513" spans="1:5" ht="12.75">
      <c r="A513" t="s">
        <v>57</v>
      </c>
      <c r="E513" s="39" t="s">
        <v>58</v>
      </c>
    </row>
    <row r="514" spans="1:16" ht="12.75">
      <c r="A514" t="s">
        <v>49</v>
      </c>
      <c s="34" t="s">
        <v>473</v>
      </c>
      <c s="34" t="s">
        <v>474</v>
      </c>
      <c s="35" t="s">
        <v>473</v>
      </c>
      <c s="6" t="s">
        <v>475</v>
      </c>
      <c s="36" t="s">
        <v>88</v>
      </c>
      <c s="37">
        <v>30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63</v>
      </c>
      <c>
        <f>(M514*0)/100</f>
      </c>
      <c t="s">
        <v>27</v>
      </c>
    </row>
    <row r="515" spans="1:5" ht="12.75">
      <c r="A515" s="35" t="s">
        <v>54</v>
      </c>
      <c r="E515" s="39" t="s">
        <v>4</v>
      </c>
    </row>
    <row r="516" spans="1:5" ht="12.75">
      <c r="A516" s="35" t="s">
        <v>55</v>
      </c>
      <c r="E516" s="40" t="s">
        <v>260</v>
      </c>
    </row>
    <row r="517" spans="1:5" ht="12.75">
      <c r="A517" t="s">
        <v>57</v>
      </c>
      <c r="E517" s="39" t="s">
        <v>58</v>
      </c>
    </row>
    <row r="518" spans="1:16" ht="25.5">
      <c r="A518" t="s">
        <v>49</v>
      </c>
      <c s="34" t="s">
        <v>476</v>
      </c>
      <c s="34" t="s">
        <v>336</v>
      </c>
      <c s="35" t="s">
        <v>476</v>
      </c>
      <c s="6" t="s">
        <v>337</v>
      </c>
      <c s="36" t="s">
        <v>62</v>
      </c>
      <c s="37">
        <v>6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27</v>
      </c>
    </row>
    <row r="519" spans="1:5" ht="12.75">
      <c r="A519" s="35" t="s">
        <v>54</v>
      </c>
      <c r="E519" s="39" t="s">
        <v>4</v>
      </c>
    </row>
    <row r="520" spans="1:5" ht="12.75">
      <c r="A520" s="35" t="s">
        <v>55</v>
      </c>
      <c r="E520" s="40" t="s">
        <v>84</v>
      </c>
    </row>
    <row r="521" spans="1:5" ht="12.75">
      <c r="A521" t="s">
        <v>57</v>
      </c>
      <c r="E521" s="39" t="s">
        <v>58</v>
      </c>
    </row>
    <row r="522" spans="1:16" ht="12.75">
      <c r="A522" t="s">
        <v>49</v>
      </c>
      <c s="34" t="s">
        <v>477</v>
      </c>
      <c s="34" t="s">
        <v>478</v>
      </c>
      <c s="35" t="s">
        <v>477</v>
      </c>
      <c s="6" t="s">
        <v>479</v>
      </c>
      <c s="36" t="s">
        <v>62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27</v>
      </c>
    </row>
    <row r="523" spans="1:5" ht="12.75">
      <c r="A523" s="35" t="s">
        <v>54</v>
      </c>
      <c r="E523" s="39" t="s">
        <v>4</v>
      </c>
    </row>
    <row r="524" spans="1:5" ht="12.75">
      <c r="A524" s="35" t="s">
        <v>55</v>
      </c>
      <c r="E524" s="40" t="s">
        <v>56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481</v>
      </c>
      <c s="35" t="s">
        <v>480</v>
      </c>
      <c s="6" t="s">
        <v>482</v>
      </c>
      <c s="36" t="s">
        <v>62</v>
      </c>
      <c s="37">
        <v>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27</v>
      </c>
    </row>
    <row r="527" spans="1:5" ht="12.75">
      <c r="A527" s="35" t="s">
        <v>54</v>
      </c>
      <c r="E527" s="39" t="s">
        <v>4</v>
      </c>
    </row>
    <row r="528" spans="1:5" ht="12.75">
      <c r="A528" s="35" t="s">
        <v>55</v>
      </c>
      <c r="E528" s="40" t="s">
        <v>110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484</v>
      </c>
      <c s="35" t="s">
        <v>483</v>
      </c>
      <c s="6" t="s">
        <v>485</v>
      </c>
      <c s="36" t="s">
        <v>486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27</v>
      </c>
    </row>
    <row r="531" spans="1:5" ht="12.75">
      <c r="A531" s="35" t="s">
        <v>54</v>
      </c>
      <c r="E531" s="39" t="s">
        <v>4</v>
      </c>
    </row>
    <row r="532" spans="1:5" ht="12.75">
      <c r="A532" s="35" t="s">
        <v>55</v>
      </c>
      <c r="E532" s="40" t="s">
        <v>56</v>
      </c>
    </row>
    <row r="533" spans="1:5" ht="12.75">
      <c r="A533" t="s">
        <v>57</v>
      </c>
      <c r="E533" s="39" t="s">
        <v>58</v>
      </c>
    </row>
    <row r="534" spans="1:16" ht="12.75">
      <c r="A534" t="s">
        <v>49</v>
      </c>
      <c s="34" t="s">
        <v>487</v>
      </c>
      <c s="34" t="s">
        <v>488</v>
      </c>
      <c s="35" t="s">
        <v>487</v>
      </c>
      <c s="6" t="s">
        <v>489</v>
      </c>
      <c s="36" t="s">
        <v>88</v>
      </c>
      <c s="37">
        <v>5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27</v>
      </c>
    </row>
    <row r="535" spans="1:5" ht="12.75">
      <c r="A535" s="35" t="s">
        <v>54</v>
      </c>
      <c r="E535" s="39" t="s">
        <v>4</v>
      </c>
    </row>
    <row r="536" spans="1:5" ht="12.75">
      <c r="A536" s="35" t="s">
        <v>55</v>
      </c>
      <c r="E536" s="40" t="s">
        <v>223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491</v>
      </c>
      <c s="35" t="s">
        <v>490</v>
      </c>
      <c s="6" t="s">
        <v>492</v>
      </c>
      <c s="36" t="s">
        <v>486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27</v>
      </c>
    </row>
    <row r="539" spans="1:5" ht="12.75">
      <c r="A539" s="35" t="s">
        <v>54</v>
      </c>
      <c r="E539" s="39" t="s">
        <v>4</v>
      </c>
    </row>
    <row r="540" spans="1:5" ht="12.75">
      <c r="A540" s="35" t="s">
        <v>55</v>
      </c>
      <c r="E540" s="40" t="s">
        <v>56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494</v>
      </c>
      <c s="35" t="s">
        <v>493</v>
      </c>
      <c s="6" t="s">
        <v>495</v>
      </c>
      <c s="36" t="s">
        <v>62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27</v>
      </c>
    </row>
    <row r="543" spans="1:5" ht="12.75">
      <c r="A543" s="35" t="s">
        <v>54</v>
      </c>
      <c r="E543" s="39" t="s">
        <v>4</v>
      </c>
    </row>
    <row r="544" spans="1:5" ht="12.75">
      <c r="A544" s="35" t="s">
        <v>55</v>
      </c>
      <c r="E544" s="40" t="s">
        <v>110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497</v>
      </c>
      <c s="35" t="s">
        <v>496</v>
      </c>
      <c s="6" t="s">
        <v>498</v>
      </c>
      <c s="36" t="s">
        <v>486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27</v>
      </c>
    </row>
    <row r="547" spans="1:5" ht="12.75">
      <c r="A547" s="35" t="s">
        <v>54</v>
      </c>
      <c r="E547" s="39" t="s">
        <v>4</v>
      </c>
    </row>
    <row r="548" spans="1:5" ht="12.75">
      <c r="A548" s="35" t="s">
        <v>55</v>
      </c>
      <c r="E548" s="40" t="s">
        <v>56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500</v>
      </c>
      <c s="35" t="s">
        <v>499</v>
      </c>
      <c s="6" t="s">
        <v>501</v>
      </c>
      <c s="36" t="s">
        <v>62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27</v>
      </c>
    </row>
    <row r="551" spans="1:5" ht="12.75">
      <c r="A551" s="35" t="s">
        <v>54</v>
      </c>
      <c r="E551" s="39" t="s">
        <v>4</v>
      </c>
    </row>
    <row r="552" spans="1:5" ht="12.75">
      <c r="A552" s="35" t="s">
        <v>55</v>
      </c>
      <c r="E552" s="40" t="s">
        <v>56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503</v>
      </c>
      <c s="35" t="s">
        <v>502</v>
      </c>
      <c s="6" t="s">
        <v>504</v>
      </c>
      <c s="36" t="s">
        <v>298</v>
      </c>
      <c s="37">
        <v>20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27</v>
      </c>
    </row>
    <row r="555" spans="1:5" ht="12.75">
      <c r="A555" s="35" t="s">
        <v>54</v>
      </c>
      <c r="E555" s="39" t="s">
        <v>4</v>
      </c>
    </row>
    <row r="556" spans="1:5" ht="12.75">
      <c r="A556" s="35" t="s">
        <v>55</v>
      </c>
      <c r="E556" s="40" t="s">
        <v>505</v>
      </c>
    </row>
    <row r="557" spans="1:5" ht="12.75">
      <c r="A557" t="s">
        <v>57</v>
      </c>
      <c r="E557" s="39" t="s">
        <v>58</v>
      </c>
    </row>
    <row r="558" spans="1:16" ht="12.75">
      <c r="A558" t="s">
        <v>49</v>
      </c>
      <c s="34" t="s">
        <v>506</v>
      </c>
      <c s="34" t="s">
        <v>507</v>
      </c>
      <c s="35" t="s">
        <v>506</v>
      </c>
      <c s="6" t="s">
        <v>508</v>
      </c>
      <c s="36" t="s">
        <v>298</v>
      </c>
      <c s="37">
        <v>20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27</v>
      </c>
    </row>
    <row r="559" spans="1:5" ht="12.75">
      <c r="A559" s="35" t="s">
        <v>54</v>
      </c>
      <c r="E559" s="39" t="s">
        <v>4</v>
      </c>
    </row>
    <row r="560" spans="1:5" ht="12.75">
      <c r="A560" s="35" t="s">
        <v>55</v>
      </c>
      <c r="E560" s="40" t="s">
        <v>505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510</v>
      </c>
      <c s="35" t="s">
        <v>509</v>
      </c>
      <c s="6" t="s">
        <v>511</v>
      </c>
      <c s="36" t="s">
        <v>145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146</v>
      </c>
      <c>
        <f>(M562*0)/100</f>
      </c>
      <c t="s">
        <v>27</v>
      </c>
    </row>
    <row r="563" spans="1:5" ht="12.75">
      <c r="A563" s="35" t="s">
        <v>54</v>
      </c>
      <c r="E563" s="39" t="s">
        <v>4</v>
      </c>
    </row>
    <row r="564" spans="1:5" ht="12.75">
      <c r="A564" s="35" t="s">
        <v>55</v>
      </c>
      <c r="E564" s="40" t="s">
        <v>56</v>
      </c>
    </row>
    <row r="565" spans="1:5" ht="12.75">
      <c r="A565" t="s">
        <v>57</v>
      </c>
      <c r="E565" s="39" t="s">
        <v>58</v>
      </c>
    </row>
    <row r="566" spans="1:13" ht="12.75">
      <c r="A566" t="s">
        <v>46</v>
      </c>
      <c r="C566" s="31" t="s">
        <v>26</v>
      </c>
      <c r="E566" s="33" t="s">
        <v>512</v>
      </c>
      <c r="J566" s="32">
        <f>0</f>
      </c>
      <c s="32">
        <f>0</f>
      </c>
      <c s="32">
        <f>0+L567+L571+L575+L579+L583+L587+L591+L595+L599+L603+L607+L611+L615+L619+L623+L627+L631+L635+L639+L643+L647+L651+L655+L659+L663+L667+L671</f>
      </c>
      <c s="32">
        <f>0+M567+M571+M575+M579+M583+M587+M591+M595+M599+M603+M607+M611+M615+M619+M623+M627+M631+M635+M639+M643+M647+M651+M655+M659+M663+M667+M671</f>
      </c>
    </row>
    <row r="567" spans="1:16" ht="12.75">
      <c r="A567" t="s">
        <v>49</v>
      </c>
      <c s="34" t="s">
        <v>513</v>
      </c>
      <c s="34" t="s">
        <v>514</v>
      </c>
      <c s="35" t="s">
        <v>513</v>
      </c>
      <c s="6" t="s">
        <v>515</v>
      </c>
      <c s="36" t="s">
        <v>88</v>
      </c>
      <c s="37">
        <v>50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63</v>
      </c>
      <c>
        <f>(M567*0)/100</f>
      </c>
      <c t="s">
        <v>27</v>
      </c>
    </row>
    <row r="568" spans="1:5" ht="12.75">
      <c r="A568" s="35" t="s">
        <v>54</v>
      </c>
      <c r="E568" s="39" t="s">
        <v>4</v>
      </c>
    </row>
    <row r="569" spans="1:5" ht="12.75">
      <c r="A569" s="35" t="s">
        <v>55</v>
      </c>
      <c r="E569" s="40" t="s">
        <v>516</v>
      </c>
    </row>
    <row r="570" spans="1:5" ht="12.75">
      <c r="A570" t="s">
        <v>57</v>
      </c>
      <c r="E570" s="39" t="s">
        <v>58</v>
      </c>
    </row>
    <row r="571" spans="1:16" ht="25.5">
      <c r="A571" t="s">
        <v>49</v>
      </c>
      <c s="34" t="s">
        <v>517</v>
      </c>
      <c s="34" t="s">
        <v>518</v>
      </c>
      <c s="35" t="s">
        <v>517</v>
      </c>
      <c s="6" t="s">
        <v>519</v>
      </c>
      <c s="36" t="s">
        <v>62</v>
      </c>
      <c s="37">
        <v>6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63</v>
      </c>
      <c>
        <f>(M571*0)/100</f>
      </c>
      <c t="s">
        <v>27</v>
      </c>
    </row>
    <row r="572" spans="1:5" ht="12.75">
      <c r="A572" s="35" t="s">
        <v>54</v>
      </c>
      <c r="E572" s="39" t="s">
        <v>4</v>
      </c>
    </row>
    <row r="573" spans="1:5" ht="12.75">
      <c r="A573" s="35" t="s">
        <v>55</v>
      </c>
      <c r="E573" s="40" t="s">
        <v>84</v>
      </c>
    </row>
    <row r="574" spans="1:5" ht="12.75">
      <c r="A574" t="s">
        <v>57</v>
      </c>
      <c r="E574" s="39" t="s">
        <v>58</v>
      </c>
    </row>
    <row r="575" spans="1:16" ht="12.75">
      <c r="A575" t="s">
        <v>49</v>
      </c>
      <c s="34" t="s">
        <v>520</v>
      </c>
      <c s="34" t="s">
        <v>521</v>
      </c>
      <c s="35" t="s">
        <v>520</v>
      </c>
      <c s="6" t="s">
        <v>522</v>
      </c>
      <c s="36" t="s">
        <v>62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63</v>
      </c>
      <c>
        <f>(M575*0)/100</f>
      </c>
      <c t="s">
        <v>27</v>
      </c>
    </row>
    <row r="576" spans="1:5" ht="12.75">
      <c r="A576" s="35" t="s">
        <v>54</v>
      </c>
      <c r="E576" s="39" t="s">
        <v>4</v>
      </c>
    </row>
    <row r="577" spans="1:5" ht="12.75">
      <c r="A577" s="35" t="s">
        <v>55</v>
      </c>
      <c r="E577" s="40" t="s">
        <v>56</v>
      </c>
    </row>
    <row r="578" spans="1:5" ht="12.75">
      <c r="A578" t="s">
        <v>57</v>
      </c>
      <c r="E578" s="39" t="s">
        <v>58</v>
      </c>
    </row>
    <row r="579" spans="1:16" ht="12.75">
      <c r="A579" t="s">
        <v>49</v>
      </c>
      <c s="34" t="s">
        <v>523</v>
      </c>
      <c s="34" t="s">
        <v>524</v>
      </c>
      <c s="35" t="s">
        <v>523</v>
      </c>
      <c s="6" t="s">
        <v>525</v>
      </c>
      <c s="36" t="s">
        <v>62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63</v>
      </c>
      <c>
        <f>(M579*0)/100</f>
      </c>
      <c t="s">
        <v>27</v>
      </c>
    </row>
    <row r="580" spans="1:5" ht="12.75">
      <c r="A580" s="35" t="s">
        <v>54</v>
      </c>
      <c r="E580" s="39" t="s">
        <v>4</v>
      </c>
    </row>
    <row r="581" spans="1:5" ht="12.75">
      <c r="A581" s="35" t="s">
        <v>55</v>
      </c>
      <c r="E581" s="40" t="s">
        <v>56</v>
      </c>
    </row>
    <row r="582" spans="1:5" ht="12.75">
      <c r="A582" t="s">
        <v>57</v>
      </c>
      <c r="E582" s="39" t="s">
        <v>58</v>
      </c>
    </row>
    <row r="583" spans="1:16" ht="12.75">
      <c r="A583" t="s">
        <v>49</v>
      </c>
      <c s="34" t="s">
        <v>526</v>
      </c>
      <c s="34" t="s">
        <v>280</v>
      </c>
      <c s="35" t="s">
        <v>526</v>
      </c>
      <c s="6" t="s">
        <v>281</v>
      </c>
      <c s="36" t="s">
        <v>242</v>
      </c>
      <c s="37">
        <v>2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27</v>
      </c>
    </row>
    <row r="584" spans="1:5" ht="12.75">
      <c r="A584" s="35" t="s">
        <v>54</v>
      </c>
      <c r="E584" s="39" t="s">
        <v>4</v>
      </c>
    </row>
    <row r="585" spans="1:5" ht="12.75">
      <c r="A585" s="35" t="s">
        <v>55</v>
      </c>
      <c r="E585" s="40" t="s">
        <v>110</v>
      </c>
    </row>
    <row r="586" spans="1:5" ht="12.75">
      <c r="A586" t="s">
        <v>57</v>
      </c>
      <c r="E586" s="39" t="s">
        <v>58</v>
      </c>
    </row>
    <row r="587" spans="1:16" ht="12.75">
      <c r="A587" t="s">
        <v>49</v>
      </c>
      <c s="34" t="s">
        <v>527</v>
      </c>
      <c s="34" t="s">
        <v>284</v>
      </c>
      <c s="35" t="s">
        <v>527</v>
      </c>
      <c s="6" t="s">
        <v>285</v>
      </c>
      <c s="36" t="s">
        <v>242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27</v>
      </c>
    </row>
    <row r="588" spans="1:5" ht="12.75">
      <c r="A588" s="35" t="s">
        <v>54</v>
      </c>
      <c r="E588" s="39" t="s">
        <v>4</v>
      </c>
    </row>
    <row r="589" spans="1:5" ht="12.75">
      <c r="A589" s="35" t="s">
        <v>55</v>
      </c>
      <c r="E589" s="40" t="s">
        <v>110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240</v>
      </c>
      <c s="35" t="s">
        <v>528</v>
      </c>
      <c s="6" t="s">
        <v>241</v>
      </c>
      <c s="36" t="s">
        <v>242</v>
      </c>
      <c s="37">
        <v>8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27</v>
      </c>
    </row>
    <row r="592" spans="1:5" ht="12.75">
      <c r="A592" s="35" t="s">
        <v>54</v>
      </c>
      <c r="E592" s="39" t="s">
        <v>4</v>
      </c>
    </row>
    <row r="593" spans="1:5" ht="12.75">
      <c r="A593" s="35" t="s">
        <v>55</v>
      </c>
      <c r="E593" s="40" t="s">
        <v>132</v>
      </c>
    </row>
    <row r="594" spans="1:5" ht="12.75">
      <c r="A594" t="s">
        <v>57</v>
      </c>
      <c r="E594" s="39" t="s">
        <v>58</v>
      </c>
    </row>
    <row r="595" spans="1:16" ht="12.75">
      <c r="A595" t="s">
        <v>49</v>
      </c>
      <c s="34" t="s">
        <v>529</v>
      </c>
      <c s="34" t="s">
        <v>287</v>
      </c>
      <c s="35" t="s">
        <v>529</v>
      </c>
      <c s="6" t="s">
        <v>288</v>
      </c>
      <c s="36" t="s">
        <v>242</v>
      </c>
      <c s="37">
        <v>6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27</v>
      </c>
    </row>
    <row r="596" spans="1:5" ht="12.75">
      <c r="A596" s="35" t="s">
        <v>54</v>
      </c>
      <c r="E596" s="39" t="s">
        <v>4</v>
      </c>
    </row>
    <row r="597" spans="1:5" ht="12.75">
      <c r="A597" s="35" t="s">
        <v>55</v>
      </c>
      <c r="E597" s="40" t="s">
        <v>84</v>
      </c>
    </row>
    <row r="598" spans="1:5" ht="12.75">
      <c r="A598" t="s">
        <v>57</v>
      </c>
      <c r="E598" s="39" t="s">
        <v>58</v>
      </c>
    </row>
    <row r="599" spans="1:16" ht="12.75">
      <c r="A599" t="s">
        <v>49</v>
      </c>
      <c s="34" t="s">
        <v>530</v>
      </c>
      <c s="34" t="s">
        <v>531</v>
      </c>
      <c s="35" t="s">
        <v>530</v>
      </c>
      <c s="6" t="s">
        <v>532</v>
      </c>
      <c s="36" t="s">
        <v>242</v>
      </c>
      <c s="37">
        <v>4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27</v>
      </c>
    </row>
    <row r="600" spans="1:5" ht="12.75">
      <c r="A600" s="35" t="s">
        <v>54</v>
      </c>
      <c r="E600" s="39" t="s">
        <v>4</v>
      </c>
    </row>
    <row r="601" spans="1:5" ht="12.75">
      <c r="A601" s="35" t="s">
        <v>55</v>
      </c>
      <c r="E601" s="40" t="s">
        <v>388</v>
      </c>
    </row>
    <row r="602" spans="1:5" ht="12.75">
      <c r="A602" t="s">
        <v>57</v>
      </c>
      <c r="E602" s="39" t="s">
        <v>58</v>
      </c>
    </row>
    <row r="603" spans="1:16" ht="12.75">
      <c r="A603" t="s">
        <v>49</v>
      </c>
      <c s="34" t="s">
        <v>533</v>
      </c>
      <c s="34" t="s">
        <v>534</v>
      </c>
      <c s="35" t="s">
        <v>533</v>
      </c>
      <c s="6" t="s">
        <v>535</v>
      </c>
      <c s="36" t="s">
        <v>242</v>
      </c>
      <c s="37">
        <v>16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27</v>
      </c>
    </row>
    <row r="604" spans="1:5" ht="12.75">
      <c r="A604" s="35" t="s">
        <v>54</v>
      </c>
      <c r="E604" s="39" t="s">
        <v>4</v>
      </c>
    </row>
    <row r="605" spans="1:5" ht="12.75">
      <c r="A605" s="35" t="s">
        <v>55</v>
      </c>
      <c r="E605" s="40" t="s">
        <v>536</v>
      </c>
    </row>
    <row r="606" spans="1:5" ht="12.75">
      <c r="A606" t="s">
        <v>57</v>
      </c>
      <c r="E606" s="39" t="s">
        <v>58</v>
      </c>
    </row>
    <row r="607" spans="1:16" ht="12.75">
      <c r="A607" t="s">
        <v>49</v>
      </c>
      <c s="34" t="s">
        <v>537</v>
      </c>
      <c s="34" t="s">
        <v>538</v>
      </c>
      <c s="35" t="s">
        <v>537</v>
      </c>
      <c s="6" t="s">
        <v>539</v>
      </c>
      <c s="36" t="s">
        <v>62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27</v>
      </c>
    </row>
    <row r="608" spans="1:5" ht="12.75">
      <c r="A608" s="35" t="s">
        <v>54</v>
      </c>
      <c r="E608" s="39" t="s">
        <v>4</v>
      </c>
    </row>
    <row r="609" spans="1:5" ht="12.75">
      <c r="A609" s="35" t="s">
        <v>55</v>
      </c>
      <c r="E609" s="40" t="s">
        <v>56</v>
      </c>
    </row>
    <row r="610" spans="1:5" ht="12.75">
      <c r="A610" t="s">
        <v>57</v>
      </c>
      <c r="E610" s="39" t="s">
        <v>58</v>
      </c>
    </row>
    <row r="611" spans="1:16" ht="25.5">
      <c r="A611" t="s">
        <v>49</v>
      </c>
      <c s="34" t="s">
        <v>540</v>
      </c>
      <c s="34" t="s">
        <v>541</v>
      </c>
      <c s="35" t="s">
        <v>540</v>
      </c>
      <c s="6" t="s">
        <v>542</v>
      </c>
      <c s="36" t="s">
        <v>62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27</v>
      </c>
    </row>
    <row r="612" spans="1:5" ht="12.75">
      <c r="A612" s="35" t="s">
        <v>54</v>
      </c>
      <c r="E612" s="39" t="s">
        <v>4</v>
      </c>
    </row>
    <row r="613" spans="1:5" ht="12.75">
      <c r="A613" s="35" t="s">
        <v>55</v>
      </c>
      <c r="E613" s="40" t="s">
        <v>56</v>
      </c>
    </row>
    <row r="614" spans="1:5" ht="12.75">
      <c r="A614" t="s">
        <v>57</v>
      </c>
      <c r="E614" s="39" t="s">
        <v>58</v>
      </c>
    </row>
    <row r="615" spans="1:16" ht="25.5">
      <c r="A615" t="s">
        <v>49</v>
      </c>
      <c s="34" t="s">
        <v>543</v>
      </c>
      <c s="34" t="s">
        <v>268</v>
      </c>
      <c s="35" t="s">
        <v>543</v>
      </c>
      <c s="6" t="s">
        <v>269</v>
      </c>
      <c s="36" t="s">
        <v>62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27</v>
      </c>
    </row>
    <row r="616" spans="1:5" ht="12.75">
      <c r="A616" s="35" t="s">
        <v>54</v>
      </c>
      <c r="E616" s="39" t="s">
        <v>4</v>
      </c>
    </row>
    <row r="617" spans="1:5" ht="12.75">
      <c r="A617" s="35" t="s">
        <v>55</v>
      </c>
      <c r="E617" s="40" t="s">
        <v>56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326</v>
      </c>
      <c s="35" t="s">
        <v>544</v>
      </c>
      <c s="6" t="s">
        <v>327</v>
      </c>
      <c s="36" t="s">
        <v>88</v>
      </c>
      <c s="37">
        <v>40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27</v>
      </c>
    </row>
    <row r="620" spans="1:5" ht="12.75">
      <c r="A620" s="35" t="s">
        <v>54</v>
      </c>
      <c r="E620" s="39" t="s">
        <v>4</v>
      </c>
    </row>
    <row r="621" spans="1:5" ht="12.75">
      <c r="A621" s="35" t="s">
        <v>55</v>
      </c>
      <c r="E621" s="40" t="s">
        <v>328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546</v>
      </c>
      <c s="35" t="s">
        <v>545</v>
      </c>
      <c s="6" t="s">
        <v>547</v>
      </c>
      <c s="36" t="s">
        <v>88</v>
      </c>
      <c s="37">
        <v>40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27</v>
      </c>
    </row>
    <row r="624" spans="1:5" ht="12.75">
      <c r="A624" s="35" t="s">
        <v>54</v>
      </c>
      <c r="E624" s="39" t="s">
        <v>4</v>
      </c>
    </row>
    <row r="625" spans="1:5" ht="12.75">
      <c r="A625" s="35" t="s">
        <v>55</v>
      </c>
      <c r="E625" s="40" t="s">
        <v>328</v>
      </c>
    </row>
    <row r="626" spans="1:5" ht="12.75">
      <c r="A626" t="s">
        <v>57</v>
      </c>
      <c r="E626" s="39" t="s">
        <v>58</v>
      </c>
    </row>
    <row r="627" spans="1:16" ht="25.5">
      <c r="A627" t="s">
        <v>49</v>
      </c>
      <c s="34" t="s">
        <v>548</v>
      </c>
      <c s="34" t="s">
        <v>342</v>
      </c>
      <c s="35" t="s">
        <v>548</v>
      </c>
      <c s="6" t="s">
        <v>343</v>
      </c>
      <c s="36" t="s">
        <v>62</v>
      </c>
      <c s="37">
        <v>3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27</v>
      </c>
    </row>
    <row r="628" spans="1:5" ht="12.75">
      <c r="A628" s="35" t="s">
        <v>54</v>
      </c>
      <c r="E628" s="39" t="s">
        <v>4</v>
      </c>
    </row>
    <row r="629" spans="1:5" ht="12.75">
      <c r="A629" s="35" t="s">
        <v>55</v>
      </c>
      <c r="E629" s="40" t="s">
        <v>159</v>
      </c>
    </row>
    <row r="630" spans="1:5" ht="12.75">
      <c r="A630" t="s">
        <v>57</v>
      </c>
      <c r="E630" s="39" t="s">
        <v>58</v>
      </c>
    </row>
    <row r="631" spans="1:16" ht="25.5">
      <c r="A631" t="s">
        <v>49</v>
      </c>
      <c s="34" t="s">
        <v>549</v>
      </c>
      <c s="34" t="s">
        <v>225</v>
      </c>
      <c s="35" t="s">
        <v>549</v>
      </c>
      <c s="6" t="s">
        <v>226</v>
      </c>
      <c s="36" t="s">
        <v>62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27</v>
      </c>
    </row>
    <row r="632" spans="1:5" ht="12.75">
      <c r="A632" s="35" t="s">
        <v>54</v>
      </c>
      <c r="E632" s="39" t="s">
        <v>4</v>
      </c>
    </row>
    <row r="633" spans="1:5" ht="12.75">
      <c r="A633" s="35" t="s">
        <v>55</v>
      </c>
      <c r="E633" s="40" t="s">
        <v>84</v>
      </c>
    </row>
    <row r="634" spans="1:5" ht="12.75">
      <c r="A634" t="s">
        <v>57</v>
      </c>
      <c r="E634" s="39" t="s">
        <v>58</v>
      </c>
    </row>
    <row r="635" spans="1:16" ht="25.5">
      <c r="A635" t="s">
        <v>49</v>
      </c>
      <c s="34" t="s">
        <v>550</v>
      </c>
      <c s="34" t="s">
        <v>248</v>
      </c>
      <c s="35" t="s">
        <v>550</v>
      </c>
      <c s="6" t="s">
        <v>249</v>
      </c>
      <c s="36" t="s">
        <v>62</v>
      </c>
      <c s="37">
        <v>3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27</v>
      </c>
    </row>
    <row r="636" spans="1:5" ht="12.75">
      <c r="A636" s="35" t="s">
        <v>54</v>
      </c>
      <c r="E636" s="39" t="s">
        <v>4</v>
      </c>
    </row>
    <row r="637" spans="1:5" ht="12.75">
      <c r="A637" s="35" t="s">
        <v>55</v>
      </c>
      <c r="E637" s="40" t="s">
        <v>159</v>
      </c>
    </row>
    <row r="638" spans="1:5" ht="12.75">
      <c r="A638" t="s">
        <v>57</v>
      </c>
      <c r="E638" s="39" t="s">
        <v>58</v>
      </c>
    </row>
    <row r="639" spans="1:16" ht="25.5">
      <c r="A639" t="s">
        <v>49</v>
      </c>
      <c s="34" t="s">
        <v>551</v>
      </c>
      <c s="34" t="s">
        <v>336</v>
      </c>
      <c s="35" t="s">
        <v>551</v>
      </c>
      <c s="6" t="s">
        <v>337</v>
      </c>
      <c s="36" t="s">
        <v>62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27</v>
      </c>
    </row>
    <row r="640" spans="1:5" ht="12.75">
      <c r="A640" s="35" t="s">
        <v>54</v>
      </c>
      <c r="E640" s="39" t="s">
        <v>4</v>
      </c>
    </row>
    <row r="641" spans="1:5" ht="12.75">
      <c r="A641" s="35" t="s">
        <v>55</v>
      </c>
      <c r="E641" s="40" t="s">
        <v>388</v>
      </c>
    </row>
    <row r="642" spans="1:5" ht="12.75">
      <c r="A642" t="s">
        <v>57</v>
      </c>
      <c r="E642" s="39" t="s">
        <v>58</v>
      </c>
    </row>
    <row r="643" spans="1:16" ht="25.5">
      <c r="A643" t="s">
        <v>49</v>
      </c>
      <c s="34" t="s">
        <v>552</v>
      </c>
      <c s="34" t="s">
        <v>553</v>
      </c>
      <c s="35" t="s">
        <v>552</v>
      </c>
      <c s="6" t="s">
        <v>554</v>
      </c>
      <c s="36" t="s">
        <v>62</v>
      </c>
      <c s="37">
        <v>4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146</v>
      </c>
      <c>
        <f>(M643*0)/100</f>
      </c>
      <c t="s">
        <v>27</v>
      </c>
    </row>
    <row r="644" spans="1:5" ht="12.75">
      <c r="A644" s="35" t="s">
        <v>54</v>
      </c>
      <c r="E644" s="39" t="s">
        <v>4</v>
      </c>
    </row>
    <row r="645" spans="1:5" ht="12.75">
      <c r="A645" s="35" t="s">
        <v>55</v>
      </c>
      <c r="E645" s="40" t="s">
        <v>388</v>
      </c>
    </row>
    <row r="646" spans="1:5" ht="12.75">
      <c r="A646" t="s">
        <v>57</v>
      </c>
      <c r="E646" s="39" t="s">
        <v>58</v>
      </c>
    </row>
    <row r="647" spans="1:16" ht="12.75">
      <c r="A647" t="s">
        <v>49</v>
      </c>
      <c s="34" t="s">
        <v>555</v>
      </c>
      <c s="34" t="s">
        <v>556</v>
      </c>
      <c s="35" t="s">
        <v>555</v>
      </c>
      <c s="6" t="s">
        <v>557</v>
      </c>
      <c s="36" t="s">
        <v>242</v>
      </c>
      <c s="37">
        <v>8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146</v>
      </c>
      <c>
        <f>(M647*0)/100</f>
      </c>
      <c t="s">
        <v>27</v>
      </c>
    </row>
    <row r="648" spans="1:5" ht="12.75">
      <c r="A648" s="35" t="s">
        <v>54</v>
      </c>
      <c r="E648" s="39" t="s">
        <v>4</v>
      </c>
    </row>
    <row r="649" spans="1:5" ht="12.75">
      <c r="A649" s="35" t="s">
        <v>55</v>
      </c>
      <c r="E649" s="40" t="s">
        <v>132</v>
      </c>
    </row>
    <row r="650" spans="1:5" ht="12.75">
      <c r="A650" t="s">
        <v>57</v>
      </c>
      <c r="E650" s="39" t="s">
        <v>58</v>
      </c>
    </row>
    <row r="651" spans="1:16" ht="12.75">
      <c r="A651" t="s">
        <v>49</v>
      </c>
      <c s="34" t="s">
        <v>558</v>
      </c>
      <c s="34" t="s">
        <v>315</v>
      </c>
      <c s="35" t="s">
        <v>558</v>
      </c>
      <c s="6" t="s">
        <v>316</v>
      </c>
      <c s="36" t="s">
        <v>306</v>
      </c>
      <c s="37">
        <v>14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63</v>
      </c>
      <c>
        <f>(M651*0)/100</f>
      </c>
      <c t="s">
        <v>27</v>
      </c>
    </row>
    <row r="652" spans="1:5" ht="12.75">
      <c r="A652" s="35" t="s">
        <v>54</v>
      </c>
      <c r="E652" s="39" t="s">
        <v>4</v>
      </c>
    </row>
    <row r="653" spans="1:5" ht="12.75">
      <c r="A653" s="35" t="s">
        <v>55</v>
      </c>
      <c r="E653" s="40" t="s">
        <v>317</v>
      </c>
    </row>
    <row r="654" spans="1:5" ht="12.75">
      <c r="A654" t="s">
        <v>57</v>
      </c>
      <c r="E654" s="39" t="s">
        <v>58</v>
      </c>
    </row>
    <row r="655" spans="1:16" ht="12.75">
      <c r="A655" t="s">
        <v>49</v>
      </c>
      <c s="34" t="s">
        <v>559</v>
      </c>
      <c s="34" t="s">
        <v>319</v>
      </c>
      <c s="35" t="s">
        <v>559</v>
      </c>
      <c s="6" t="s">
        <v>320</v>
      </c>
      <c s="36" t="s">
        <v>306</v>
      </c>
      <c s="37">
        <v>14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27</v>
      </c>
    </row>
    <row r="656" spans="1:5" ht="12.75">
      <c r="A656" s="35" t="s">
        <v>54</v>
      </c>
      <c r="E656" s="39" t="s">
        <v>4</v>
      </c>
    </row>
    <row r="657" spans="1:5" ht="12.75">
      <c r="A657" s="35" t="s">
        <v>55</v>
      </c>
      <c r="E657" s="40" t="s">
        <v>317</v>
      </c>
    </row>
    <row r="658" spans="1:5" ht="12.75">
      <c r="A658" t="s">
        <v>57</v>
      </c>
      <c r="E658" s="39" t="s">
        <v>58</v>
      </c>
    </row>
    <row r="659" spans="1:16" ht="12.75">
      <c r="A659" t="s">
        <v>49</v>
      </c>
      <c s="34" t="s">
        <v>560</v>
      </c>
      <c s="34" t="s">
        <v>322</v>
      </c>
      <c s="35" t="s">
        <v>560</v>
      </c>
      <c s="6" t="s">
        <v>323</v>
      </c>
      <c s="36" t="s">
        <v>306</v>
      </c>
      <c s="37">
        <v>14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63</v>
      </c>
      <c>
        <f>(M659*0)/100</f>
      </c>
      <c t="s">
        <v>27</v>
      </c>
    </row>
    <row r="660" spans="1:5" ht="12.75">
      <c r="A660" s="35" t="s">
        <v>54</v>
      </c>
      <c r="E660" s="39" t="s">
        <v>4</v>
      </c>
    </row>
    <row r="661" spans="1:5" ht="12.75">
      <c r="A661" s="35" t="s">
        <v>55</v>
      </c>
      <c r="E661" s="40" t="s">
        <v>317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562</v>
      </c>
      <c s="35" t="s">
        <v>561</v>
      </c>
      <c s="6" t="s">
        <v>563</v>
      </c>
      <c s="36" t="s">
        <v>298</v>
      </c>
      <c s="37">
        <v>14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63</v>
      </c>
      <c>
        <f>(M663*0)/100</f>
      </c>
      <c t="s">
        <v>27</v>
      </c>
    </row>
    <row r="664" spans="1:5" ht="12.75">
      <c r="A664" s="35" t="s">
        <v>54</v>
      </c>
      <c r="E664" s="39" t="s">
        <v>4</v>
      </c>
    </row>
    <row r="665" spans="1:5" ht="12.75">
      <c r="A665" s="35" t="s">
        <v>55</v>
      </c>
      <c r="E665" s="40" t="s">
        <v>317</v>
      </c>
    </row>
    <row r="666" spans="1:5" ht="12.75">
      <c r="A666" t="s">
        <v>57</v>
      </c>
      <c r="E666" s="39" t="s">
        <v>58</v>
      </c>
    </row>
    <row r="667" spans="1:16" ht="12.75">
      <c r="A667" t="s">
        <v>49</v>
      </c>
      <c s="34" t="s">
        <v>564</v>
      </c>
      <c s="34" t="s">
        <v>565</v>
      </c>
      <c s="35" t="s">
        <v>564</v>
      </c>
      <c s="6" t="s">
        <v>566</v>
      </c>
      <c s="36" t="s">
        <v>242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146</v>
      </c>
      <c>
        <f>(M667*0)/100</f>
      </c>
      <c t="s">
        <v>27</v>
      </c>
    </row>
    <row r="668" spans="1:5" ht="12.75">
      <c r="A668" s="35" t="s">
        <v>54</v>
      </c>
      <c r="E668" s="39" t="s">
        <v>4</v>
      </c>
    </row>
    <row r="669" spans="1:5" ht="12.75">
      <c r="A669" s="35" t="s">
        <v>55</v>
      </c>
      <c r="E669" s="40" t="s">
        <v>132</v>
      </c>
    </row>
    <row r="670" spans="1:5" ht="12.75">
      <c r="A670" t="s">
        <v>57</v>
      </c>
      <c r="E670" s="39" t="s">
        <v>58</v>
      </c>
    </row>
    <row r="671" spans="1:16" ht="25.5">
      <c r="A671" t="s">
        <v>49</v>
      </c>
      <c s="34" t="s">
        <v>567</v>
      </c>
      <c s="34" t="s">
        <v>568</v>
      </c>
      <c s="35" t="s">
        <v>567</v>
      </c>
      <c s="6" t="s">
        <v>569</v>
      </c>
      <c s="36" t="s">
        <v>570</v>
      </c>
      <c s="37">
        <v>3.276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63</v>
      </c>
      <c>
        <f>(M671*0)/100</f>
      </c>
      <c t="s">
        <v>27</v>
      </c>
    </row>
    <row r="672" spans="1:5" ht="12.75">
      <c r="A672" s="35" t="s">
        <v>54</v>
      </c>
      <c r="E672" s="39" t="s">
        <v>4</v>
      </c>
    </row>
    <row r="673" spans="1:5" ht="12.75">
      <c r="A673" s="35" t="s">
        <v>55</v>
      </c>
      <c r="E673" s="40" t="s">
        <v>571</v>
      </c>
    </row>
    <row r="674" spans="1:5" ht="12.75">
      <c r="A674" t="s">
        <v>57</v>
      </c>
      <c r="E674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COUNTIFS(L8:L370,"=0",A8:A370,"P")+COUNTIFS(L8:L370,"",A8:A370,"P")+SUM(Q8:Q370)</f>
      </c>
    </row>
    <row r="8" spans="1:13" ht="12.75">
      <c r="A8" t="s">
        <v>44</v>
      </c>
      <c r="C8" s="28" t="s">
        <v>574</v>
      </c>
      <c r="E8" s="30" t="s">
        <v>573</v>
      </c>
      <c r="J8" s="29">
        <f>0+J9+J14+J239+J300+J309</f>
      </c>
      <c s="29">
        <f>0+K9+K14+K239+K300+K309</f>
      </c>
      <c s="29">
        <f>0+L9+L14+L239+L300+L309</f>
      </c>
      <c s="29">
        <f>0+M9+M14+M239+M300+M309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</f>
      </c>
    </row>
    <row r="15" spans="1:16" ht="12.75">
      <c r="A15" t="s">
        <v>49</v>
      </c>
      <c s="34" t="s">
        <v>27</v>
      </c>
      <c s="34" t="s">
        <v>60</v>
      </c>
      <c s="35" t="s">
        <v>27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64</v>
      </c>
      <c s="35" t="s">
        <v>25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73</v>
      </c>
      <c s="35" t="s">
        <v>26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575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576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130</v>
      </c>
      <c s="35" t="s">
        <v>104</v>
      </c>
      <c s="6" t="s">
        <v>131</v>
      </c>
      <c s="36" t="s">
        <v>62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132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134</v>
      </c>
      <c s="35" t="s">
        <v>107</v>
      </c>
      <c s="6" t="s">
        <v>135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132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137</v>
      </c>
      <c s="35" t="s">
        <v>111</v>
      </c>
      <c s="6" t="s">
        <v>138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140</v>
      </c>
      <c s="35" t="s">
        <v>114</v>
      </c>
      <c s="6" t="s">
        <v>141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25.5">
      <c r="A83" t="s">
        <v>49</v>
      </c>
      <c s="34" t="s">
        <v>117</v>
      </c>
      <c s="34" t="s">
        <v>577</v>
      </c>
      <c s="35" t="s">
        <v>117</v>
      </c>
      <c s="6" t="s">
        <v>144</v>
      </c>
      <c s="36" t="s">
        <v>145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146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25.5">
      <c r="A87" t="s">
        <v>49</v>
      </c>
      <c s="34" t="s">
        <v>120</v>
      </c>
      <c s="34" t="s">
        <v>578</v>
      </c>
      <c s="35" t="s">
        <v>120</v>
      </c>
      <c s="6" t="s">
        <v>149</v>
      </c>
      <c s="36" t="s">
        <v>145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146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123</v>
      </c>
      <c s="34" t="s">
        <v>579</v>
      </c>
      <c s="35" t="s">
        <v>123</v>
      </c>
      <c s="6" t="s">
        <v>152</v>
      </c>
      <c s="36" t="s">
        <v>145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146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580</v>
      </c>
      <c s="35" t="s">
        <v>126</v>
      </c>
      <c s="6" t="s">
        <v>155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146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157</v>
      </c>
      <c s="35" t="s">
        <v>129</v>
      </c>
      <c s="6" t="s">
        <v>158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159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161</v>
      </c>
      <c s="35" t="s">
        <v>133</v>
      </c>
      <c s="6" t="s">
        <v>162</v>
      </c>
      <c s="36" t="s">
        <v>62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159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164</v>
      </c>
      <c s="35" t="s">
        <v>136</v>
      </c>
      <c s="6" t="s">
        <v>165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110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167</v>
      </c>
      <c s="35" t="s">
        <v>139</v>
      </c>
      <c s="6" t="s">
        <v>168</v>
      </c>
      <c s="36" t="s">
        <v>62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110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142</v>
      </c>
      <c s="34" t="s">
        <v>170</v>
      </c>
      <c s="35" t="s">
        <v>142</v>
      </c>
      <c s="6" t="s">
        <v>171</v>
      </c>
      <c s="36" t="s">
        <v>62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63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110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147</v>
      </c>
      <c s="34" t="s">
        <v>173</v>
      </c>
      <c s="35" t="s">
        <v>147</v>
      </c>
      <c s="6" t="s">
        <v>174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63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110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150</v>
      </c>
      <c s="34" t="s">
        <v>176</v>
      </c>
      <c s="35" t="s">
        <v>150</v>
      </c>
      <c s="6" t="s">
        <v>177</v>
      </c>
      <c s="36" t="s">
        <v>62</v>
      </c>
      <c s="37">
        <v>12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63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178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180</v>
      </c>
      <c s="35" t="s">
        <v>153</v>
      </c>
      <c s="6" t="s">
        <v>181</v>
      </c>
      <c s="36" t="s">
        <v>62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63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178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183</v>
      </c>
      <c s="35" t="s">
        <v>156</v>
      </c>
      <c s="6" t="s">
        <v>184</v>
      </c>
      <c s="36" t="s">
        <v>88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185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205</v>
      </c>
      <c s="35" t="s">
        <v>160</v>
      </c>
      <c s="6" t="s">
        <v>206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208</v>
      </c>
      <c s="35" t="s">
        <v>163</v>
      </c>
      <c s="6" t="s">
        <v>209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211</v>
      </c>
      <c s="35" t="s">
        <v>166</v>
      </c>
      <c s="6" t="s">
        <v>212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72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214</v>
      </c>
      <c s="35" t="s">
        <v>169</v>
      </c>
      <c s="6" t="s">
        <v>215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72</v>
      </c>
    </row>
    <row r="150" spans="1:5" ht="12.75">
      <c r="A150" t="s">
        <v>57</v>
      </c>
      <c r="E150" s="39" t="s">
        <v>58</v>
      </c>
    </row>
    <row r="151" spans="1:16" ht="25.5">
      <c r="A151" t="s">
        <v>49</v>
      </c>
      <c s="34" t="s">
        <v>172</v>
      </c>
      <c s="34" t="s">
        <v>217</v>
      </c>
      <c s="35" t="s">
        <v>172</v>
      </c>
      <c s="6" t="s">
        <v>218</v>
      </c>
      <c s="36" t="s">
        <v>88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219</v>
      </c>
    </row>
    <row r="154" spans="1:5" ht="12.75">
      <c r="A154" t="s">
        <v>57</v>
      </c>
      <c r="E154" s="39" t="s">
        <v>58</v>
      </c>
    </row>
    <row r="155" spans="1:16" ht="25.5">
      <c r="A155" t="s">
        <v>49</v>
      </c>
      <c s="34" t="s">
        <v>175</v>
      </c>
      <c s="34" t="s">
        <v>221</v>
      </c>
      <c s="35" t="s">
        <v>175</v>
      </c>
      <c s="6" t="s">
        <v>222</v>
      </c>
      <c s="36" t="s">
        <v>88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223</v>
      </c>
    </row>
    <row r="158" spans="1:5" ht="12.75">
      <c r="A158" t="s">
        <v>57</v>
      </c>
      <c r="E158" s="39" t="s">
        <v>58</v>
      </c>
    </row>
    <row r="159" spans="1:16" ht="25.5">
      <c r="A159" t="s">
        <v>49</v>
      </c>
      <c s="34" t="s">
        <v>179</v>
      </c>
      <c s="34" t="s">
        <v>225</v>
      </c>
      <c s="35" t="s">
        <v>179</v>
      </c>
      <c s="6" t="s">
        <v>226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228</v>
      </c>
      <c s="35" t="s">
        <v>182</v>
      </c>
      <c s="6" t="s">
        <v>229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27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231</v>
      </c>
      <c s="35" t="s">
        <v>186</v>
      </c>
      <c s="6" t="s">
        <v>232</v>
      </c>
      <c s="36" t="s">
        <v>62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27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234</v>
      </c>
      <c s="35" t="s">
        <v>189</v>
      </c>
      <c s="6" t="s">
        <v>235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27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237</v>
      </c>
      <c s="35" t="s">
        <v>192</v>
      </c>
      <c s="6" t="s">
        <v>238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27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240</v>
      </c>
      <c s="35" t="s">
        <v>195</v>
      </c>
      <c s="6" t="s">
        <v>241</v>
      </c>
      <c s="36" t="s">
        <v>242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27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132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244</v>
      </c>
      <c s="35" t="s">
        <v>198</v>
      </c>
      <c s="6" t="s">
        <v>245</v>
      </c>
      <c s="36" t="s">
        <v>62</v>
      </c>
      <c s="37">
        <v>180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27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581</v>
      </c>
    </row>
    <row r="186" spans="1:5" ht="12.75">
      <c r="A186" t="s">
        <v>57</v>
      </c>
      <c r="E186" s="39" t="s">
        <v>58</v>
      </c>
    </row>
    <row r="187" spans="1:16" ht="25.5">
      <c r="A187" t="s">
        <v>49</v>
      </c>
      <c s="34" t="s">
        <v>201</v>
      </c>
      <c s="34" t="s">
        <v>248</v>
      </c>
      <c s="35" t="s">
        <v>201</v>
      </c>
      <c s="6" t="s">
        <v>249</v>
      </c>
      <c s="36" t="s">
        <v>62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27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84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582</v>
      </c>
      <c s="35" t="s">
        <v>204</v>
      </c>
      <c s="6" t="s">
        <v>253</v>
      </c>
      <c s="36" t="s">
        <v>62</v>
      </c>
      <c s="37">
        <v>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146</v>
      </c>
      <c>
        <f>(M191*0)/100</f>
      </c>
      <c t="s">
        <v>27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219</v>
      </c>
    </row>
    <row r="194" spans="1:5" ht="12.75">
      <c r="A194" t="s">
        <v>57</v>
      </c>
      <c r="E194" s="39" t="s">
        <v>58</v>
      </c>
    </row>
    <row r="195" spans="1:16" ht="25.5">
      <c r="A195" t="s">
        <v>49</v>
      </c>
      <c s="34" t="s">
        <v>207</v>
      </c>
      <c s="34" t="s">
        <v>255</v>
      </c>
      <c s="35" t="s">
        <v>207</v>
      </c>
      <c s="6" t="s">
        <v>256</v>
      </c>
      <c s="36" t="s">
        <v>88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27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84</v>
      </c>
    </row>
    <row r="198" spans="1:5" ht="12.75">
      <c r="A198" t="s">
        <v>57</v>
      </c>
      <c r="E198" s="39" t="s">
        <v>58</v>
      </c>
    </row>
    <row r="199" spans="1:16" ht="25.5">
      <c r="A199" t="s">
        <v>49</v>
      </c>
      <c s="34" t="s">
        <v>210</v>
      </c>
      <c s="34" t="s">
        <v>258</v>
      </c>
      <c s="35" t="s">
        <v>210</v>
      </c>
      <c s="6" t="s">
        <v>259</v>
      </c>
      <c s="36" t="s">
        <v>88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27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185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262</v>
      </c>
      <c s="35" t="s">
        <v>213</v>
      </c>
      <c s="6" t="s">
        <v>263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27</v>
      </c>
    </row>
    <row r="204" spans="1:5" ht="12.75">
      <c r="A204" s="35" t="s">
        <v>54</v>
      </c>
      <c r="E204" s="39" t="s">
        <v>4</v>
      </c>
    </row>
    <row r="205" spans="1:5" ht="12.75">
      <c r="A205" s="35" t="s">
        <v>55</v>
      </c>
      <c r="E205" s="40" t="s">
        <v>250</v>
      </c>
    </row>
    <row r="206" spans="1:5" ht="12.75">
      <c r="A206" t="s">
        <v>57</v>
      </c>
      <c r="E206" s="39" t="s">
        <v>58</v>
      </c>
    </row>
    <row r="207" spans="1:16" ht="12.75">
      <c r="A207" t="s">
        <v>49</v>
      </c>
      <c s="34" t="s">
        <v>216</v>
      </c>
      <c s="34" t="s">
        <v>265</v>
      </c>
      <c s="35" t="s">
        <v>216</v>
      </c>
      <c s="6" t="s">
        <v>266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27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268</v>
      </c>
      <c s="35" t="s">
        <v>220</v>
      </c>
      <c s="6" t="s">
        <v>269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27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271</v>
      </c>
      <c s="35" t="s">
        <v>224</v>
      </c>
      <c s="6" t="s">
        <v>272</v>
      </c>
      <c s="36" t="s">
        <v>62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27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58</v>
      </c>
    </row>
    <row r="219" spans="1:16" ht="38.25">
      <c r="A219" t="s">
        <v>49</v>
      </c>
      <c s="34" t="s">
        <v>227</v>
      </c>
      <c s="34" t="s">
        <v>274</v>
      </c>
      <c s="35" t="s">
        <v>227</v>
      </c>
      <c s="6" t="s">
        <v>275</v>
      </c>
      <c s="36" t="s">
        <v>62</v>
      </c>
      <c s="37">
        <v>12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27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178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277</v>
      </c>
      <c s="35" t="s">
        <v>230</v>
      </c>
      <c s="6" t="s">
        <v>278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27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280</v>
      </c>
      <c s="35" t="s">
        <v>233</v>
      </c>
      <c s="6" t="s">
        <v>281</v>
      </c>
      <c s="36" t="s">
        <v>242</v>
      </c>
      <c s="37">
        <v>24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27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282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284</v>
      </c>
      <c s="35" t="s">
        <v>236</v>
      </c>
      <c s="6" t="s">
        <v>285</v>
      </c>
      <c s="36" t="s">
        <v>242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27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132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287</v>
      </c>
      <c s="35" t="s">
        <v>239</v>
      </c>
      <c s="6" t="s">
        <v>288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27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3" ht="12.75">
      <c r="A239" t="s">
        <v>46</v>
      </c>
      <c r="C239" s="31" t="s">
        <v>25</v>
      </c>
      <c r="E239" s="33" t="s">
        <v>289</v>
      </c>
      <c r="J239" s="32">
        <f>0</f>
      </c>
      <c s="32">
        <f>0</f>
      </c>
      <c s="32">
        <f>0+L240+L244+L248+L252+L256+L260+L264+L268+L272+L276+L280+L284+L288+L292+L296</f>
      </c>
      <c s="32">
        <f>0+M240+M244+M248+M252+M256+M260+M264+M268+M272+M276+M280+M284+M288+M292+M296</f>
      </c>
    </row>
    <row r="240" spans="1:16" ht="12.75">
      <c r="A240" t="s">
        <v>49</v>
      </c>
      <c s="34" t="s">
        <v>243</v>
      </c>
      <c s="34" t="s">
        <v>583</v>
      </c>
      <c s="35" t="s">
        <v>243</v>
      </c>
      <c s="6" t="s">
        <v>292</v>
      </c>
      <c s="36" t="s">
        <v>293</v>
      </c>
      <c s="37">
        <v>0.07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146</v>
      </c>
      <c>
        <f>(M240*0)/100</f>
      </c>
      <c t="s">
        <v>27</v>
      </c>
    </row>
    <row r="241" spans="1:5" ht="12.75">
      <c r="A241" s="35" t="s">
        <v>54</v>
      </c>
      <c r="E241" s="39" t="s">
        <v>4</v>
      </c>
    </row>
    <row r="242" spans="1:5" ht="12.75">
      <c r="A242" s="35" t="s">
        <v>55</v>
      </c>
      <c r="E242" s="40" t="s">
        <v>584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247</v>
      </c>
      <c s="34" t="s">
        <v>296</v>
      </c>
      <c s="35" t="s">
        <v>247</v>
      </c>
      <c s="6" t="s">
        <v>297</v>
      </c>
      <c s="36" t="s">
        <v>298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63</v>
      </c>
      <c>
        <f>(M244*0)/100</f>
      </c>
      <c t="s">
        <v>27</v>
      </c>
    </row>
    <row r="245" spans="1:5" ht="12.75">
      <c r="A245" s="35" t="s">
        <v>54</v>
      </c>
      <c r="E245" s="39" t="s">
        <v>4</v>
      </c>
    </row>
    <row r="246" spans="1:5" ht="12.75">
      <c r="A246" s="35" t="s">
        <v>55</v>
      </c>
      <c r="E246" s="40" t="s">
        <v>110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251</v>
      </c>
      <c s="34" t="s">
        <v>300</v>
      </c>
      <c s="35" t="s">
        <v>251</v>
      </c>
      <c s="6" t="s">
        <v>301</v>
      </c>
      <c s="36" t="s">
        <v>298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63</v>
      </c>
      <c>
        <f>(M248*0)/100</f>
      </c>
      <c t="s">
        <v>27</v>
      </c>
    </row>
    <row r="249" spans="1:5" ht="12.75">
      <c r="A249" s="35" t="s">
        <v>54</v>
      </c>
      <c r="E249" s="39" t="s">
        <v>4</v>
      </c>
    </row>
    <row r="250" spans="1:5" ht="12.75">
      <c r="A250" s="35" t="s">
        <v>55</v>
      </c>
      <c r="E250" s="40" t="s">
        <v>185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254</v>
      </c>
      <c s="34" t="s">
        <v>308</v>
      </c>
      <c s="35" t="s">
        <v>254</v>
      </c>
      <c s="6" t="s">
        <v>309</v>
      </c>
      <c s="36" t="s">
        <v>306</v>
      </c>
      <c s="37">
        <v>105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63</v>
      </c>
      <c>
        <f>(M252*0)/100</f>
      </c>
      <c t="s">
        <v>27</v>
      </c>
    </row>
    <row r="253" spans="1:5" ht="12.75">
      <c r="A253" s="35" t="s">
        <v>54</v>
      </c>
      <c r="E253" s="39" t="s">
        <v>4</v>
      </c>
    </row>
    <row r="254" spans="1:5" ht="12.75">
      <c r="A254" s="35" t="s">
        <v>55</v>
      </c>
      <c r="E254" s="40" t="s">
        <v>585</v>
      </c>
    </row>
    <row r="255" spans="1:5" ht="12.75">
      <c r="A255" t="s">
        <v>57</v>
      </c>
      <c r="E255" s="39" t="s">
        <v>58</v>
      </c>
    </row>
    <row r="256" spans="1:16" ht="12.75">
      <c r="A256" t="s">
        <v>49</v>
      </c>
      <c s="34" t="s">
        <v>257</v>
      </c>
      <c s="34" t="s">
        <v>312</v>
      </c>
      <c s="35" t="s">
        <v>257</v>
      </c>
      <c s="6" t="s">
        <v>313</v>
      </c>
      <c s="36" t="s">
        <v>306</v>
      </c>
      <c s="37">
        <v>105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63</v>
      </c>
      <c>
        <f>(M256*0)/100</f>
      </c>
      <c t="s">
        <v>27</v>
      </c>
    </row>
    <row r="257" spans="1:5" ht="12.75">
      <c r="A257" s="35" t="s">
        <v>54</v>
      </c>
      <c r="E257" s="39" t="s">
        <v>4</v>
      </c>
    </row>
    <row r="258" spans="1:5" ht="12.75">
      <c r="A258" s="35" t="s">
        <v>55</v>
      </c>
      <c r="E258" s="40" t="s">
        <v>585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261</v>
      </c>
      <c s="34" t="s">
        <v>315</v>
      </c>
      <c s="35" t="s">
        <v>261</v>
      </c>
      <c s="6" t="s">
        <v>316</v>
      </c>
      <c s="36" t="s">
        <v>306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63</v>
      </c>
      <c>
        <f>(M260*0)/100</f>
      </c>
      <c t="s">
        <v>27</v>
      </c>
    </row>
    <row r="261" spans="1:5" ht="12.75">
      <c r="A261" s="35" t="s">
        <v>54</v>
      </c>
      <c r="E261" s="39" t="s">
        <v>4</v>
      </c>
    </row>
    <row r="262" spans="1:5" ht="12.75">
      <c r="A262" s="35" t="s">
        <v>55</v>
      </c>
      <c r="E262" s="40" t="s">
        <v>219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264</v>
      </c>
      <c s="34" t="s">
        <v>319</v>
      </c>
      <c s="35" t="s">
        <v>264</v>
      </c>
      <c s="6" t="s">
        <v>320</v>
      </c>
      <c s="36" t="s">
        <v>306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63</v>
      </c>
      <c>
        <f>(M264*0)/100</f>
      </c>
      <c t="s">
        <v>27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219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267</v>
      </c>
      <c s="34" t="s">
        <v>322</v>
      </c>
      <c s="35" t="s">
        <v>267</v>
      </c>
      <c s="6" t="s">
        <v>323</v>
      </c>
      <c s="36" t="s">
        <v>306</v>
      </c>
      <c s="37">
        <v>112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63</v>
      </c>
      <c>
        <f>(M268*0)/100</f>
      </c>
      <c t="s">
        <v>27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586</v>
      </c>
    </row>
    <row r="271" spans="1:5" ht="12.75">
      <c r="A271" t="s">
        <v>57</v>
      </c>
      <c r="E271" s="39" t="s">
        <v>58</v>
      </c>
    </row>
    <row r="272" spans="1:16" ht="12.75">
      <c r="A272" t="s">
        <v>49</v>
      </c>
      <c s="34" t="s">
        <v>270</v>
      </c>
      <c s="34" t="s">
        <v>326</v>
      </c>
      <c s="35" t="s">
        <v>270</v>
      </c>
      <c s="6" t="s">
        <v>327</v>
      </c>
      <c s="36" t="s">
        <v>88</v>
      </c>
      <c s="37">
        <v>20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63</v>
      </c>
      <c>
        <f>(M272*0)/100</f>
      </c>
      <c t="s">
        <v>27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505</v>
      </c>
    </row>
    <row r="275" spans="1:5" ht="12.75">
      <c r="A275" t="s">
        <v>57</v>
      </c>
      <c r="E275" s="39" t="s">
        <v>58</v>
      </c>
    </row>
    <row r="276" spans="1:16" ht="25.5">
      <c r="A276" t="s">
        <v>49</v>
      </c>
      <c s="34" t="s">
        <v>273</v>
      </c>
      <c s="34" t="s">
        <v>330</v>
      </c>
      <c s="35" t="s">
        <v>273</v>
      </c>
      <c s="6" t="s">
        <v>331</v>
      </c>
      <c s="36" t="s">
        <v>88</v>
      </c>
      <c s="37">
        <v>20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63</v>
      </c>
      <c>
        <f>(M276*0)/100</f>
      </c>
      <c t="s">
        <v>27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505</v>
      </c>
    </row>
    <row r="279" spans="1:5" ht="12.75">
      <c r="A279" t="s">
        <v>57</v>
      </c>
      <c r="E279" s="39" t="s">
        <v>58</v>
      </c>
    </row>
    <row r="280" spans="1:16" ht="12.75">
      <c r="A280" t="s">
        <v>49</v>
      </c>
      <c s="34" t="s">
        <v>276</v>
      </c>
      <c s="34" t="s">
        <v>333</v>
      </c>
      <c s="35" t="s">
        <v>276</v>
      </c>
      <c s="6" t="s">
        <v>334</v>
      </c>
      <c s="36" t="s">
        <v>88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63</v>
      </c>
      <c>
        <f>(M280*0)/100</f>
      </c>
      <c t="s">
        <v>27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505</v>
      </c>
    </row>
    <row r="283" spans="1:5" ht="12.75">
      <c r="A283" t="s">
        <v>57</v>
      </c>
      <c r="E283" s="39" t="s">
        <v>58</v>
      </c>
    </row>
    <row r="284" spans="1:16" ht="25.5">
      <c r="A284" t="s">
        <v>49</v>
      </c>
      <c s="34" t="s">
        <v>279</v>
      </c>
      <c s="34" t="s">
        <v>336</v>
      </c>
      <c s="35" t="s">
        <v>279</v>
      </c>
      <c s="6" t="s">
        <v>337</v>
      </c>
      <c s="36" t="s">
        <v>62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63</v>
      </c>
      <c>
        <f>(M284*0)/100</f>
      </c>
      <c t="s">
        <v>27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110</v>
      </c>
    </row>
    <row r="287" spans="1:5" ht="12.75">
      <c r="A287" t="s">
        <v>57</v>
      </c>
      <c r="E287" s="39" t="s">
        <v>58</v>
      </c>
    </row>
    <row r="288" spans="1:16" ht="12.75">
      <c r="A288" t="s">
        <v>49</v>
      </c>
      <c s="34" t="s">
        <v>283</v>
      </c>
      <c s="34" t="s">
        <v>339</v>
      </c>
      <c s="35" t="s">
        <v>283</v>
      </c>
      <c s="6" t="s">
        <v>340</v>
      </c>
      <c s="36" t="s">
        <v>62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63</v>
      </c>
      <c>
        <f>(M288*0)/100</f>
      </c>
      <c t="s">
        <v>27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110</v>
      </c>
    </row>
    <row r="291" spans="1:5" ht="12.75">
      <c r="A291" t="s">
        <v>57</v>
      </c>
      <c r="E291" s="39" t="s">
        <v>58</v>
      </c>
    </row>
    <row r="292" spans="1:16" ht="25.5">
      <c r="A292" t="s">
        <v>49</v>
      </c>
      <c s="34" t="s">
        <v>286</v>
      </c>
      <c s="34" t="s">
        <v>342</v>
      </c>
      <c s="35" t="s">
        <v>286</v>
      </c>
      <c s="6" t="s">
        <v>343</v>
      </c>
      <c s="36" t="s">
        <v>62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63</v>
      </c>
      <c>
        <f>(M292*0)/100</f>
      </c>
      <c t="s">
        <v>27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110</v>
      </c>
    </row>
    <row r="295" spans="1:5" ht="12.75">
      <c r="A295" t="s">
        <v>57</v>
      </c>
      <c r="E295" s="39" t="s">
        <v>58</v>
      </c>
    </row>
    <row r="296" spans="1:16" ht="12.75">
      <c r="A296" t="s">
        <v>49</v>
      </c>
      <c s="34" t="s">
        <v>290</v>
      </c>
      <c s="34" t="s">
        <v>345</v>
      </c>
      <c s="35" t="s">
        <v>290</v>
      </c>
      <c s="6" t="s">
        <v>346</v>
      </c>
      <c s="36" t="s">
        <v>347</v>
      </c>
      <c s="37">
        <v>0.07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63</v>
      </c>
      <c>
        <f>(M296*0)/100</f>
      </c>
      <c t="s">
        <v>27</v>
      </c>
    </row>
    <row r="297" spans="1:5" ht="12.75">
      <c r="A297" s="35" t="s">
        <v>54</v>
      </c>
      <c r="E297" s="39" t="s">
        <v>4</v>
      </c>
    </row>
    <row r="298" spans="1:5" ht="12.75">
      <c r="A298" s="35" t="s">
        <v>55</v>
      </c>
      <c r="E298" s="40" t="s">
        <v>99</v>
      </c>
    </row>
    <row r="299" spans="1:5" ht="12.75">
      <c r="A299" t="s">
        <v>57</v>
      </c>
      <c r="E299" s="39" t="s">
        <v>58</v>
      </c>
    </row>
    <row r="300" spans="1:13" ht="12.75">
      <c r="A300" t="s">
        <v>46</v>
      </c>
      <c r="C300" s="31" t="s">
        <v>66</v>
      </c>
      <c r="E300" s="33" t="s">
        <v>349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49</v>
      </c>
      <c s="34" t="s">
        <v>295</v>
      </c>
      <c s="34" t="s">
        <v>442</v>
      </c>
      <c s="35" t="s">
        <v>295</v>
      </c>
      <c s="6" t="s">
        <v>443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27</v>
      </c>
    </row>
    <row r="302" spans="1:5" ht="12.75">
      <c r="A302" s="35" t="s">
        <v>54</v>
      </c>
      <c r="E302" s="39" t="s">
        <v>4</v>
      </c>
    </row>
    <row r="303" spans="1:5" ht="12.75">
      <c r="A303" s="35" t="s">
        <v>55</v>
      </c>
      <c r="E303" s="40" t="s">
        <v>110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299</v>
      </c>
      <c s="34" t="s">
        <v>445</v>
      </c>
      <c s="35" t="s">
        <v>299</v>
      </c>
      <c s="6" t="s">
        <v>446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63</v>
      </c>
      <c>
        <f>(M305*0)/100</f>
      </c>
      <c t="s">
        <v>27</v>
      </c>
    </row>
    <row r="306" spans="1:5" ht="12.75">
      <c r="A306" s="35" t="s">
        <v>54</v>
      </c>
      <c r="E306" s="39" t="s">
        <v>4</v>
      </c>
    </row>
    <row r="307" spans="1:5" ht="12.75">
      <c r="A307" s="35" t="s">
        <v>55</v>
      </c>
      <c r="E307" s="40" t="s">
        <v>110</v>
      </c>
    </row>
    <row r="308" spans="1:5" ht="12.75">
      <c r="A308" t="s">
        <v>57</v>
      </c>
      <c r="E308" s="39" t="s">
        <v>58</v>
      </c>
    </row>
    <row r="309" spans="1:13" ht="12.75">
      <c r="A309" t="s">
        <v>46</v>
      </c>
      <c r="C309" s="31" t="s">
        <v>69</v>
      </c>
      <c r="E309" s="33" t="s">
        <v>450</v>
      </c>
      <c r="J309" s="32">
        <f>0</f>
      </c>
      <c s="32">
        <f>0</f>
      </c>
      <c s="32">
        <f>0+L310+L314+L318+L322+L326+L330+L334+L338+L342+L346+L350+L354+L358+L362+L366+L370</f>
      </c>
      <c s="32">
        <f>0+M310+M314+M318+M322+M326+M330+M334+M338+M342+M346+M350+M354+M358+M362+M366+M370</f>
      </c>
    </row>
    <row r="310" spans="1:16" ht="12.75">
      <c r="A310" t="s">
        <v>49</v>
      </c>
      <c s="34" t="s">
        <v>303</v>
      </c>
      <c s="34" t="s">
        <v>587</v>
      </c>
      <c s="35" t="s">
        <v>303</v>
      </c>
      <c s="6" t="s">
        <v>588</v>
      </c>
      <c s="36" t="s">
        <v>62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63</v>
      </c>
      <c>
        <f>(M310*0)/100</f>
      </c>
      <c t="s">
        <v>27</v>
      </c>
    </row>
    <row r="311" spans="1:5" ht="12.75">
      <c r="A311" s="35" t="s">
        <v>54</v>
      </c>
      <c r="E311" s="39" t="s">
        <v>4</v>
      </c>
    </row>
    <row r="312" spans="1:5" ht="12.75">
      <c r="A312" s="35" t="s">
        <v>55</v>
      </c>
      <c r="E312" s="40" t="s">
        <v>56</v>
      </c>
    </row>
    <row r="313" spans="1:5" ht="12.75">
      <c r="A313" t="s">
        <v>57</v>
      </c>
      <c r="E313" s="39" t="s">
        <v>58</v>
      </c>
    </row>
    <row r="314" spans="1:16" ht="12.75">
      <c r="A314" t="s">
        <v>49</v>
      </c>
      <c s="34" t="s">
        <v>307</v>
      </c>
      <c s="34" t="s">
        <v>468</v>
      </c>
      <c s="35" t="s">
        <v>307</v>
      </c>
      <c s="6" t="s">
        <v>469</v>
      </c>
      <c s="36" t="s">
        <v>62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63</v>
      </c>
      <c>
        <f>(M314*0)/100</f>
      </c>
      <c t="s">
        <v>27</v>
      </c>
    </row>
    <row r="315" spans="1:5" ht="12.75">
      <c r="A315" s="35" t="s">
        <v>54</v>
      </c>
      <c r="E315" s="39" t="s">
        <v>4</v>
      </c>
    </row>
    <row r="316" spans="1:5" ht="12.75">
      <c r="A316" s="35" t="s">
        <v>55</v>
      </c>
      <c r="E316" s="40" t="s">
        <v>56</v>
      </c>
    </row>
    <row r="317" spans="1:5" ht="12.75">
      <c r="A317" t="s">
        <v>57</v>
      </c>
      <c r="E317" s="39" t="s">
        <v>58</v>
      </c>
    </row>
    <row r="318" spans="1:16" ht="12.75">
      <c r="A318" t="s">
        <v>49</v>
      </c>
      <c s="34" t="s">
        <v>311</v>
      </c>
      <c s="34" t="s">
        <v>471</v>
      </c>
      <c s="35" t="s">
        <v>311</v>
      </c>
      <c s="6" t="s">
        <v>472</v>
      </c>
      <c s="36" t="s">
        <v>62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63</v>
      </c>
      <c>
        <f>(M318*0)/100</f>
      </c>
      <c t="s">
        <v>27</v>
      </c>
    </row>
    <row r="319" spans="1:5" ht="12.75">
      <c r="A319" s="35" t="s">
        <v>54</v>
      </c>
      <c r="E319" s="39" t="s">
        <v>4</v>
      </c>
    </row>
    <row r="320" spans="1:5" ht="12.75">
      <c r="A320" s="35" t="s">
        <v>55</v>
      </c>
      <c r="E320" s="40" t="s">
        <v>56</v>
      </c>
    </row>
    <row r="321" spans="1:5" ht="12.75">
      <c r="A321" t="s">
        <v>57</v>
      </c>
      <c r="E321" s="39" t="s">
        <v>58</v>
      </c>
    </row>
    <row r="322" spans="1:16" ht="12.75">
      <c r="A322" t="s">
        <v>49</v>
      </c>
      <c s="34" t="s">
        <v>314</v>
      </c>
      <c s="34" t="s">
        <v>474</v>
      </c>
      <c s="35" t="s">
        <v>314</v>
      </c>
      <c s="6" t="s">
        <v>475</v>
      </c>
      <c s="36" t="s">
        <v>88</v>
      </c>
      <c s="37">
        <v>30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63</v>
      </c>
      <c>
        <f>(M322*0)/100</f>
      </c>
      <c t="s">
        <v>27</v>
      </c>
    </row>
    <row r="323" spans="1:5" ht="12.75">
      <c r="A323" s="35" t="s">
        <v>54</v>
      </c>
      <c r="E323" s="39" t="s">
        <v>4</v>
      </c>
    </row>
    <row r="324" spans="1:5" ht="12.75">
      <c r="A324" s="35" t="s">
        <v>55</v>
      </c>
      <c r="E324" s="40" t="s">
        <v>260</v>
      </c>
    </row>
    <row r="325" spans="1:5" ht="12.75">
      <c r="A325" t="s">
        <v>57</v>
      </c>
      <c r="E325" s="39" t="s">
        <v>58</v>
      </c>
    </row>
    <row r="326" spans="1:16" ht="25.5">
      <c r="A326" t="s">
        <v>49</v>
      </c>
      <c s="34" t="s">
        <v>318</v>
      </c>
      <c s="34" t="s">
        <v>336</v>
      </c>
      <c s="35" t="s">
        <v>318</v>
      </c>
      <c s="6" t="s">
        <v>337</v>
      </c>
      <c s="36" t="s">
        <v>62</v>
      </c>
      <c s="37">
        <v>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63</v>
      </c>
      <c>
        <f>(M326*0)/100</f>
      </c>
      <c t="s">
        <v>27</v>
      </c>
    </row>
    <row r="327" spans="1:5" ht="12.75">
      <c r="A327" s="35" t="s">
        <v>54</v>
      </c>
      <c r="E327" s="39" t="s">
        <v>4</v>
      </c>
    </row>
    <row r="328" spans="1:5" ht="12.75">
      <c r="A328" s="35" t="s">
        <v>55</v>
      </c>
      <c r="E328" s="40" t="s">
        <v>84</v>
      </c>
    </row>
    <row r="329" spans="1:5" ht="12.75">
      <c r="A329" t="s">
        <v>57</v>
      </c>
      <c r="E329" s="39" t="s">
        <v>58</v>
      </c>
    </row>
    <row r="330" spans="1:16" ht="12.75">
      <c r="A330" t="s">
        <v>49</v>
      </c>
      <c s="34" t="s">
        <v>321</v>
      </c>
      <c s="34" t="s">
        <v>478</v>
      </c>
      <c s="35" t="s">
        <v>321</v>
      </c>
      <c s="6" t="s">
        <v>479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63</v>
      </c>
      <c>
        <f>(M330*0)/100</f>
      </c>
      <c t="s">
        <v>27</v>
      </c>
    </row>
    <row r="331" spans="1:5" ht="12.75">
      <c r="A331" s="35" t="s">
        <v>54</v>
      </c>
      <c r="E331" s="39" t="s">
        <v>4</v>
      </c>
    </row>
    <row r="332" spans="1:5" ht="12.75">
      <c r="A332" s="35" t="s">
        <v>55</v>
      </c>
      <c r="E332" s="40" t="s">
        <v>56</v>
      </c>
    </row>
    <row r="333" spans="1:5" ht="12.75">
      <c r="A333" t="s">
        <v>57</v>
      </c>
      <c r="E333" s="39" t="s">
        <v>58</v>
      </c>
    </row>
    <row r="334" spans="1:16" ht="12.75">
      <c r="A334" t="s">
        <v>49</v>
      </c>
      <c s="34" t="s">
        <v>325</v>
      </c>
      <c s="34" t="s">
        <v>481</v>
      </c>
      <c s="35" t="s">
        <v>325</v>
      </c>
      <c s="6" t="s">
        <v>482</v>
      </c>
      <c s="36" t="s">
        <v>62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63</v>
      </c>
      <c>
        <f>(M334*0)/100</f>
      </c>
      <c t="s">
        <v>27</v>
      </c>
    </row>
    <row r="335" spans="1:5" ht="12.75">
      <c r="A335" s="35" t="s">
        <v>54</v>
      </c>
      <c r="E335" s="39" t="s">
        <v>4</v>
      </c>
    </row>
    <row r="336" spans="1:5" ht="12.75">
      <c r="A336" s="35" t="s">
        <v>55</v>
      </c>
      <c r="E336" s="40" t="s">
        <v>110</v>
      </c>
    </row>
    <row r="337" spans="1:5" ht="12.75">
      <c r="A337" t="s">
        <v>57</v>
      </c>
      <c r="E337" s="39" t="s">
        <v>58</v>
      </c>
    </row>
    <row r="338" spans="1:16" ht="12.75">
      <c r="A338" t="s">
        <v>49</v>
      </c>
      <c s="34" t="s">
        <v>329</v>
      </c>
      <c s="34" t="s">
        <v>484</v>
      </c>
      <c s="35" t="s">
        <v>329</v>
      </c>
      <c s="6" t="s">
        <v>485</v>
      </c>
      <c s="36" t="s">
        <v>486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63</v>
      </c>
      <c>
        <f>(M338*0)/100</f>
      </c>
      <c t="s">
        <v>27</v>
      </c>
    </row>
    <row r="339" spans="1:5" ht="12.75">
      <c r="A339" s="35" t="s">
        <v>54</v>
      </c>
      <c r="E339" s="39" t="s">
        <v>4</v>
      </c>
    </row>
    <row r="340" spans="1:5" ht="12.75">
      <c r="A340" s="35" t="s">
        <v>55</v>
      </c>
      <c r="E340" s="40" t="s">
        <v>56</v>
      </c>
    </row>
    <row r="341" spans="1:5" ht="12.75">
      <c r="A341" t="s">
        <v>57</v>
      </c>
      <c r="E341" s="39" t="s">
        <v>58</v>
      </c>
    </row>
    <row r="342" spans="1:16" ht="12.75">
      <c r="A342" t="s">
        <v>49</v>
      </c>
      <c s="34" t="s">
        <v>332</v>
      </c>
      <c s="34" t="s">
        <v>488</v>
      </c>
      <c s="35" t="s">
        <v>332</v>
      </c>
      <c s="6" t="s">
        <v>489</v>
      </c>
      <c s="36" t="s">
        <v>88</v>
      </c>
      <c s="37">
        <v>5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63</v>
      </c>
      <c>
        <f>(M342*0)/100</f>
      </c>
      <c t="s">
        <v>27</v>
      </c>
    </row>
    <row r="343" spans="1:5" ht="12.75">
      <c r="A343" s="35" t="s">
        <v>54</v>
      </c>
      <c r="E343" s="39" t="s">
        <v>4</v>
      </c>
    </row>
    <row r="344" spans="1:5" ht="12.75">
      <c r="A344" s="35" t="s">
        <v>55</v>
      </c>
      <c r="E344" s="40" t="s">
        <v>223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335</v>
      </c>
      <c s="34" t="s">
        <v>491</v>
      </c>
      <c s="35" t="s">
        <v>335</v>
      </c>
      <c s="6" t="s">
        <v>492</v>
      </c>
      <c s="36" t="s">
        <v>486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63</v>
      </c>
      <c>
        <f>(M346*0)/100</f>
      </c>
      <c t="s">
        <v>27</v>
      </c>
    </row>
    <row r="347" spans="1:5" ht="12.75">
      <c r="A347" s="35" t="s">
        <v>54</v>
      </c>
      <c r="E347" s="39" t="s">
        <v>4</v>
      </c>
    </row>
    <row r="348" spans="1:5" ht="12.75">
      <c r="A348" s="35" t="s">
        <v>55</v>
      </c>
      <c r="E348" s="40" t="s">
        <v>56</v>
      </c>
    </row>
    <row r="349" spans="1:5" ht="12.75">
      <c r="A349" t="s">
        <v>57</v>
      </c>
      <c r="E349" s="39" t="s">
        <v>58</v>
      </c>
    </row>
    <row r="350" spans="1:16" ht="12.75">
      <c r="A350" t="s">
        <v>49</v>
      </c>
      <c s="34" t="s">
        <v>338</v>
      </c>
      <c s="34" t="s">
        <v>494</v>
      </c>
      <c s="35" t="s">
        <v>338</v>
      </c>
      <c s="6" t="s">
        <v>495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63</v>
      </c>
      <c>
        <f>(M350*0)/100</f>
      </c>
      <c t="s">
        <v>27</v>
      </c>
    </row>
    <row r="351" spans="1:5" ht="12.75">
      <c r="A351" s="35" t="s">
        <v>54</v>
      </c>
      <c r="E351" s="39" t="s">
        <v>4</v>
      </c>
    </row>
    <row r="352" spans="1:5" ht="12.75">
      <c r="A352" s="35" t="s">
        <v>55</v>
      </c>
      <c r="E352" s="40" t="s">
        <v>110</v>
      </c>
    </row>
    <row r="353" spans="1:5" ht="12.75">
      <c r="A353" t="s">
        <v>57</v>
      </c>
      <c r="E353" s="39" t="s">
        <v>58</v>
      </c>
    </row>
    <row r="354" spans="1:16" ht="12.75">
      <c r="A354" t="s">
        <v>49</v>
      </c>
      <c s="34" t="s">
        <v>341</v>
      </c>
      <c s="34" t="s">
        <v>497</v>
      </c>
      <c s="35" t="s">
        <v>341</v>
      </c>
      <c s="6" t="s">
        <v>498</v>
      </c>
      <c s="36" t="s">
        <v>486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63</v>
      </c>
      <c>
        <f>(M354*0)/100</f>
      </c>
      <c t="s">
        <v>27</v>
      </c>
    </row>
    <row r="355" spans="1:5" ht="12.75">
      <c r="A355" s="35" t="s">
        <v>54</v>
      </c>
      <c r="E355" s="39" t="s">
        <v>4</v>
      </c>
    </row>
    <row r="356" spans="1:5" ht="12.75">
      <c r="A356" s="35" t="s">
        <v>55</v>
      </c>
      <c r="E356" s="40" t="s">
        <v>56</v>
      </c>
    </row>
    <row r="357" spans="1:5" ht="12.75">
      <c r="A357" t="s">
        <v>57</v>
      </c>
      <c r="E357" s="39" t="s">
        <v>58</v>
      </c>
    </row>
    <row r="358" spans="1:16" ht="12.75">
      <c r="A358" t="s">
        <v>49</v>
      </c>
      <c s="34" t="s">
        <v>344</v>
      </c>
      <c s="34" t="s">
        <v>500</v>
      </c>
      <c s="35" t="s">
        <v>344</v>
      </c>
      <c s="6" t="s">
        <v>501</v>
      </c>
      <c s="36" t="s">
        <v>62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63</v>
      </c>
      <c>
        <f>(M358*0)/100</f>
      </c>
      <c t="s">
        <v>27</v>
      </c>
    </row>
    <row r="359" spans="1:5" ht="12.75">
      <c r="A359" s="35" t="s">
        <v>54</v>
      </c>
      <c r="E359" s="39" t="s">
        <v>4</v>
      </c>
    </row>
    <row r="360" spans="1:5" ht="12.75">
      <c r="A360" s="35" t="s">
        <v>55</v>
      </c>
      <c r="E360" s="40" t="s">
        <v>56</v>
      </c>
    </row>
    <row r="361" spans="1:5" ht="12.75">
      <c r="A361" t="s">
        <v>57</v>
      </c>
      <c r="E361" s="39" t="s">
        <v>58</v>
      </c>
    </row>
    <row r="362" spans="1:16" ht="12.75">
      <c r="A362" t="s">
        <v>49</v>
      </c>
      <c s="34" t="s">
        <v>350</v>
      </c>
      <c s="34" t="s">
        <v>503</v>
      </c>
      <c s="35" t="s">
        <v>350</v>
      </c>
      <c s="6" t="s">
        <v>504</v>
      </c>
      <c s="36" t="s">
        <v>298</v>
      </c>
      <c s="37">
        <v>20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63</v>
      </c>
      <c>
        <f>(M362*0)/100</f>
      </c>
      <c t="s">
        <v>27</v>
      </c>
    </row>
    <row r="363" spans="1:5" ht="12.75">
      <c r="A363" s="35" t="s">
        <v>54</v>
      </c>
      <c r="E363" s="39" t="s">
        <v>4</v>
      </c>
    </row>
    <row r="364" spans="1:5" ht="12.75">
      <c r="A364" s="35" t="s">
        <v>55</v>
      </c>
      <c r="E364" s="40" t="s">
        <v>505</v>
      </c>
    </row>
    <row r="365" spans="1:5" ht="12.75">
      <c r="A365" t="s">
        <v>57</v>
      </c>
      <c r="E365" s="39" t="s">
        <v>58</v>
      </c>
    </row>
    <row r="366" spans="1:16" ht="12.75">
      <c r="A366" t="s">
        <v>49</v>
      </c>
      <c s="34" t="s">
        <v>355</v>
      </c>
      <c s="34" t="s">
        <v>507</v>
      </c>
      <c s="35" t="s">
        <v>355</v>
      </c>
      <c s="6" t="s">
        <v>508</v>
      </c>
      <c s="36" t="s">
        <v>298</v>
      </c>
      <c s="37">
        <v>20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63</v>
      </c>
      <c>
        <f>(M366*0)/100</f>
      </c>
      <c t="s">
        <v>27</v>
      </c>
    </row>
    <row r="367" spans="1:5" ht="12.75">
      <c r="A367" s="35" t="s">
        <v>54</v>
      </c>
      <c r="E367" s="39" t="s">
        <v>4</v>
      </c>
    </row>
    <row r="368" spans="1:5" ht="12.75">
      <c r="A368" s="35" t="s">
        <v>55</v>
      </c>
      <c r="E368" s="40" t="s">
        <v>505</v>
      </c>
    </row>
    <row r="369" spans="1:5" ht="12.75">
      <c r="A369" t="s">
        <v>57</v>
      </c>
      <c r="E369" s="39" t="s">
        <v>58</v>
      </c>
    </row>
    <row r="370" spans="1:16" ht="12.75">
      <c r="A370" t="s">
        <v>49</v>
      </c>
      <c s="34" t="s">
        <v>359</v>
      </c>
      <c s="34" t="s">
        <v>589</v>
      </c>
      <c s="35" t="s">
        <v>359</v>
      </c>
      <c s="6" t="s">
        <v>511</v>
      </c>
      <c s="36" t="s">
        <v>145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146</v>
      </c>
      <c>
        <f>(M370*0)/100</f>
      </c>
      <c t="s">
        <v>27</v>
      </c>
    </row>
    <row r="371" spans="1:5" ht="12.75">
      <c r="A371" s="35" t="s">
        <v>54</v>
      </c>
      <c r="E371" s="39" t="s">
        <v>4</v>
      </c>
    </row>
    <row r="372" spans="1:5" ht="12.75">
      <c r="A372" s="35" t="s">
        <v>55</v>
      </c>
      <c r="E372" s="40" t="s">
        <v>56</v>
      </c>
    </row>
    <row r="373" spans="1:5" ht="12.75">
      <c r="A373" t="s">
        <v>57</v>
      </c>
      <c r="E37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COUNTIFS(L8:L639,"=0",A8:A639,"P")+COUNTIFS(L8:L639,"",A8:A639,"P")+SUM(Q8:Q639)</f>
      </c>
    </row>
    <row r="8" spans="1:13" ht="12.75">
      <c r="A8" t="s">
        <v>44</v>
      </c>
      <c r="C8" s="28" t="s">
        <v>592</v>
      </c>
      <c r="E8" s="30" t="s">
        <v>591</v>
      </c>
      <c r="J8" s="29">
        <f>0+J9+J14+J247+J320+J445+J530</f>
      </c>
      <c s="29">
        <f>0+K9+K14+K247+K320+K445+K530</f>
      </c>
      <c s="29">
        <f>0+L9+L14+L247+L320+L445+L530</f>
      </c>
      <c s="29">
        <f>0+M9+M14+M247+M320+M445+M530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</f>
      </c>
    </row>
    <row r="15" spans="1:16" ht="12.75">
      <c r="A15" t="s">
        <v>49</v>
      </c>
      <c s="34" t="s">
        <v>27</v>
      </c>
      <c s="34" t="s">
        <v>60</v>
      </c>
      <c s="35" t="s">
        <v>27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64</v>
      </c>
      <c s="35" t="s">
        <v>25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73</v>
      </c>
      <c s="35" t="s">
        <v>26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593</v>
      </c>
      <c s="35" t="s">
        <v>78</v>
      </c>
      <c s="6" t="s">
        <v>594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595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99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596</v>
      </c>
      <c s="35" t="s">
        <v>104</v>
      </c>
      <c s="6" t="s">
        <v>597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598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599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600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601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27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25.5">
      <c r="A167" t="s">
        <v>49</v>
      </c>
      <c s="34" t="s">
        <v>186</v>
      </c>
      <c s="34" t="s">
        <v>225</v>
      </c>
      <c s="35" t="s">
        <v>186</v>
      </c>
      <c s="6" t="s">
        <v>226</v>
      </c>
      <c s="36" t="s">
        <v>62</v>
      </c>
      <c s="37">
        <v>12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27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178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228</v>
      </c>
      <c s="35" t="s">
        <v>189</v>
      </c>
      <c s="6" t="s">
        <v>229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27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231</v>
      </c>
      <c s="35" t="s">
        <v>192</v>
      </c>
      <c s="6" t="s">
        <v>232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27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234</v>
      </c>
      <c s="35" t="s">
        <v>195</v>
      </c>
      <c s="6" t="s">
        <v>235</v>
      </c>
      <c s="36" t="s">
        <v>62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27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237</v>
      </c>
      <c s="35" t="s">
        <v>198</v>
      </c>
      <c s="6" t="s">
        <v>238</v>
      </c>
      <c s="36" t="s">
        <v>62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27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240</v>
      </c>
      <c s="35" t="s">
        <v>201</v>
      </c>
      <c s="6" t="s">
        <v>241</v>
      </c>
      <c s="36" t="s">
        <v>242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27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132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244</v>
      </c>
      <c s="35" t="s">
        <v>204</v>
      </c>
      <c s="6" t="s">
        <v>245</v>
      </c>
      <c s="36" t="s">
        <v>62</v>
      </c>
      <c s="37">
        <v>140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27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358</v>
      </c>
    </row>
    <row r="194" spans="1:5" ht="12.75">
      <c r="A194" t="s">
        <v>57</v>
      </c>
      <c r="E194" s="39" t="s">
        <v>58</v>
      </c>
    </row>
    <row r="195" spans="1:16" ht="25.5">
      <c r="A195" t="s">
        <v>49</v>
      </c>
      <c s="34" t="s">
        <v>207</v>
      </c>
      <c s="34" t="s">
        <v>248</v>
      </c>
      <c s="35" t="s">
        <v>207</v>
      </c>
      <c s="6" t="s">
        <v>249</v>
      </c>
      <c s="36" t="s">
        <v>62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27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84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602</v>
      </c>
      <c s="35" t="s">
        <v>210</v>
      </c>
      <c s="6" t="s">
        <v>253</v>
      </c>
      <c s="36" t="s">
        <v>62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146</v>
      </c>
      <c>
        <f>(M199*0)/100</f>
      </c>
      <c t="s">
        <v>27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219</v>
      </c>
    </row>
    <row r="202" spans="1:5" ht="12.75">
      <c r="A202" t="s">
        <v>57</v>
      </c>
      <c r="E202" s="39" t="s">
        <v>58</v>
      </c>
    </row>
    <row r="203" spans="1:16" ht="25.5">
      <c r="A203" t="s">
        <v>49</v>
      </c>
      <c s="34" t="s">
        <v>213</v>
      </c>
      <c s="34" t="s">
        <v>255</v>
      </c>
      <c s="35" t="s">
        <v>213</v>
      </c>
      <c s="6" t="s">
        <v>256</v>
      </c>
      <c s="36" t="s">
        <v>88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27</v>
      </c>
    </row>
    <row r="204" spans="1:5" ht="12.75">
      <c r="A204" s="35" t="s">
        <v>54</v>
      </c>
      <c r="E204" s="39" t="s">
        <v>4</v>
      </c>
    </row>
    <row r="205" spans="1:5" ht="12.75">
      <c r="A205" s="35" t="s">
        <v>55</v>
      </c>
      <c r="E205" s="40" t="s">
        <v>84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258</v>
      </c>
      <c s="35" t="s">
        <v>216</v>
      </c>
      <c s="6" t="s">
        <v>259</v>
      </c>
      <c s="36" t="s">
        <v>88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27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185</v>
      </c>
    </row>
    <row r="210" spans="1:5" ht="12.75">
      <c r="A210" t="s">
        <v>57</v>
      </c>
      <c r="E210" s="39" t="s">
        <v>58</v>
      </c>
    </row>
    <row r="211" spans="1:16" ht="12.75">
      <c r="A211" t="s">
        <v>49</v>
      </c>
      <c s="34" t="s">
        <v>220</v>
      </c>
      <c s="34" t="s">
        <v>262</v>
      </c>
      <c s="35" t="s">
        <v>220</v>
      </c>
      <c s="6" t="s">
        <v>263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27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603</v>
      </c>
    </row>
    <row r="214" spans="1:5" ht="12.75">
      <c r="A214" t="s">
        <v>57</v>
      </c>
      <c r="E214" s="39" t="s">
        <v>58</v>
      </c>
    </row>
    <row r="215" spans="1:16" ht="12.75">
      <c r="A215" t="s">
        <v>49</v>
      </c>
      <c s="34" t="s">
        <v>224</v>
      </c>
      <c s="34" t="s">
        <v>265</v>
      </c>
      <c s="35" t="s">
        <v>224</v>
      </c>
      <c s="6" t="s">
        <v>266</v>
      </c>
      <c s="36" t="s">
        <v>62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27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58</v>
      </c>
    </row>
    <row r="219" spans="1:16" ht="25.5">
      <c r="A219" t="s">
        <v>49</v>
      </c>
      <c s="34" t="s">
        <v>227</v>
      </c>
      <c s="34" t="s">
        <v>268</v>
      </c>
      <c s="35" t="s">
        <v>227</v>
      </c>
      <c s="6" t="s">
        <v>269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27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25.5">
      <c r="A223" t="s">
        <v>49</v>
      </c>
      <c s="34" t="s">
        <v>230</v>
      </c>
      <c s="34" t="s">
        <v>271</v>
      </c>
      <c s="35" t="s">
        <v>230</v>
      </c>
      <c s="6" t="s">
        <v>272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27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38.25">
      <c r="A227" t="s">
        <v>49</v>
      </c>
      <c s="34" t="s">
        <v>233</v>
      </c>
      <c s="34" t="s">
        <v>274</v>
      </c>
      <c s="35" t="s">
        <v>233</v>
      </c>
      <c s="6" t="s">
        <v>275</v>
      </c>
      <c s="36" t="s">
        <v>62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27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178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277</v>
      </c>
      <c s="35" t="s">
        <v>236</v>
      </c>
      <c s="6" t="s">
        <v>278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27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280</v>
      </c>
      <c s="35" t="s">
        <v>239</v>
      </c>
      <c s="6" t="s">
        <v>281</v>
      </c>
      <c s="36" t="s">
        <v>242</v>
      </c>
      <c s="37">
        <v>24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27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282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284</v>
      </c>
      <c s="35" t="s">
        <v>243</v>
      </c>
      <c s="6" t="s">
        <v>285</v>
      </c>
      <c s="36" t="s">
        <v>242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27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132</v>
      </c>
    </row>
    <row r="242" spans="1:5" ht="12.75">
      <c r="A242" t="s">
        <v>57</v>
      </c>
      <c r="E242" s="39" t="s">
        <v>58</v>
      </c>
    </row>
    <row r="243" spans="1:16" ht="12.75">
      <c r="A243" t="s">
        <v>49</v>
      </c>
      <c s="34" t="s">
        <v>247</v>
      </c>
      <c s="34" t="s">
        <v>287</v>
      </c>
      <c s="35" t="s">
        <v>247</v>
      </c>
      <c s="6" t="s">
        <v>288</v>
      </c>
      <c s="36" t="s">
        <v>242</v>
      </c>
      <c s="37">
        <v>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27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132</v>
      </c>
    </row>
    <row r="246" spans="1:5" ht="12.75">
      <c r="A246" t="s">
        <v>57</v>
      </c>
      <c r="E246" s="39" t="s">
        <v>58</v>
      </c>
    </row>
    <row r="247" spans="1:13" ht="12.75">
      <c r="A247" t="s">
        <v>46</v>
      </c>
      <c r="C247" s="31" t="s">
        <v>25</v>
      </c>
      <c r="E247" s="33" t="s">
        <v>289</v>
      </c>
      <c r="J247" s="32">
        <f>0</f>
      </c>
      <c s="32">
        <f>0</f>
      </c>
      <c s="32">
        <f>0+L248+L252+L256+L260+L264+L268+L272+L276+L280+L284+L288+L292+L296+L300+L304+L308+L312+L316</f>
      </c>
      <c s="32">
        <f>0+M248+M252+M256+M260+M264+M268+M272+M276+M280+M284+M288+M292+M296+M300+M304+M308+M312+M316</f>
      </c>
    </row>
    <row r="248" spans="1:16" ht="12.75">
      <c r="A248" t="s">
        <v>49</v>
      </c>
      <c s="34" t="s">
        <v>251</v>
      </c>
      <c s="34" t="s">
        <v>604</v>
      </c>
      <c s="35" t="s">
        <v>251</v>
      </c>
      <c s="6" t="s">
        <v>292</v>
      </c>
      <c s="36" t="s">
        <v>293</v>
      </c>
      <c s="37">
        <v>0.12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146</v>
      </c>
      <c>
        <f>(M248*0)/100</f>
      </c>
      <c t="s">
        <v>27</v>
      </c>
    </row>
    <row r="249" spans="1:5" ht="12.75">
      <c r="A249" s="35" t="s">
        <v>54</v>
      </c>
      <c r="E249" s="39" t="s">
        <v>4</v>
      </c>
    </row>
    <row r="250" spans="1:5" ht="12.75">
      <c r="A250" s="35" t="s">
        <v>55</v>
      </c>
      <c r="E250" s="40" t="s">
        <v>605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254</v>
      </c>
      <c s="34" t="s">
        <v>296</v>
      </c>
      <c s="35" t="s">
        <v>254</v>
      </c>
      <c s="6" t="s">
        <v>297</v>
      </c>
      <c s="36" t="s">
        <v>298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63</v>
      </c>
      <c>
        <f>(M252*0)/100</f>
      </c>
      <c t="s">
        <v>27</v>
      </c>
    </row>
    <row r="253" spans="1:5" ht="12.75">
      <c r="A253" s="35" t="s">
        <v>54</v>
      </c>
      <c r="E253" s="39" t="s">
        <v>4</v>
      </c>
    </row>
    <row r="254" spans="1:5" ht="12.75">
      <c r="A254" s="35" t="s">
        <v>55</v>
      </c>
      <c r="E254" s="40" t="s">
        <v>110</v>
      </c>
    </row>
    <row r="255" spans="1:5" ht="12.75">
      <c r="A255" t="s">
        <v>57</v>
      </c>
      <c r="E255" s="39" t="s">
        <v>58</v>
      </c>
    </row>
    <row r="256" spans="1:16" ht="12.75">
      <c r="A256" t="s">
        <v>49</v>
      </c>
      <c s="34" t="s">
        <v>257</v>
      </c>
      <c s="34" t="s">
        <v>300</v>
      </c>
      <c s="35" t="s">
        <v>257</v>
      </c>
      <c s="6" t="s">
        <v>301</v>
      </c>
      <c s="36" t="s">
        <v>298</v>
      </c>
      <c s="37">
        <v>30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63</v>
      </c>
      <c>
        <f>(M256*0)/100</f>
      </c>
      <c t="s">
        <v>27</v>
      </c>
    </row>
    <row r="257" spans="1:5" ht="12.75">
      <c r="A257" s="35" t="s">
        <v>54</v>
      </c>
      <c r="E257" s="39" t="s">
        <v>4</v>
      </c>
    </row>
    <row r="258" spans="1:5" ht="12.75">
      <c r="A258" s="35" t="s">
        <v>55</v>
      </c>
      <c r="E258" s="40" t="s">
        <v>260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261</v>
      </c>
      <c s="34" t="s">
        <v>308</v>
      </c>
      <c s="35" t="s">
        <v>261</v>
      </c>
      <c s="6" t="s">
        <v>309</v>
      </c>
      <c s="36" t="s">
        <v>306</v>
      </c>
      <c s="37">
        <v>125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63</v>
      </c>
      <c>
        <f>(M260*0)/100</f>
      </c>
      <c t="s">
        <v>27</v>
      </c>
    </row>
    <row r="261" spans="1:5" ht="12.75">
      <c r="A261" s="35" t="s">
        <v>54</v>
      </c>
      <c r="E261" s="39" t="s">
        <v>4</v>
      </c>
    </row>
    <row r="262" spans="1:5" ht="12.75">
      <c r="A262" s="35" t="s">
        <v>55</v>
      </c>
      <c r="E262" s="40" t="s">
        <v>606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264</v>
      </c>
      <c s="34" t="s">
        <v>312</v>
      </c>
      <c s="35" t="s">
        <v>264</v>
      </c>
      <c s="6" t="s">
        <v>313</v>
      </c>
      <c s="36" t="s">
        <v>306</v>
      </c>
      <c s="37">
        <v>125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63</v>
      </c>
      <c>
        <f>(M264*0)/100</f>
      </c>
      <c t="s">
        <v>27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606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267</v>
      </c>
      <c s="34" t="s">
        <v>315</v>
      </c>
      <c s="35" t="s">
        <v>267</v>
      </c>
      <c s="6" t="s">
        <v>316</v>
      </c>
      <c s="36" t="s">
        <v>306</v>
      </c>
      <c s="37">
        <v>22.75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63</v>
      </c>
      <c>
        <f>(M268*0)/100</f>
      </c>
      <c t="s">
        <v>27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607</v>
      </c>
    </row>
    <row r="271" spans="1:5" ht="12.75">
      <c r="A271" t="s">
        <v>57</v>
      </c>
      <c r="E271" s="39" t="s">
        <v>58</v>
      </c>
    </row>
    <row r="272" spans="1:16" ht="12.75">
      <c r="A272" t="s">
        <v>49</v>
      </c>
      <c s="34" t="s">
        <v>270</v>
      </c>
      <c s="34" t="s">
        <v>319</v>
      </c>
      <c s="35" t="s">
        <v>270</v>
      </c>
      <c s="6" t="s">
        <v>320</v>
      </c>
      <c s="36" t="s">
        <v>306</v>
      </c>
      <c s="37">
        <v>22.75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63</v>
      </c>
      <c>
        <f>(M272*0)/100</f>
      </c>
      <c t="s">
        <v>27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607</v>
      </c>
    </row>
    <row r="275" spans="1:5" ht="12.75">
      <c r="A275" t="s">
        <v>57</v>
      </c>
      <c r="E275" s="39" t="s">
        <v>58</v>
      </c>
    </row>
    <row r="276" spans="1:16" ht="12.75">
      <c r="A276" t="s">
        <v>49</v>
      </c>
      <c s="34" t="s">
        <v>273</v>
      </c>
      <c s="34" t="s">
        <v>322</v>
      </c>
      <c s="35" t="s">
        <v>273</v>
      </c>
      <c s="6" t="s">
        <v>323</v>
      </c>
      <c s="36" t="s">
        <v>306</v>
      </c>
      <c s="37">
        <v>147.75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63</v>
      </c>
      <c>
        <f>(M276*0)/100</f>
      </c>
      <c t="s">
        <v>27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608</v>
      </c>
    </row>
    <row r="279" spans="1:5" ht="12.75">
      <c r="A279" t="s">
        <v>57</v>
      </c>
      <c r="E279" s="39" t="s">
        <v>58</v>
      </c>
    </row>
    <row r="280" spans="1:16" ht="12.75">
      <c r="A280" t="s">
        <v>49</v>
      </c>
      <c s="34" t="s">
        <v>276</v>
      </c>
      <c s="34" t="s">
        <v>326</v>
      </c>
      <c s="35" t="s">
        <v>276</v>
      </c>
      <c s="6" t="s">
        <v>327</v>
      </c>
      <c s="36" t="s">
        <v>88</v>
      </c>
      <c s="37">
        <v>65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63</v>
      </c>
      <c>
        <f>(M280*0)/100</f>
      </c>
      <c t="s">
        <v>27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609</v>
      </c>
    </row>
    <row r="283" spans="1:5" ht="12.75">
      <c r="A283" t="s">
        <v>57</v>
      </c>
      <c r="E283" s="39" t="s">
        <v>58</v>
      </c>
    </row>
    <row r="284" spans="1:16" ht="25.5">
      <c r="A284" t="s">
        <v>49</v>
      </c>
      <c s="34" t="s">
        <v>279</v>
      </c>
      <c s="34" t="s">
        <v>330</v>
      </c>
      <c s="35" t="s">
        <v>279</v>
      </c>
      <c s="6" t="s">
        <v>331</v>
      </c>
      <c s="36" t="s">
        <v>88</v>
      </c>
      <c s="37">
        <v>65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63</v>
      </c>
      <c>
        <f>(M284*0)/100</f>
      </c>
      <c t="s">
        <v>27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609</v>
      </c>
    </row>
    <row r="287" spans="1:5" ht="12.75">
      <c r="A287" t="s">
        <v>57</v>
      </c>
      <c r="E287" s="39" t="s">
        <v>58</v>
      </c>
    </row>
    <row r="288" spans="1:16" ht="12.75">
      <c r="A288" t="s">
        <v>49</v>
      </c>
      <c s="34" t="s">
        <v>283</v>
      </c>
      <c s="34" t="s">
        <v>333</v>
      </c>
      <c s="35" t="s">
        <v>283</v>
      </c>
      <c s="6" t="s">
        <v>334</v>
      </c>
      <c s="36" t="s">
        <v>88</v>
      </c>
      <c s="37">
        <v>65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63</v>
      </c>
      <c>
        <f>(M288*0)/100</f>
      </c>
      <c t="s">
        <v>27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609</v>
      </c>
    </row>
    <row r="291" spans="1:5" ht="12.75">
      <c r="A291" t="s">
        <v>57</v>
      </c>
      <c r="E291" s="39" t="s">
        <v>58</v>
      </c>
    </row>
    <row r="292" spans="1:16" ht="25.5">
      <c r="A292" t="s">
        <v>49</v>
      </c>
      <c s="34" t="s">
        <v>286</v>
      </c>
      <c s="34" t="s">
        <v>336</v>
      </c>
      <c s="35" t="s">
        <v>286</v>
      </c>
      <c s="6" t="s">
        <v>337</v>
      </c>
      <c s="36" t="s">
        <v>62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63</v>
      </c>
      <c>
        <f>(M292*0)/100</f>
      </c>
      <c t="s">
        <v>27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110</v>
      </c>
    </row>
    <row r="295" spans="1:5" ht="12.75">
      <c r="A295" t="s">
        <v>57</v>
      </c>
      <c r="E295" s="39" t="s">
        <v>58</v>
      </c>
    </row>
    <row r="296" spans="1:16" ht="12.75">
      <c r="A296" t="s">
        <v>49</v>
      </c>
      <c s="34" t="s">
        <v>290</v>
      </c>
      <c s="34" t="s">
        <v>339</v>
      </c>
      <c s="35" t="s">
        <v>290</v>
      </c>
      <c s="6" t="s">
        <v>340</v>
      </c>
      <c s="36" t="s">
        <v>62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63</v>
      </c>
      <c>
        <f>(M296*0)/100</f>
      </c>
      <c t="s">
        <v>27</v>
      </c>
    </row>
    <row r="297" spans="1:5" ht="12.75">
      <c r="A297" s="35" t="s">
        <v>54</v>
      </c>
      <c r="E297" s="39" t="s">
        <v>4</v>
      </c>
    </row>
    <row r="298" spans="1:5" ht="12.75">
      <c r="A298" s="35" t="s">
        <v>55</v>
      </c>
      <c r="E298" s="40" t="s">
        <v>110</v>
      </c>
    </row>
    <row r="299" spans="1:5" ht="12.75">
      <c r="A299" t="s">
        <v>57</v>
      </c>
      <c r="E299" s="39" t="s">
        <v>58</v>
      </c>
    </row>
    <row r="300" spans="1:16" ht="25.5">
      <c r="A300" t="s">
        <v>49</v>
      </c>
      <c s="34" t="s">
        <v>295</v>
      </c>
      <c s="34" t="s">
        <v>342</v>
      </c>
      <c s="35" t="s">
        <v>295</v>
      </c>
      <c s="6" t="s">
        <v>343</v>
      </c>
      <c s="36" t="s">
        <v>62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27</v>
      </c>
    </row>
    <row r="301" spans="1:5" ht="12.75">
      <c r="A301" s="35" t="s">
        <v>54</v>
      </c>
      <c r="E301" s="39" t="s">
        <v>4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610</v>
      </c>
      <c s="35" t="s">
        <v>299</v>
      </c>
      <c s="6" t="s">
        <v>611</v>
      </c>
      <c s="36" t="s">
        <v>306</v>
      </c>
      <c s="37">
        <v>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27</v>
      </c>
    </row>
    <row r="305" spans="1:5" ht="12.75">
      <c r="A305" s="35" t="s">
        <v>54</v>
      </c>
      <c r="E305" s="39" t="s">
        <v>4</v>
      </c>
    </row>
    <row r="306" spans="1:5" ht="12.75">
      <c r="A306" s="35" t="s">
        <v>55</v>
      </c>
      <c r="E306" s="40" t="s">
        <v>612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613</v>
      </c>
      <c s="35" t="s">
        <v>303</v>
      </c>
      <c s="6" t="s">
        <v>614</v>
      </c>
      <c s="36" t="s">
        <v>306</v>
      </c>
      <c s="37">
        <v>300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27</v>
      </c>
    </row>
    <row r="309" spans="1:5" ht="12.75">
      <c r="A309" s="35" t="s">
        <v>54</v>
      </c>
      <c r="E309" s="39" t="s">
        <v>4</v>
      </c>
    </row>
    <row r="310" spans="1:5" ht="12.75">
      <c r="A310" s="35" t="s">
        <v>55</v>
      </c>
      <c r="E310" s="40" t="s">
        <v>615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616</v>
      </c>
      <c s="35" t="s">
        <v>307</v>
      </c>
      <c s="6" t="s">
        <v>617</v>
      </c>
      <c s="36" t="s">
        <v>306</v>
      </c>
      <c s="37">
        <v>300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146</v>
      </c>
      <c>
        <f>(M312*0)/100</f>
      </c>
      <c t="s">
        <v>27</v>
      </c>
    </row>
    <row r="313" spans="1:5" ht="12.75">
      <c r="A313" s="35" t="s">
        <v>54</v>
      </c>
      <c r="E313" s="39" t="s">
        <v>4</v>
      </c>
    </row>
    <row r="314" spans="1:5" ht="12.75">
      <c r="A314" s="35" t="s">
        <v>55</v>
      </c>
      <c r="E314" s="40" t="s">
        <v>615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345</v>
      </c>
      <c s="35" t="s">
        <v>311</v>
      </c>
      <c s="6" t="s">
        <v>346</v>
      </c>
      <c s="36" t="s">
        <v>347</v>
      </c>
      <c s="37">
        <v>0.12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27</v>
      </c>
    </row>
    <row r="317" spans="1:5" ht="12.75">
      <c r="A317" s="35" t="s">
        <v>54</v>
      </c>
      <c r="E317" s="39" t="s">
        <v>4</v>
      </c>
    </row>
    <row r="318" spans="1:5" ht="12.75">
      <c r="A318" s="35" t="s">
        <v>55</v>
      </c>
      <c r="E318" s="40" t="s">
        <v>618</v>
      </c>
    </row>
    <row r="319" spans="1:5" ht="12.75">
      <c r="A319" t="s">
        <v>57</v>
      </c>
      <c r="E319" s="39" t="s">
        <v>58</v>
      </c>
    </row>
    <row r="320" spans="1:13" ht="12.75">
      <c r="A320" t="s">
        <v>46</v>
      </c>
      <c r="C320" s="31" t="s">
        <v>66</v>
      </c>
      <c r="E320" s="33" t="s">
        <v>349</v>
      </c>
      <c r="J320" s="32">
        <f>0</f>
      </c>
      <c s="32">
        <f>0</f>
      </c>
      <c s="32">
        <f>0+L321+L325+L329+L333+L337+L341+L345+L349+L353+L357+L361+L365+L369+L373+L377+L381+L385+L389+L393+L397+L401+L405+L409+L413+L417+L421+L425+L429+L433+L437+L441</f>
      </c>
      <c s="32">
        <f>0+M321+M325+M329+M333+M337+M341+M345+M349+M353+M357+M361+M365+M369+M373+M377+M381+M385+M389+M393+M397+M401+M405+M409+M413+M417+M421+M425+M429+M433+M437+M441</f>
      </c>
    </row>
    <row r="321" spans="1:16" ht="12.75">
      <c r="A321" t="s">
        <v>49</v>
      </c>
      <c s="34" t="s">
        <v>314</v>
      </c>
      <c s="34" t="s">
        <v>351</v>
      </c>
      <c s="35" t="s">
        <v>314</v>
      </c>
      <c s="6" t="s">
        <v>352</v>
      </c>
      <c s="36" t="s">
        <v>353</v>
      </c>
      <c s="37">
        <v>0.285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63</v>
      </c>
      <c>
        <f>(M321*0)/100</f>
      </c>
      <c t="s">
        <v>27</v>
      </c>
    </row>
    <row r="322" spans="1:5" ht="12.75">
      <c r="A322" s="35" t="s">
        <v>54</v>
      </c>
      <c r="E322" s="39" t="s">
        <v>4</v>
      </c>
    </row>
    <row r="323" spans="1:5" ht="12.75">
      <c r="A323" s="35" t="s">
        <v>55</v>
      </c>
      <c r="E323" s="40" t="s">
        <v>619</v>
      </c>
    </row>
    <row r="324" spans="1:5" ht="12.75">
      <c r="A324" t="s">
        <v>57</v>
      </c>
      <c r="E324" s="39" t="s">
        <v>58</v>
      </c>
    </row>
    <row r="325" spans="1:16" ht="25.5">
      <c r="A325" t="s">
        <v>49</v>
      </c>
      <c s="34" t="s">
        <v>318</v>
      </c>
      <c s="34" t="s">
        <v>356</v>
      </c>
      <c s="35" t="s">
        <v>318</v>
      </c>
      <c s="6" t="s">
        <v>357</v>
      </c>
      <c s="36" t="s">
        <v>88</v>
      </c>
      <c s="37">
        <v>95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63</v>
      </c>
      <c>
        <f>(M325*0)/100</f>
      </c>
      <c t="s">
        <v>27</v>
      </c>
    </row>
    <row r="326" spans="1:5" ht="12.75">
      <c r="A326" s="35" t="s">
        <v>54</v>
      </c>
      <c r="E326" s="39" t="s">
        <v>4</v>
      </c>
    </row>
    <row r="327" spans="1:5" ht="12.75">
      <c r="A327" s="35" t="s">
        <v>55</v>
      </c>
      <c r="E327" s="40" t="s">
        <v>620</v>
      </c>
    </row>
    <row r="328" spans="1:5" ht="12.75">
      <c r="A328" t="s">
        <v>57</v>
      </c>
      <c r="E328" s="39" t="s">
        <v>58</v>
      </c>
    </row>
    <row r="329" spans="1:16" ht="12.75">
      <c r="A329" t="s">
        <v>49</v>
      </c>
      <c s="34" t="s">
        <v>321</v>
      </c>
      <c s="34" t="s">
        <v>360</v>
      </c>
      <c s="35" t="s">
        <v>321</v>
      </c>
      <c s="6" t="s">
        <v>361</v>
      </c>
      <c s="36" t="s">
        <v>362</v>
      </c>
      <c s="37">
        <v>1.44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63</v>
      </c>
      <c>
        <f>(M329*0)/100</f>
      </c>
      <c t="s">
        <v>27</v>
      </c>
    </row>
    <row r="330" spans="1:5" ht="12.75">
      <c r="A330" s="35" t="s">
        <v>54</v>
      </c>
      <c r="E330" s="39" t="s">
        <v>4</v>
      </c>
    </row>
    <row r="331" spans="1:5" ht="12.75">
      <c r="A331" s="35" t="s">
        <v>55</v>
      </c>
      <c r="E331" s="40" t="s">
        <v>621</v>
      </c>
    </row>
    <row r="332" spans="1:5" ht="12.75">
      <c r="A332" t="s">
        <v>57</v>
      </c>
      <c r="E332" s="39" t="s">
        <v>58</v>
      </c>
    </row>
    <row r="333" spans="1:16" ht="12.75">
      <c r="A333" t="s">
        <v>49</v>
      </c>
      <c s="34" t="s">
        <v>325</v>
      </c>
      <c s="34" t="s">
        <v>365</v>
      </c>
      <c s="35" t="s">
        <v>325</v>
      </c>
      <c s="6" t="s">
        <v>366</v>
      </c>
      <c s="36" t="s">
        <v>88</v>
      </c>
      <c s="37">
        <v>120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63</v>
      </c>
      <c>
        <f>(M333*0)/100</f>
      </c>
      <c t="s">
        <v>27</v>
      </c>
    </row>
    <row r="334" spans="1:5" ht="12.75">
      <c r="A334" s="35" t="s">
        <v>54</v>
      </c>
      <c r="E334" s="39" t="s">
        <v>4</v>
      </c>
    </row>
    <row r="335" spans="1:5" ht="12.75">
      <c r="A335" s="35" t="s">
        <v>55</v>
      </c>
      <c r="E335" s="40" t="s">
        <v>618</v>
      </c>
    </row>
    <row r="336" spans="1:5" ht="12.75">
      <c r="A336" t="s">
        <v>57</v>
      </c>
      <c r="E336" s="39" t="s">
        <v>58</v>
      </c>
    </row>
    <row r="337" spans="1:16" ht="12.75">
      <c r="A337" t="s">
        <v>49</v>
      </c>
      <c s="34" t="s">
        <v>329</v>
      </c>
      <c s="34" t="s">
        <v>368</v>
      </c>
      <c s="35" t="s">
        <v>329</v>
      </c>
      <c s="6" t="s">
        <v>369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63</v>
      </c>
      <c>
        <f>(M337*0)/100</f>
      </c>
      <c t="s">
        <v>27</v>
      </c>
    </row>
    <row r="338" spans="1:5" ht="12.75">
      <c r="A338" s="35" t="s">
        <v>54</v>
      </c>
      <c r="E338" s="39" t="s">
        <v>4</v>
      </c>
    </row>
    <row r="339" spans="1:5" ht="12.75">
      <c r="A339" s="35" t="s">
        <v>55</v>
      </c>
      <c r="E339" s="40" t="s">
        <v>56</v>
      </c>
    </row>
    <row r="340" spans="1:5" ht="12.75">
      <c r="A340" t="s">
        <v>57</v>
      </c>
      <c r="E340" s="39" t="s">
        <v>58</v>
      </c>
    </row>
    <row r="341" spans="1:16" ht="12.75">
      <c r="A341" t="s">
        <v>49</v>
      </c>
      <c s="34" t="s">
        <v>332</v>
      </c>
      <c s="34" t="s">
        <v>371</v>
      </c>
      <c s="35" t="s">
        <v>332</v>
      </c>
      <c s="6" t="s">
        <v>372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63</v>
      </c>
      <c>
        <f>(M341*0)/100</f>
      </c>
      <c t="s">
        <v>27</v>
      </c>
    </row>
    <row r="342" spans="1:5" ht="12.75">
      <c r="A342" s="35" t="s">
        <v>54</v>
      </c>
      <c r="E342" s="39" t="s">
        <v>4</v>
      </c>
    </row>
    <row r="343" spans="1:5" ht="12.75">
      <c r="A343" s="35" t="s">
        <v>55</v>
      </c>
      <c r="E343" s="40" t="s">
        <v>56</v>
      </c>
    </row>
    <row r="344" spans="1:5" ht="12.75">
      <c r="A344" t="s">
        <v>57</v>
      </c>
      <c r="E344" s="39" t="s">
        <v>58</v>
      </c>
    </row>
    <row r="345" spans="1:16" ht="12.75">
      <c r="A345" t="s">
        <v>49</v>
      </c>
      <c s="34" t="s">
        <v>335</v>
      </c>
      <c s="34" t="s">
        <v>622</v>
      </c>
      <c s="35" t="s">
        <v>335</v>
      </c>
      <c s="6" t="s">
        <v>623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63</v>
      </c>
      <c>
        <f>(M345*0)/100</f>
      </c>
      <c t="s">
        <v>27</v>
      </c>
    </row>
    <row r="346" spans="1:5" ht="12.75">
      <c r="A346" s="35" t="s">
        <v>54</v>
      </c>
      <c r="E346" s="39" t="s">
        <v>4</v>
      </c>
    </row>
    <row r="347" spans="1:5" ht="12.75">
      <c r="A347" s="35" t="s">
        <v>55</v>
      </c>
      <c r="E347" s="40" t="s">
        <v>56</v>
      </c>
    </row>
    <row r="348" spans="1:5" ht="12.75">
      <c r="A348" t="s">
        <v>57</v>
      </c>
      <c r="E348" s="39" t="s">
        <v>58</v>
      </c>
    </row>
    <row r="349" spans="1:16" ht="12.75">
      <c r="A349" t="s">
        <v>49</v>
      </c>
      <c s="34" t="s">
        <v>338</v>
      </c>
      <c s="34" t="s">
        <v>624</v>
      </c>
      <c s="35" t="s">
        <v>338</v>
      </c>
      <c s="6" t="s">
        <v>625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63</v>
      </c>
      <c>
        <f>(M349*0)/100</f>
      </c>
      <c t="s">
        <v>27</v>
      </c>
    </row>
    <row r="350" spans="1:5" ht="12.75">
      <c r="A350" s="35" t="s">
        <v>54</v>
      </c>
      <c r="E350" s="39" t="s">
        <v>4</v>
      </c>
    </row>
    <row r="351" spans="1:5" ht="12.75">
      <c r="A351" s="35" t="s">
        <v>55</v>
      </c>
      <c r="E351" s="40" t="s">
        <v>56</v>
      </c>
    </row>
    <row r="352" spans="1:5" ht="12.75">
      <c r="A352" t="s">
        <v>57</v>
      </c>
      <c r="E352" s="39" t="s">
        <v>58</v>
      </c>
    </row>
    <row r="353" spans="1:16" ht="12.75">
      <c r="A353" t="s">
        <v>49</v>
      </c>
      <c s="34" t="s">
        <v>341</v>
      </c>
      <c s="34" t="s">
        <v>374</v>
      </c>
      <c s="35" t="s">
        <v>341</v>
      </c>
      <c s="6" t="s">
        <v>375</v>
      </c>
      <c s="36" t="s">
        <v>88</v>
      </c>
      <c s="37">
        <v>70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63</v>
      </c>
      <c>
        <f>(M353*0)/100</f>
      </c>
      <c t="s">
        <v>27</v>
      </c>
    </row>
    <row r="354" spans="1:5" ht="12.75">
      <c r="A354" s="35" t="s">
        <v>54</v>
      </c>
      <c r="E354" s="39" t="s">
        <v>4</v>
      </c>
    </row>
    <row r="355" spans="1:5" ht="12.75">
      <c r="A355" s="35" t="s">
        <v>55</v>
      </c>
      <c r="E355" s="40" t="s">
        <v>99</v>
      </c>
    </row>
    <row r="356" spans="1:5" ht="12.75">
      <c r="A356" t="s">
        <v>57</v>
      </c>
      <c r="E356" s="39" t="s">
        <v>58</v>
      </c>
    </row>
    <row r="357" spans="1:16" ht="12.75">
      <c r="A357" t="s">
        <v>49</v>
      </c>
      <c s="34" t="s">
        <v>344</v>
      </c>
      <c s="34" t="s">
        <v>377</v>
      </c>
      <c s="35" t="s">
        <v>344</v>
      </c>
      <c s="6" t="s">
        <v>378</v>
      </c>
      <c s="36" t="s">
        <v>88</v>
      </c>
      <c s="37">
        <v>70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63</v>
      </c>
      <c>
        <f>(M357*0)/100</f>
      </c>
      <c t="s">
        <v>27</v>
      </c>
    </row>
    <row r="358" spans="1:5" ht="12.75">
      <c r="A358" s="35" t="s">
        <v>54</v>
      </c>
      <c r="E358" s="39" t="s">
        <v>4</v>
      </c>
    </row>
    <row r="359" spans="1:5" ht="12.75">
      <c r="A359" s="35" t="s">
        <v>55</v>
      </c>
      <c r="E359" s="40" t="s">
        <v>99</v>
      </c>
    </row>
    <row r="360" spans="1:5" ht="12.75">
      <c r="A360" t="s">
        <v>57</v>
      </c>
      <c r="E360" s="39" t="s">
        <v>58</v>
      </c>
    </row>
    <row r="361" spans="1:16" ht="12.75">
      <c r="A361" t="s">
        <v>49</v>
      </c>
      <c s="34" t="s">
        <v>350</v>
      </c>
      <c s="34" t="s">
        <v>380</v>
      </c>
      <c s="35" t="s">
        <v>350</v>
      </c>
      <c s="6" t="s">
        <v>381</v>
      </c>
      <c s="36" t="s">
        <v>103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63</v>
      </c>
      <c>
        <f>(M361*0)/100</f>
      </c>
      <c t="s">
        <v>27</v>
      </c>
    </row>
    <row r="362" spans="1:5" ht="12.75">
      <c r="A362" s="35" t="s">
        <v>54</v>
      </c>
      <c r="E362" s="39" t="s">
        <v>4</v>
      </c>
    </row>
    <row r="363" spans="1:5" ht="12.75">
      <c r="A363" s="35" t="s">
        <v>55</v>
      </c>
      <c r="E363" s="40" t="s">
        <v>56</v>
      </c>
    </row>
    <row r="364" spans="1:5" ht="12.75">
      <c r="A364" t="s">
        <v>57</v>
      </c>
      <c r="E364" s="39" t="s">
        <v>58</v>
      </c>
    </row>
    <row r="365" spans="1:16" ht="12.75">
      <c r="A365" t="s">
        <v>49</v>
      </c>
      <c s="34" t="s">
        <v>355</v>
      </c>
      <c s="34" t="s">
        <v>383</v>
      </c>
      <c s="35" t="s">
        <v>355</v>
      </c>
      <c s="6" t="s">
        <v>384</v>
      </c>
      <c s="36" t="s">
        <v>88</v>
      </c>
      <c s="37">
        <v>70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63</v>
      </c>
      <c>
        <f>(M365*0)/100</f>
      </c>
      <c t="s">
        <v>27</v>
      </c>
    </row>
    <row r="366" spans="1:5" ht="12.75">
      <c r="A366" s="35" t="s">
        <v>54</v>
      </c>
      <c r="E366" s="39" t="s">
        <v>4</v>
      </c>
    </row>
    <row r="367" spans="1:5" ht="12.75">
      <c r="A367" s="35" t="s">
        <v>55</v>
      </c>
      <c r="E367" s="40" t="s">
        <v>99</v>
      </c>
    </row>
    <row r="368" spans="1:5" ht="12.75">
      <c r="A368" t="s">
        <v>57</v>
      </c>
      <c r="E368" s="39" t="s">
        <v>58</v>
      </c>
    </row>
    <row r="369" spans="1:16" ht="12.75">
      <c r="A369" t="s">
        <v>49</v>
      </c>
      <c s="34" t="s">
        <v>359</v>
      </c>
      <c s="34" t="s">
        <v>386</v>
      </c>
      <c s="35" t="s">
        <v>359</v>
      </c>
      <c s="6" t="s">
        <v>387</v>
      </c>
      <c s="36" t="s">
        <v>62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63</v>
      </c>
      <c>
        <f>(M369*0)/100</f>
      </c>
      <c t="s">
        <v>27</v>
      </c>
    </row>
    <row r="370" spans="1:5" ht="12.75">
      <c r="A370" s="35" t="s">
        <v>54</v>
      </c>
      <c r="E370" s="39" t="s">
        <v>4</v>
      </c>
    </row>
    <row r="371" spans="1:5" ht="12.75">
      <c r="A371" s="35" t="s">
        <v>55</v>
      </c>
      <c r="E371" s="40" t="s">
        <v>56</v>
      </c>
    </row>
    <row r="372" spans="1:5" ht="12.75">
      <c r="A372" t="s">
        <v>57</v>
      </c>
      <c r="E372" s="39" t="s">
        <v>58</v>
      </c>
    </row>
    <row r="373" spans="1:16" ht="12.75">
      <c r="A373" t="s">
        <v>49</v>
      </c>
      <c s="34" t="s">
        <v>364</v>
      </c>
      <c s="34" t="s">
        <v>390</v>
      </c>
      <c s="35" t="s">
        <v>364</v>
      </c>
      <c s="6" t="s">
        <v>391</v>
      </c>
      <c s="36" t="s">
        <v>62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63</v>
      </c>
      <c>
        <f>(M373*0)/100</f>
      </c>
      <c t="s">
        <v>27</v>
      </c>
    </row>
    <row r="374" spans="1:5" ht="12.75">
      <c r="A374" s="35" t="s">
        <v>54</v>
      </c>
      <c r="E374" s="39" t="s">
        <v>4</v>
      </c>
    </row>
    <row r="375" spans="1:5" ht="12.75">
      <c r="A375" s="35" t="s">
        <v>55</v>
      </c>
      <c r="E375" s="40" t="s">
        <v>56</v>
      </c>
    </row>
    <row r="376" spans="1:5" ht="12.75">
      <c r="A376" t="s">
        <v>57</v>
      </c>
      <c r="E376" s="39" t="s">
        <v>58</v>
      </c>
    </row>
    <row r="377" spans="1:16" ht="12.75">
      <c r="A377" t="s">
        <v>49</v>
      </c>
      <c s="34" t="s">
        <v>367</v>
      </c>
      <c s="34" t="s">
        <v>399</v>
      </c>
      <c s="35" t="s">
        <v>367</v>
      </c>
      <c s="6" t="s">
        <v>400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27</v>
      </c>
    </row>
    <row r="378" spans="1:5" ht="12.75">
      <c r="A378" s="35" t="s">
        <v>54</v>
      </c>
      <c r="E378" s="39" t="s">
        <v>4</v>
      </c>
    </row>
    <row r="379" spans="1:5" ht="12.75">
      <c r="A379" s="35" t="s">
        <v>55</v>
      </c>
      <c r="E379" s="40" t="s">
        <v>110</v>
      </c>
    </row>
    <row r="380" spans="1:5" ht="12.75">
      <c r="A380" t="s">
        <v>57</v>
      </c>
      <c r="E380" s="39" t="s">
        <v>58</v>
      </c>
    </row>
    <row r="381" spans="1:16" ht="12.75">
      <c r="A381" t="s">
        <v>49</v>
      </c>
      <c s="34" t="s">
        <v>370</v>
      </c>
      <c s="34" t="s">
        <v>402</v>
      </c>
      <c s="35" t="s">
        <v>370</v>
      </c>
      <c s="6" t="s">
        <v>403</v>
      </c>
      <c s="36" t="s">
        <v>62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27</v>
      </c>
    </row>
    <row r="382" spans="1:5" ht="12.75">
      <c r="A382" s="35" t="s">
        <v>54</v>
      </c>
      <c r="E382" s="39" t="s">
        <v>4</v>
      </c>
    </row>
    <row r="383" spans="1:5" ht="12.75">
      <c r="A383" s="35" t="s">
        <v>55</v>
      </c>
      <c r="E383" s="40" t="s">
        <v>110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405</v>
      </c>
      <c s="35" t="s">
        <v>373</v>
      </c>
      <c s="6" t="s">
        <v>406</v>
      </c>
      <c s="36" t="s">
        <v>62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27</v>
      </c>
    </row>
    <row r="386" spans="1:5" ht="12.75">
      <c r="A386" s="35" t="s">
        <v>54</v>
      </c>
      <c r="E386" s="39" t="s">
        <v>4</v>
      </c>
    </row>
    <row r="387" spans="1:5" ht="12.75">
      <c r="A387" s="35" t="s">
        <v>55</v>
      </c>
      <c r="E387" s="40" t="s">
        <v>56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408</v>
      </c>
      <c s="35" t="s">
        <v>376</v>
      </c>
      <c s="6" t="s">
        <v>409</v>
      </c>
      <c s="36" t="s">
        <v>62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27</v>
      </c>
    </row>
    <row r="390" spans="1:5" ht="12.75">
      <c r="A390" s="35" t="s">
        <v>54</v>
      </c>
      <c r="E390" s="39" t="s">
        <v>4</v>
      </c>
    </row>
    <row r="391" spans="1:5" ht="12.75">
      <c r="A391" s="35" t="s">
        <v>55</v>
      </c>
      <c r="E391" s="40" t="s">
        <v>56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411</v>
      </c>
      <c s="35" t="s">
        <v>379</v>
      </c>
      <c s="6" t="s">
        <v>412</v>
      </c>
      <c s="36" t="s">
        <v>62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27</v>
      </c>
    </row>
    <row r="394" spans="1:5" ht="12.75">
      <c r="A394" s="35" t="s">
        <v>54</v>
      </c>
      <c r="E394" s="39" t="s">
        <v>4</v>
      </c>
    </row>
    <row r="395" spans="1:5" ht="12.75">
      <c r="A395" s="35" t="s">
        <v>55</v>
      </c>
      <c r="E395" s="40" t="s">
        <v>56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414</v>
      </c>
      <c s="35" t="s">
        <v>382</v>
      </c>
      <c s="6" t="s">
        <v>415</v>
      </c>
      <c s="36" t="s">
        <v>62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27</v>
      </c>
    </row>
    <row r="398" spans="1:5" ht="12.75">
      <c r="A398" s="35" t="s">
        <v>54</v>
      </c>
      <c r="E398" s="39" t="s">
        <v>4</v>
      </c>
    </row>
    <row r="399" spans="1:5" ht="12.75">
      <c r="A399" s="35" t="s">
        <v>55</v>
      </c>
      <c r="E399" s="40" t="s">
        <v>56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417</v>
      </c>
      <c s="35" t="s">
        <v>385</v>
      </c>
      <c s="6" t="s">
        <v>418</v>
      </c>
      <c s="36" t="s">
        <v>62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27</v>
      </c>
    </row>
    <row r="402" spans="1:5" ht="12.75">
      <c r="A402" s="35" t="s">
        <v>54</v>
      </c>
      <c r="E402" s="39" t="s">
        <v>4</v>
      </c>
    </row>
    <row r="403" spans="1:5" ht="12.75">
      <c r="A403" s="35" t="s">
        <v>55</v>
      </c>
      <c r="E403" s="40" t="s">
        <v>110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420</v>
      </c>
      <c s="35" t="s">
        <v>389</v>
      </c>
      <c s="6" t="s">
        <v>421</v>
      </c>
      <c s="36" t="s">
        <v>62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27</v>
      </c>
    </row>
    <row r="406" spans="1:5" ht="12.75">
      <c r="A406" s="35" t="s">
        <v>54</v>
      </c>
      <c r="E406" s="39" t="s">
        <v>4</v>
      </c>
    </row>
    <row r="407" spans="1:5" ht="12.75">
      <c r="A407" s="35" t="s">
        <v>55</v>
      </c>
      <c r="E407" s="40" t="s">
        <v>56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423</v>
      </c>
      <c s="35" t="s">
        <v>392</v>
      </c>
      <c s="6" t="s">
        <v>424</v>
      </c>
      <c s="36" t="s">
        <v>62</v>
      </c>
      <c s="37">
        <v>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27</v>
      </c>
    </row>
    <row r="410" spans="1:5" ht="12.75">
      <c r="A410" s="35" t="s">
        <v>54</v>
      </c>
      <c r="E410" s="39" t="s">
        <v>4</v>
      </c>
    </row>
    <row r="411" spans="1:5" ht="12.75">
      <c r="A411" s="35" t="s">
        <v>55</v>
      </c>
      <c r="E411" s="40" t="s">
        <v>56</v>
      </c>
    </row>
    <row r="412" spans="1:5" ht="12.75">
      <c r="A412" t="s">
        <v>57</v>
      </c>
      <c r="E412" s="39" t="s">
        <v>58</v>
      </c>
    </row>
    <row r="413" spans="1:16" ht="25.5">
      <c r="A413" t="s">
        <v>49</v>
      </c>
      <c s="34" t="s">
        <v>395</v>
      </c>
      <c s="34" t="s">
        <v>426</v>
      </c>
      <c s="35" t="s">
        <v>395</v>
      </c>
      <c s="6" t="s">
        <v>427</v>
      </c>
      <c s="36" t="s">
        <v>62</v>
      </c>
      <c s="37">
        <v>3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27</v>
      </c>
    </row>
    <row r="414" spans="1:5" ht="12.75">
      <c r="A414" s="35" t="s">
        <v>54</v>
      </c>
      <c r="E414" s="39" t="s">
        <v>4</v>
      </c>
    </row>
    <row r="415" spans="1:5" ht="12.75">
      <c r="A415" s="35" t="s">
        <v>55</v>
      </c>
      <c r="E415" s="40" t="s">
        <v>159</v>
      </c>
    </row>
    <row r="416" spans="1:5" ht="12.75">
      <c r="A416" t="s">
        <v>57</v>
      </c>
      <c r="E416" s="39" t="s">
        <v>58</v>
      </c>
    </row>
    <row r="417" spans="1:16" ht="25.5">
      <c r="A417" t="s">
        <v>49</v>
      </c>
      <c s="34" t="s">
        <v>398</v>
      </c>
      <c s="34" t="s">
        <v>429</v>
      </c>
      <c s="35" t="s">
        <v>398</v>
      </c>
      <c s="6" t="s">
        <v>430</v>
      </c>
      <c s="36" t="s">
        <v>103</v>
      </c>
      <c s="37">
        <v>3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27</v>
      </c>
    </row>
    <row r="418" spans="1:5" ht="12.75">
      <c r="A418" s="35" t="s">
        <v>54</v>
      </c>
      <c r="E418" s="39" t="s">
        <v>4</v>
      </c>
    </row>
    <row r="419" spans="1:5" ht="12.75">
      <c r="A419" s="35" t="s">
        <v>55</v>
      </c>
      <c r="E419" s="40" t="s">
        <v>159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432</v>
      </c>
      <c s="35" t="s">
        <v>401</v>
      </c>
      <c s="6" t="s">
        <v>433</v>
      </c>
      <c s="36" t="s">
        <v>434</v>
      </c>
      <c s="37">
        <v>12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27</v>
      </c>
    </row>
    <row r="422" spans="1:5" ht="12.75">
      <c r="A422" s="35" t="s">
        <v>54</v>
      </c>
      <c r="E422" s="39" t="s">
        <v>4</v>
      </c>
    </row>
    <row r="423" spans="1:5" ht="12.75">
      <c r="A423" s="35" t="s">
        <v>55</v>
      </c>
      <c r="E423" s="40" t="s">
        <v>178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436</v>
      </c>
      <c s="35" t="s">
        <v>404</v>
      </c>
      <c s="6" t="s">
        <v>437</v>
      </c>
      <c s="36" t="s">
        <v>62</v>
      </c>
      <c s="37">
        <v>12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27</v>
      </c>
    </row>
    <row r="426" spans="1:5" ht="12.75">
      <c r="A426" s="35" t="s">
        <v>54</v>
      </c>
      <c r="E426" s="39" t="s">
        <v>4</v>
      </c>
    </row>
    <row r="427" spans="1:5" ht="12.75">
      <c r="A427" s="35" t="s">
        <v>55</v>
      </c>
      <c r="E427" s="40" t="s">
        <v>178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439</v>
      </c>
      <c s="35" t="s">
        <v>407</v>
      </c>
      <c s="6" t="s">
        <v>440</v>
      </c>
      <c s="36" t="s">
        <v>62</v>
      </c>
      <c s="37">
        <v>12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27</v>
      </c>
    </row>
    <row r="430" spans="1:5" ht="12.75">
      <c r="A430" s="35" t="s">
        <v>54</v>
      </c>
      <c r="E430" s="39" t="s">
        <v>4</v>
      </c>
    </row>
    <row r="431" spans="1:5" ht="12.75">
      <c r="A431" s="35" t="s">
        <v>55</v>
      </c>
      <c r="E431" s="40" t="s">
        <v>178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442</v>
      </c>
      <c s="35" t="s">
        <v>410</v>
      </c>
      <c s="6" t="s">
        <v>443</v>
      </c>
      <c s="36" t="s">
        <v>62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27</v>
      </c>
    </row>
    <row r="434" spans="1:5" ht="12.75">
      <c r="A434" s="35" t="s">
        <v>54</v>
      </c>
      <c r="E434" s="39" t="s">
        <v>4</v>
      </c>
    </row>
    <row r="435" spans="1:5" ht="12.75">
      <c r="A435" s="35" t="s">
        <v>55</v>
      </c>
      <c r="E435" s="40" t="s">
        <v>56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445</v>
      </c>
      <c s="35" t="s">
        <v>413</v>
      </c>
      <c s="6" t="s">
        <v>446</v>
      </c>
      <c s="36" t="s">
        <v>62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27</v>
      </c>
    </row>
    <row r="438" spans="1:5" ht="12.75">
      <c r="A438" s="35" t="s">
        <v>54</v>
      </c>
      <c r="E438" s="39" t="s">
        <v>4</v>
      </c>
    </row>
    <row r="439" spans="1:5" ht="12.75">
      <c r="A439" s="35" t="s">
        <v>55</v>
      </c>
      <c r="E439" s="40" t="s">
        <v>56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626</v>
      </c>
      <c s="35" t="s">
        <v>416</v>
      </c>
      <c s="6" t="s">
        <v>449</v>
      </c>
      <c s="36" t="s">
        <v>88</v>
      </c>
      <c s="37">
        <v>120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146</v>
      </c>
      <c>
        <f>(M441*0)/100</f>
      </c>
      <c t="s">
        <v>27</v>
      </c>
    </row>
    <row r="442" spans="1:5" ht="12.75">
      <c r="A442" s="35" t="s">
        <v>54</v>
      </c>
      <c r="E442" s="39" t="s">
        <v>4</v>
      </c>
    </row>
    <row r="443" spans="1:5" ht="12.75">
      <c r="A443" s="35" t="s">
        <v>55</v>
      </c>
      <c r="E443" s="40" t="s">
        <v>618</v>
      </c>
    </row>
    <row r="444" spans="1:5" ht="12.75">
      <c r="A444" t="s">
        <v>57</v>
      </c>
      <c r="E444" s="39" t="s">
        <v>58</v>
      </c>
    </row>
    <row r="445" spans="1:13" ht="12.75">
      <c r="A445" t="s">
        <v>46</v>
      </c>
      <c r="C445" s="31" t="s">
        <v>69</v>
      </c>
      <c r="E445" s="33" t="s">
        <v>450</v>
      </c>
      <c r="J445" s="32">
        <f>0</f>
      </c>
      <c s="32">
        <f>0</f>
      </c>
      <c s="32">
        <f>0+L446+L450+L454+L458+L462+L466+L470+L474+L478+L482+L486+L490+L494+L498+L502+L506+L510+L514+L518+L522+L526</f>
      </c>
      <c s="32">
        <f>0+M446+M450+M454+M458+M462+M466+M470+M474+M478+M482+M486+M490+M494+M498+M502+M506+M510+M514+M518+M522+M526</f>
      </c>
    </row>
    <row r="446" spans="1:16" ht="25.5">
      <c r="A446" t="s">
        <v>49</v>
      </c>
      <c s="34" t="s">
        <v>419</v>
      </c>
      <c s="34" t="s">
        <v>627</v>
      </c>
      <c s="35" t="s">
        <v>419</v>
      </c>
      <c s="6" t="s">
        <v>628</v>
      </c>
      <c s="36" t="s">
        <v>62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63</v>
      </c>
      <c>
        <f>(M446*0)/100</f>
      </c>
      <c t="s">
        <v>27</v>
      </c>
    </row>
    <row r="447" spans="1:5" ht="12.75">
      <c r="A447" s="35" t="s">
        <v>54</v>
      </c>
      <c r="E447" s="39" t="s">
        <v>4</v>
      </c>
    </row>
    <row r="448" spans="1:5" ht="12.75">
      <c r="A448" s="35" t="s">
        <v>55</v>
      </c>
      <c r="E448" s="40" t="s">
        <v>56</v>
      </c>
    </row>
    <row r="449" spans="1:5" ht="12.75">
      <c r="A449" t="s">
        <v>57</v>
      </c>
      <c r="E449" s="39" t="s">
        <v>58</v>
      </c>
    </row>
    <row r="450" spans="1:16" ht="25.5">
      <c r="A450" t="s">
        <v>49</v>
      </c>
      <c s="34" t="s">
        <v>422</v>
      </c>
      <c s="34" t="s">
        <v>629</v>
      </c>
      <c s="35" t="s">
        <v>422</v>
      </c>
      <c s="6" t="s">
        <v>630</v>
      </c>
      <c s="36" t="s">
        <v>62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63</v>
      </c>
      <c>
        <f>(M450*0)/100</f>
      </c>
      <c t="s">
        <v>27</v>
      </c>
    </row>
    <row r="451" spans="1:5" ht="12.75">
      <c r="A451" s="35" t="s">
        <v>54</v>
      </c>
      <c r="E451" s="39" t="s">
        <v>4</v>
      </c>
    </row>
    <row r="452" spans="1:5" ht="12.75">
      <c r="A452" s="35" t="s">
        <v>55</v>
      </c>
      <c r="E452" s="40" t="s">
        <v>56</v>
      </c>
    </row>
    <row r="453" spans="1:5" ht="12.75">
      <c r="A453" t="s">
        <v>57</v>
      </c>
      <c r="E453" s="39" t="s">
        <v>58</v>
      </c>
    </row>
    <row r="454" spans="1:16" ht="25.5">
      <c r="A454" t="s">
        <v>49</v>
      </c>
      <c s="34" t="s">
        <v>425</v>
      </c>
      <c s="34" t="s">
        <v>631</v>
      </c>
      <c s="35" t="s">
        <v>425</v>
      </c>
      <c s="6" t="s">
        <v>632</v>
      </c>
      <c s="36" t="s">
        <v>62</v>
      </c>
      <c s="37">
        <v>1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63</v>
      </c>
      <c>
        <f>(M454*0)/100</f>
      </c>
      <c t="s">
        <v>27</v>
      </c>
    </row>
    <row r="455" spans="1:5" ht="12.75">
      <c r="A455" s="35" t="s">
        <v>54</v>
      </c>
      <c r="E455" s="39" t="s">
        <v>4</v>
      </c>
    </row>
    <row r="456" spans="1:5" ht="12.75">
      <c r="A456" s="35" t="s">
        <v>55</v>
      </c>
      <c r="E456" s="40" t="s">
        <v>56</v>
      </c>
    </row>
    <row r="457" spans="1:5" ht="12.75">
      <c r="A457" t="s">
        <v>57</v>
      </c>
      <c r="E457" s="39" t="s">
        <v>58</v>
      </c>
    </row>
    <row r="458" spans="1:16" ht="12.75">
      <c r="A458" t="s">
        <v>49</v>
      </c>
      <c s="34" t="s">
        <v>428</v>
      </c>
      <c s="34" t="s">
        <v>633</v>
      </c>
      <c s="35" t="s">
        <v>428</v>
      </c>
      <c s="6" t="s">
        <v>634</v>
      </c>
      <c s="36" t="s">
        <v>62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63</v>
      </c>
      <c>
        <f>(M458*0)/100</f>
      </c>
      <c t="s">
        <v>27</v>
      </c>
    </row>
    <row r="459" spans="1:5" ht="12.75">
      <c r="A459" s="35" t="s">
        <v>54</v>
      </c>
      <c r="E459" s="39" t="s">
        <v>4</v>
      </c>
    </row>
    <row r="460" spans="1:5" ht="12.75">
      <c r="A460" s="35" t="s">
        <v>55</v>
      </c>
      <c r="E460" s="40" t="s">
        <v>56</v>
      </c>
    </row>
    <row r="461" spans="1:5" ht="12.75">
      <c r="A461" t="s">
        <v>57</v>
      </c>
      <c r="E461" s="39" t="s">
        <v>58</v>
      </c>
    </row>
    <row r="462" spans="1:16" ht="12.75">
      <c r="A462" t="s">
        <v>49</v>
      </c>
      <c s="34" t="s">
        <v>431</v>
      </c>
      <c s="34" t="s">
        <v>458</v>
      </c>
      <c s="35" t="s">
        <v>431</v>
      </c>
      <c s="6" t="s">
        <v>459</v>
      </c>
      <c s="36" t="s">
        <v>298</v>
      </c>
      <c s="37">
        <v>3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63</v>
      </c>
      <c>
        <f>(M462*0)/100</f>
      </c>
      <c t="s">
        <v>27</v>
      </c>
    </row>
    <row r="463" spans="1:5" ht="12.75">
      <c r="A463" s="35" t="s">
        <v>54</v>
      </c>
      <c r="E463" s="39" t="s">
        <v>4</v>
      </c>
    </row>
    <row r="464" spans="1:5" ht="12.75">
      <c r="A464" s="35" t="s">
        <v>55</v>
      </c>
      <c r="E464" s="40" t="s">
        <v>159</v>
      </c>
    </row>
    <row r="465" spans="1:5" ht="12.75">
      <c r="A465" t="s">
        <v>57</v>
      </c>
      <c r="E465" s="39" t="s">
        <v>58</v>
      </c>
    </row>
    <row r="466" spans="1:16" ht="12.75">
      <c r="A466" t="s">
        <v>49</v>
      </c>
      <c s="34" t="s">
        <v>435</v>
      </c>
      <c s="34" t="s">
        <v>461</v>
      </c>
      <c s="35" t="s">
        <v>435</v>
      </c>
      <c s="6" t="s">
        <v>462</v>
      </c>
      <c s="36" t="s">
        <v>306</v>
      </c>
      <c s="37">
        <v>0.4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63</v>
      </c>
      <c>
        <f>(M466*0)/100</f>
      </c>
      <c t="s">
        <v>27</v>
      </c>
    </row>
    <row r="467" spans="1:5" ht="12.75">
      <c r="A467" s="35" t="s">
        <v>54</v>
      </c>
      <c r="E467" s="39" t="s">
        <v>4</v>
      </c>
    </row>
    <row r="468" spans="1:5" ht="12.75">
      <c r="A468" s="35" t="s">
        <v>55</v>
      </c>
      <c r="E468" s="40" t="s">
        <v>463</v>
      </c>
    </row>
    <row r="469" spans="1:5" ht="12.75">
      <c r="A469" t="s">
        <v>57</v>
      </c>
      <c r="E469" s="39" t="s">
        <v>58</v>
      </c>
    </row>
    <row r="470" spans="1:16" ht="38.25">
      <c r="A470" t="s">
        <v>49</v>
      </c>
      <c s="34" t="s">
        <v>438</v>
      </c>
      <c s="34" t="s">
        <v>635</v>
      </c>
      <c s="35" t="s">
        <v>438</v>
      </c>
      <c s="6" t="s">
        <v>636</v>
      </c>
      <c s="36" t="s">
        <v>62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146</v>
      </c>
      <c>
        <f>(M470*0)/100</f>
      </c>
      <c t="s">
        <v>27</v>
      </c>
    </row>
    <row r="471" spans="1:5" ht="12.75">
      <c r="A471" s="35" t="s">
        <v>54</v>
      </c>
      <c r="E471" s="39" t="s">
        <v>4</v>
      </c>
    </row>
    <row r="472" spans="1:5" ht="12.75">
      <c r="A472" s="35" t="s">
        <v>55</v>
      </c>
      <c r="E472" s="40" t="s">
        <v>56</v>
      </c>
    </row>
    <row r="473" spans="1:5" ht="12.75">
      <c r="A473" t="s">
        <v>57</v>
      </c>
      <c r="E473" s="39" t="s">
        <v>58</v>
      </c>
    </row>
    <row r="474" spans="1:16" ht="12.75">
      <c r="A474" t="s">
        <v>49</v>
      </c>
      <c s="34" t="s">
        <v>441</v>
      </c>
      <c s="34" t="s">
        <v>471</v>
      </c>
      <c s="35" t="s">
        <v>441</v>
      </c>
      <c s="6" t="s">
        <v>472</v>
      </c>
      <c s="36" t="s">
        <v>62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63</v>
      </c>
      <c>
        <f>(M474*0)/100</f>
      </c>
      <c t="s">
        <v>27</v>
      </c>
    </row>
    <row r="475" spans="1:5" ht="12.75">
      <c r="A475" s="35" t="s">
        <v>54</v>
      </c>
      <c r="E475" s="39" t="s">
        <v>4</v>
      </c>
    </row>
    <row r="476" spans="1:5" ht="12.75">
      <c r="A476" s="35" t="s">
        <v>55</v>
      </c>
      <c r="E476" s="40" t="s">
        <v>56</v>
      </c>
    </row>
    <row r="477" spans="1:5" ht="12.75">
      <c r="A477" t="s">
        <v>57</v>
      </c>
      <c r="E477" s="39" t="s">
        <v>58</v>
      </c>
    </row>
    <row r="478" spans="1:16" ht="12.75">
      <c r="A478" t="s">
        <v>49</v>
      </c>
      <c s="34" t="s">
        <v>444</v>
      </c>
      <c s="34" t="s">
        <v>474</v>
      </c>
      <c s="35" t="s">
        <v>444</v>
      </c>
      <c s="6" t="s">
        <v>475</v>
      </c>
      <c s="36" t="s">
        <v>88</v>
      </c>
      <c s="37">
        <v>30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63</v>
      </c>
      <c>
        <f>(M478*0)/100</f>
      </c>
      <c t="s">
        <v>27</v>
      </c>
    </row>
    <row r="479" spans="1:5" ht="12.75">
      <c r="A479" s="35" t="s">
        <v>54</v>
      </c>
      <c r="E479" s="39" t="s">
        <v>4</v>
      </c>
    </row>
    <row r="480" spans="1:5" ht="12.75">
      <c r="A480" s="35" t="s">
        <v>55</v>
      </c>
      <c r="E480" s="40" t="s">
        <v>260</v>
      </c>
    </row>
    <row r="481" spans="1:5" ht="12.75">
      <c r="A481" t="s">
        <v>57</v>
      </c>
      <c r="E481" s="39" t="s">
        <v>58</v>
      </c>
    </row>
    <row r="482" spans="1:16" ht="25.5">
      <c r="A482" t="s">
        <v>49</v>
      </c>
      <c s="34" t="s">
        <v>447</v>
      </c>
      <c s="34" t="s">
        <v>336</v>
      </c>
      <c s="35" t="s">
        <v>447</v>
      </c>
      <c s="6" t="s">
        <v>337</v>
      </c>
      <c s="36" t="s">
        <v>62</v>
      </c>
      <c s="37">
        <v>6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63</v>
      </c>
      <c>
        <f>(M482*0)/100</f>
      </c>
      <c t="s">
        <v>27</v>
      </c>
    </row>
    <row r="483" spans="1:5" ht="12.75">
      <c r="A483" s="35" t="s">
        <v>54</v>
      </c>
      <c r="E483" s="39" t="s">
        <v>4</v>
      </c>
    </row>
    <row r="484" spans="1:5" ht="12.75">
      <c r="A484" s="35" t="s">
        <v>55</v>
      </c>
      <c r="E484" s="40" t="s">
        <v>84</v>
      </c>
    </row>
    <row r="485" spans="1:5" ht="12.75">
      <c r="A485" t="s">
        <v>57</v>
      </c>
      <c r="E485" s="39" t="s">
        <v>58</v>
      </c>
    </row>
    <row r="486" spans="1:16" ht="12.75">
      <c r="A486" t="s">
        <v>49</v>
      </c>
      <c s="34" t="s">
        <v>451</v>
      </c>
      <c s="34" t="s">
        <v>478</v>
      </c>
      <c s="35" t="s">
        <v>451</v>
      </c>
      <c s="6" t="s">
        <v>479</v>
      </c>
      <c s="36" t="s">
        <v>62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63</v>
      </c>
      <c>
        <f>(M486*0)/100</f>
      </c>
      <c t="s">
        <v>27</v>
      </c>
    </row>
    <row r="487" spans="1:5" ht="12.75">
      <c r="A487" s="35" t="s">
        <v>54</v>
      </c>
      <c r="E487" s="39" t="s">
        <v>4</v>
      </c>
    </row>
    <row r="488" spans="1:5" ht="12.75">
      <c r="A488" s="35" t="s">
        <v>55</v>
      </c>
      <c r="E488" s="40" t="s">
        <v>56</v>
      </c>
    </row>
    <row r="489" spans="1:5" ht="12.75">
      <c r="A489" t="s">
        <v>57</v>
      </c>
      <c r="E489" s="39" t="s">
        <v>58</v>
      </c>
    </row>
    <row r="490" spans="1:16" ht="12.75">
      <c r="A490" t="s">
        <v>49</v>
      </c>
      <c s="34" t="s">
        <v>454</v>
      </c>
      <c s="34" t="s">
        <v>481</v>
      </c>
      <c s="35" t="s">
        <v>454</v>
      </c>
      <c s="6" t="s">
        <v>482</v>
      </c>
      <c s="36" t="s">
        <v>62</v>
      </c>
      <c s="37">
        <v>2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63</v>
      </c>
      <c>
        <f>(M490*0)/100</f>
      </c>
      <c t="s">
        <v>27</v>
      </c>
    </row>
    <row r="491" spans="1:5" ht="12.75">
      <c r="A491" s="35" t="s">
        <v>54</v>
      </c>
      <c r="E491" s="39" t="s">
        <v>4</v>
      </c>
    </row>
    <row r="492" spans="1:5" ht="12.75">
      <c r="A492" s="35" t="s">
        <v>55</v>
      </c>
      <c r="E492" s="40" t="s">
        <v>110</v>
      </c>
    </row>
    <row r="493" spans="1:5" ht="12.75">
      <c r="A493" t="s">
        <v>57</v>
      </c>
      <c r="E493" s="39" t="s">
        <v>58</v>
      </c>
    </row>
    <row r="494" spans="1:16" ht="12.75">
      <c r="A494" t="s">
        <v>49</v>
      </c>
      <c s="34" t="s">
        <v>457</v>
      </c>
      <c s="34" t="s">
        <v>484</v>
      </c>
      <c s="35" t="s">
        <v>457</v>
      </c>
      <c s="6" t="s">
        <v>485</v>
      </c>
      <c s="36" t="s">
        <v>486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63</v>
      </c>
      <c>
        <f>(M494*0)/100</f>
      </c>
      <c t="s">
        <v>27</v>
      </c>
    </row>
    <row r="495" spans="1:5" ht="12.75">
      <c r="A495" s="35" t="s">
        <v>54</v>
      </c>
      <c r="E495" s="39" t="s">
        <v>4</v>
      </c>
    </row>
    <row r="496" spans="1:5" ht="12.75">
      <c r="A496" s="35" t="s">
        <v>55</v>
      </c>
      <c r="E496" s="40" t="s">
        <v>56</v>
      </c>
    </row>
    <row r="497" spans="1:5" ht="12.75">
      <c r="A497" t="s">
        <v>57</v>
      </c>
      <c r="E497" s="39" t="s">
        <v>58</v>
      </c>
    </row>
    <row r="498" spans="1:16" ht="12.75">
      <c r="A498" t="s">
        <v>49</v>
      </c>
      <c s="34" t="s">
        <v>460</v>
      </c>
      <c s="34" t="s">
        <v>488</v>
      </c>
      <c s="35" t="s">
        <v>460</v>
      </c>
      <c s="6" t="s">
        <v>489</v>
      </c>
      <c s="36" t="s">
        <v>88</v>
      </c>
      <c s="37">
        <v>5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63</v>
      </c>
      <c>
        <f>(M498*0)/100</f>
      </c>
      <c t="s">
        <v>27</v>
      </c>
    </row>
    <row r="499" spans="1:5" ht="12.75">
      <c r="A499" s="35" t="s">
        <v>54</v>
      </c>
      <c r="E499" s="39" t="s">
        <v>4</v>
      </c>
    </row>
    <row r="500" spans="1:5" ht="12.75">
      <c r="A500" s="35" t="s">
        <v>55</v>
      </c>
      <c r="E500" s="40" t="s">
        <v>223</v>
      </c>
    </row>
    <row r="501" spans="1:5" ht="12.75">
      <c r="A501" t="s">
        <v>57</v>
      </c>
      <c r="E501" s="39" t="s">
        <v>58</v>
      </c>
    </row>
    <row r="502" spans="1:16" ht="12.75">
      <c r="A502" t="s">
        <v>49</v>
      </c>
      <c s="34" t="s">
        <v>464</v>
      </c>
      <c s="34" t="s">
        <v>491</v>
      </c>
      <c s="35" t="s">
        <v>464</v>
      </c>
      <c s="6" t="s">
        <v>492</v>
      </c>
      <c s="36" t="s">
        <v>486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27</v>
      </c>
    </row>
    <row r="503" spans="1:5" ht="12.75">
      <c r="A503" s="35" t="s">
        <v>54</v>
      </c>
      <c r="E503" s="39" t="s">
        <v>4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494</v>
      </c>
      <c s="35" t="s">
        <v>467</v>
      </c>
      <c s="6" t="s">
        <v>495</v>
      </c>
      <c s="36" t="s">
        <v>62</v>
      </c>
      <c s="37">
        <v>2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27</v>
      </c>
    </row>
    <row r="507" spans="1:5" ht="12.75">
      <c r="A507" s="35" t="s">
        <v>54</v>
      </c>
      <c r="E507" s="39" t="s">
        <v>4</v>
      </c>
    </row>
    <row r="508" spans="1:5" ht="12.75">
      <c r="A508" s="35" t="s">
        <v>55</v>
      </c>
      <c r="E508" s="40" t="s">
        <v>110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497</v>
      </c>
      <c s="35" t="s">
        <v>470</v>
      </c>
      <c s="6" t="s">
        <v>498</v>
      </c>
      <c s="36" t="s">
        <v>486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27</v>
      </c>
    </row>
    <row r="511" spans="1:5" ht="12.75">
      <c r="A511" s="35" t="s">
        <v>54</v>
      </c>
      <c r="E511" s="39" t="s">
        <v>4</v>
      </c>
    </row>
    <row r="512" spans="1:5" ht="12.75">
      <c r="A512" s="35" t="s">
        <v>55</v>
      </c>
      <c r="E512" s="40" t="s">
        <v>56</v>
      </c>
    </row>
    <row r="513" spans="1:5" ht="12.75">
      <c r="A513" t="s">
        <v>57</v>
      </c>
      <c r="E513" s="39" t="s">
        <v>58</v>
      </c>
    </row>
    <row r="514" spans="1:16" ht="12.75">
      <c r="A514" t="s">
        <v>49</v>
      </c>
      <c s="34" t="s">
        <v>473</v>
      </c>
      <c s="34" t="s">
        <v>500</v>
      </c>
      <c s="35" t="s">
        <v>473</v>
      </c>
      <c s="6" t="s">
        <v>501</v>
      </c>
      <c s="36" t="s">
        <v>62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63</v>
      </c>
      <c>
        <f>(M514*0)/100</f>
      </c>
      <c t="s">
        <v>27</v>
      </c>
    </row>
    <row r="515" spans="1:5" ht="12.75">
      <c r="A515" s="35" t="s">
        <v>54</v>
      </c>
      <c r="E515" s="39" t="s">
        <v>4</v>
      </c>
    </row>
    <row r="516" spans="1:5" ht="12.75">
      <c r="A516" s="35" t="s">
        <v>55</v>
      </c>
      <c r="E516" s="40" t="s">
        <v>56</v>
      </c>
    </row>
    <row r="517" spans="1:5" ht="12.75">
      <c r="A517" t="s">
        <v>57</v>
      </c>
      <c r="E517" s="39" t="s">
        <v>58</v>
      </c>
    </row>
    <row r="518" spans="1:16" ht="12.75">
      <c r="A518" t="s">
        <v>49</v>
      </c>
      <c s="34" t="s">
        <v>476</v>
      </c>
      <c s="34" t="s">
        <v>503</v>
      </c>
      <c s="35" t="s">
        <v>476</v>
      </c>
      <c s="6" t="s">
        <v>504</v>
      </c>
      <c s="36" t="s">
        <v>298</v>
      </c>
      <c s="37">
        <v>20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27</v>
      </c>
    </row>
    <row r="519" spans="1:5" ht="12.75">
      <c r="A519" s="35" t="s">
        <v>54</v>
      </c>
      <c r="E519" s="39" t="s">
        <v>4</v>
      </c>
    </row>
    <row r="520" spans="1:5" ht="12.75">
      <c r="A520" s="35" t="s">
        <v>55</v>
      </c>
      <c r="E520" s="40" t="s">
        <v>505</v>
      </c>
    </row>
    <row r="521" spans="1:5" ht="12.75">
      <c r="A521" t="s">
        <v>57</v>
      </c>
      <c r="E521" s="39" t="s">
        <v>58</v>
      </c>
    </row>
    <row r="522" spans="1:16" ht="12.75">
      <c r="A522" t="s">
        <v>49</v>
      </c>
      <c s="34" t="s">
        <v>477</v>
      </c>
      <c s="34" t="s">
        <v>507</v>
      </c>
      <c s="35" t="s">
        <v>477</v>
      </c>
      <c s="6" t="s">
        <v>508</v>
      </c>
      <c s="36" t="s">
        <v>298</v>
      </c>
      <c s="37">
        <v>20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27</v>
      </c>
    </row>
    <row r="523" spans="1:5" ht="12.75">
      <c r="A523" s="35" t="s">
        <v>54</v>
      </c>
      <c r="E523" s="39" t="s">
        <v>4</v>
      </c>
    </row>
    <row r="524" spans="1:5" ht="12.75">
      <c r="A524" s="35" t="s">
        <v>55</v>
      </c>
      <c r="E524" s="40" t="s">
        <v>505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637</v>
      </c>
      <c s="35" t="s">
        <v>480</v>
      </c>
      <c s="6" t="s">
        <v>511</v>
      </c>
      <c s="36" t="s">
        <v>145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146</v>
      </c>
      <c>
        <f>(M526*0)/100</f>
      </c>
      <c t="s">
        <v>27</v>
      </c>
    </row>
    <row r="527" spans="1:5" ht="12.75">
      <c r="A527" s="35" t="s">
        <v>54</v>
      </c>
      <c r="E527" s="39" t="s">
        <v>4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3" ht="12.75">
      <c r="A530" t="s">
        <v>46</v>
      </c>
      <c r="C530" s="31" t="s">
        <v>26</v>
      </c>
      <c r="E530" s="33" t="s">
        <v>512</v>
      </c>
      <c r="J530" s="32">
        <f>0</f>
      </c>
      <c s="32">
        <f>0</f>
      </c>
      <c s="32">
        <f>0+L531+L535+L539+L543+L547+L551+L555+L559+L563+L567+L571+L575+L579+L583+L587+L591+L595+L599+L603+L607+L611+L615+L619+L623+L627+L631+L635+L639</f>
      </c>
      <c s="32">
        <f>0+M531+M535+M539+M543+M547+M551+M555+M559+M563+M567+M571+M575+M579+M583+M587+M591+M595+M599+M603+M607+M611+M615+M619+M623+M627+M631+M635+M639</f>
      </c>
    </row>
    <row r="531" spans="1:16" ht="12.75">
      <c r="A531" t="s">
        <v>49</v>
      </c>
      <c s="34" t="s">
        <v>483</v>
      </c>
      <c s="34" t="s">
        <v>514</v>
      </c>
      <c s="35" t="s">
        <v>483</v>
      </c>
      <c s="6" t="s">
        <v>515</v>
      </c>
      <c s="36" t="s">
        <v>88</v>
      </c>
      <c s="37">
        <v>70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63</v>
      </c>
      <c>
        <f>(M531*0)/100</f>
      </c>
      <c t="s">
        <v>27</v>
      </c>
    </row>
    <row r="532" spans="1:5" ht="12.75">
      <c r="A532" s="35" t="s">
        <v>54</v>
      </c>
      <c r="E532" s="39" t="s">
        <v>4</v>
      </c>
    </row>
    <row r="533" spans="1:5" ht="12.75">
      <c r="A533" s="35" t="s">
        <v>55</v>
      </c>
      <c r="E533" s="40" t="s">
        <v>99</v>
      </c>
    </row>
    <row r="534" spans="1:5" ht="12.75">
      <c r="A534" t="s">
        <v>57</v>
      </c>
      <c r="E534" s="39" t="s">
        <v>58</v>
      </c>
    </row>
    <row r="535" spans="1:16" ht="25.5">
      <c r="A535" t="s">
        <v>49</v>
      </c>
      <c s="34" t="s">
        <v>487</v>
      </c>
      <c s="34" t="s">
        <v>518</v>
      </c>
      <c s="35" t="s">
        <v>487</v>
      </c>
      <c s="6" t="s">
        <v>519</v>
      </c>
      <c s="36" t="s">
        <v>62</v>
      </c>
      <c s="37">
        <v>6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63</v>
      </c>
      <c>
        <f>(M535*0)/100</f>
      </c>
      <c t="s">
        <v>27</v>
      </c>
    </row>
    <row r="536" spans="1:5" ht="12.75">
      <c r="A536" s="35" t="s">
        <v>54</v>
      </c>
      <c r="E536" s="39" t="s">
        <v>4</v>
      </c>
    </row>
    <row r="537" spans="1:5" ht="12.75">
      <c r="A537" s="35" t="s">
        <v>55</v>
      </c>
      <c r="E537" s="40" t="s">
        <v>84</v>
      </c>
    </row>
    <row r="538" spans="1:5" ht="12.75">
      <c r="A538" t="s">
        <v>57</v>
      </c>
      <c r="E538" s="39" t="s">
        <v>58</v>
      </c>
    </row>
    <row r="539" spans="1:16" ht="12.75">
      <c r="A539" t="s">
        <v>49</v>
      </c>
      <c s="34" t="s">
        <v>490</v>
      </c>
      <c s="34" t="s">
        <v>521</v>
      </c>
      <c s="35" t="s">
        <v>490</v>
      </c>
      <c s="6" t="s">
        <v>522</v>
      </c>
      <c s="36" t="s">
        <v>62</v>
      </c>
      <c s="37">
        <v>1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63</v>
      </c>
      <c>
        <f>(M539*0)/100</f>
      </c>
      <c t="s">
        <v>27</v>
      </c>
    </row>
    <row r="540" spans="1:5" ht="12.75">
      <c r="A540" s="35" t="s">
        <v>54</v>
      </c>
      <c r="E540" s="39" t="s">
        <v>4</v>
      </c>
    </row>
    <row r="541" spans="1:5" ht="12.75">
      <c r="A541" s="35" t="s">
        <v>55</v>
      </c>
      <c r="E541" s="40" t="s">
        <v>56</v>
      </c>
    </row>
    <row r="542" spans="1:5" ht="12.75">
      <c r="A542" t="s">
        <v>57</v>
      </c>
      <c r="E542" s="39" t="s">
        <v>58</v>
      </c>
    </row>
    <row r="543" spans="1:16" ht="12.75">
      <c r="A543" t="s">
        <v>49</v>
      </c>
      <c s="34" t="s">
        <v>493</v>
      </c>
      <c s="34" t="s">
        <v>524</v>
      </c>
      <c s="35" t="s">
        <v>493</v>
      </c>
      <c s="6" t="s">
        <v>525</v>
      </c>
      <c s="36" t="s">
        <v>62</v>
      </c>
      <c s="37">
        <v>1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63</v>
      </c>
      <c>
        <f>(M543*0)/100</f>
      </c>
      <c t="s">
        <v>27</v>
      </c>
    </row>
    <row r="544" spans="1:5" ht="12.75">
      <c r="A544" s="35" t="s">
        <v>54</v>
      </c>
      <c r="E544" s="39" t="s">
        <v>4</v>
      </c>
    </row>
    <row r="545" spans="1:5" ht="12.75">
      <c r="A545" s="35" t="s">
        <v>55</v>
      </c>
      <c r="E545" s="40" t="s">
        <v>56</v>
      </c>
    </row>
    <row r="546" spans="1:5" ht="12.75">
      <c r="A546" t="s">
        <v>57</v>
      </c>
      <c r="E546" s="39" t="s">
        <v>58</v>
      </c>
    </row>
    <row r="547" spans="1:16" ht="12.75">
      <c r="A547" t="s">
        <v>49</v>
      </c>
      <c s="34" t="s">
        <v>496</v>
      </c>
      <c s="34" t="s">
        <v>280</v>
      </c>
      <c s="35" t="s">
        <v>496</v>
      </c>
      <c s="6" t="s">
        <v>281</v>
      </c>
      <c s="36" t="s">
        <v>242</v>
      </c>
      <c s="37">
        <v>2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63</v>
      </c>
      <c>
        <f>(M547*0)/100</f>
      </c>
      <c t="s">
        <v>27</v>
      </c>
    </row>
    <row r="548" spans="1:5" ht="12.75">
      <c r="A548" s="35" t="s">
        <v>54</v>
      </c>
      <c r="E548" s="39" t="s">
        <v>4</v>
      </c>
    </row>
    <row r="549" spans="1:5" ht="12.75">
      <c r="A549" s="35" t="s">
        <v>55</v>
      </c>
      <c r="E549" s="40" t="s">
        <v>110</v>
      </c>
    </row>
    <row r="550" spans="1:5" ht="12.75">
      <c r="A550" t="s">
        <v>57</v>
      </c>
      <c r="E550" s="39" t="s">
        <v>58</v>
      </c>
    </row>
    <row r="551" spans="1:16" ht="12.75">
      <c r="A551" t="s">
        <v>49</v>
      </c>
      <c s="34" t="s">
        <v>499</v>
      </c>
      <c s="34" t="s">
        <v>284</v>
      </c>
      <c s="35" t="s">
        <v>499</v>
      </c>
      <c s="6" t="s">
        <v>285</v>
      </c>
      <c s="36" t="s">
        <v>242</v>
      </c>
      <c s="37">
        <v>2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63</v>
      </c>
      <c>
        <f>(M551*0)/100</f>
      </c>
      <c t="s">
        <v>27</v>
      </c>
    </row>
    <row r="552" spans="1:5" ht="12.75">
      <c r="A552" s="35" t="s">
        <v>54</v>
      </c>
      <c r="E552" s="39" t="s">
        <v>4</v>
      </c>
    </row>
    <row r="553" spans="1:5" ht="12.75">
      <c r="A553" s="35" t="s">
        <v>55</v>
      </c>
      <c r="E553" s="40" t="s">
        <v>110</v>
      </c>
    </row>
    <row r="554" spans="1:5" ht="12.75">
      <c r="A554" t="s">
        <v>57</v>
      </c>
      <c r="E554" s="39" t="s">
        <v>58</v>
      </c>
    </row>
    <row r="555" spans="1:16" ht="12.75">
      <c r="A555" t="s">
        <v>49</v>
      </c>
      <c s="34" t="s">
        <v>502</v>
      </c>
      <c s="34" t="s">
        <v>240</v>
      </c>
      <c s="35" t="s">
        <v>502</v>
      </c>
      <c s="6" t="s">
        <v>241</v>
      </c>
      <c s="36" t="s">
        <v>242</v>
      </c>
      <c s="37">
        <v>8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63</v>
      </c>
      <c>
        <f>(M555*0)/100</f>
      </c>
      <c t="s">
        <v>27</v>
      </c>
    </row>
    <row r="556" spans="1:5" ht="12.75">
      <c r="A556" s="35" t="s">
        <v>54</v>
      </c>
      <c r="E556" s="39" t="s">
        <v>4</v>
      </c>
    </row>
    <row r="557" spans="1:5" ht="12.75">
      <c r="A557" s="35" t="s">
        <v>55</v>
      </c>
      <c r="E557" s="40" t="s">
        <v>132</v>
      </c>
    </row>
    <row r="558" spans="1:5" ht="12.75">
      <c r="A558" t="s">
        <v>57</v>
      </c>
      <c r="E558" s="39" t="s">
        <v>58</v>
      </c>
    </row>
    <row r="559" spans="1:16" ht="12.75">
      <c r="A559" t="s">
        <v>49</v>
      </c>
      <c s="34" t="s">
        <v>506</v>
      </c>
      <c s="34" t="s">
        <v>287</v>
      </c>
      <c s="35" t="s">
        <v>506</v>
      </c>
      <c s="6" t="s">
        <v>288</v>
      </c>
      <c s="36" t="s">
        <v>242</v>
      </c>
      <c s="37">
        <v>6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63</v>
      </c>
      <c>
        <f>(M559*0)/100</f>
      </c>
      <c t="s">
        <v>27</v>
      </c>
    </row>
    <row r="560" spans="1:5" ht="12.75">
      <c r="A560" s="35" t="s">
        <v>54</v>
      </c>
      <c r="E560" s="39" t="s">
        <v>4</v>
      </c>
    </row>
    <row r="561" spans="1:5" ht="12.75">
      <c r="A561" s="35" t="s">
        <v>55</v>
      </c>
      <c r="E561" s="40" t="s">
        <v>84</v>
      </c>
    </row>
    <row r="562" spans="1:5" ht="12.75">
      <c r="A562" t="s">
        <v>57</v>
      </c>
      <c r="E562" s="39" t="s">
        <v>58</v>
      </c>
    </row>
    <row r="563" spans="1:16" ht="12.75">
      <c r="A563" t="s">
        <v>49</v>
      </c>
      <c s="34" t="s">
        <v>509</v>
      </c>
      <c s="34" t="s">
        <v>531</v>
      </c>
      <c s="35" t="s">
        <v>509</v>
      </c>
      <c s="6" t="s">
        <v>532</v>
      </c>
      <c s="36" t="s">
        <v>242</v>
      </c>
      <c s="37">
        <v>4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63</v>
      </c>
      <c>
        <f>(M563*0)/100</f>
      </c>
      <c t="s">
        <v>27</v>
      </c>
    </row>
    <row r="564" spans="1:5" ht="12.75">
      <c r="A564" s="35" t="s">
        <v>54</v>
      </c>
      <c r="E564" s="39" t="s">
        <v>4</v>
      </c>
    </row>
    <row r="565" spans="1:5" ht="12.75">
      <c r="A565" s="35" t="s">
        <v>55</v>
      </c>
      <c r="E565" s="40" t="s">
        <v>388</v>
      </c>
    </row>
    <row r="566" spans="1:5" ht="12.75">
      <c r="A566" t="s">
        <v>57</v>
      </c>
      <c r="E566" s="39" t="s">
        <v>58</v>
      </c>
    </row>
    <row r="567" spans="1:16" ht="12.75">
      <c r="A567" t="s">
        <v>49</v>
      </c>
      <c s="34" t="s">
        <v>513</v>
      </c>
      <c s="34" t="s">
        <v>534</v>
      </c>
      <c s="35" t="s">
        <v>513</v>
      </c>
      <c s="6" t="s">
        <v>535</v>
      </c>
      <c s="36" t="s">
        <v>242</v>
      </c>
      <c s="37">
        <v>16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63</v>
      </c>
      <c>
        <f>(M567*0)/100</f>
      </c>
      <c t="s">
        <v>27</v>
      </c>
    </row>
    <row r="568" spans="1:5" ht="12.75">
      <c r="A568" s="35" t="s">
        <v>54</v>
      </c>
      <c r="E568" s="39" t="s">
        <v>4</v>
      </c>
    </row>
    <row r="569" spans="1:5" ht="12.75">
      <c r="A569" s="35" t="s">
        <v>55</v>
      </c>
      <c r="E569" s="40" t="s">
        <v>536</v>
      </c>
    </row>
    <row r="570" spans="1:5" ht="12.75">
      <c r="A570" t="s">
        <v>57</v>
      </c>
      <c r="E570" s="39" t="s">
        <v>58</v>
      </c>
    </row>
    <row r="571" spans="1:16" ht="12.75">
      <c r="A571" t="s">
        <v>49</v>
      </c>
      <c s="34" t="s">
        <v>517</v>
      </c>
      <c s="34" t="s">
        <v>638</v>
      </c>
      <c s="35" t="s">
        <v>517</v>
      </c>
      <c s="6" t="s">
        <v>639</v>
      </c>
      <c s="36" t="s">
        <v>62</v>
      </c>
      <c s="37">
        <v>1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63</v>
      </c>
      <c>
        <f>(M571*0)/100</f>
      </c>
      <c t="s">
        <v>27</v>
      </c>
    </row>
    <row r="572" spans="1:5" ht="12.75">
      <c r="A572" s="35" t="s">
        <v>54</v>
      </c>
      <c r="E572" s="39" t="s">
        <v>4</v>
      </c>
    </row>
    <row r="573" spans="1:5" ht="12.75">
      <c r="A573" s="35" t="s">
        <v>55</v>
      </c>
      <c r="E573" s="40" t="s">
        <v>56</v>
      </c>
    </row>
    <row r="574" spans="1:5" ht="12.75">
      <c r="A574" t="s">
        <v>57</v>
      </c>
      <c r="E574" s="39" t="s">
        <v>58</v>
      </c>
    </row>
    <row r="575" spans="1:16" ht="12.75">
      <c r="A575" t="s">
        <v>49</v>
      </c>
      <c s="34" t="s">
        <v>520</v>
      </c>
      <c s="34" t="s">
        <v>640</v>
      </c>
      <c s="35" t="s">
        <v>520</v>
      </c>
      <c s="6" t="s">
        <v>641</v>
      </c>
      <c s="36" t="s">
        <v>62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146</v>
      </c>
      <c>
        <f>(M575*0)/100</f>
      </c>
      <c t="s">
        <v>27</v>
      </c>
    </row>
    <row r="576" spans="1:5" ht="12.75">
      <c r="A576" s="35" t="s">
        <v>54</v>
      </c>
      <c r="E576" s="39" t="s">
        <v>4</v>
      </c>
    </row>
    <row r="577" spans="1:5" ht="12.75">
      <c r="A577" s="35" t="s">
        <v>55</v>
      </c>
      <c r="E577" s="40" t="s">
        <v>56</v>
      </c>
    </row>
    <row r="578" spans="1:5" ht="12.75">
      <c r="A578" t="s">
        <v>57</v>
      </c>
      <c r="E578" s="39" t="s">
        <v>58</v>
      </c>
    </row>
    <row r="579" spans="1:16" ht="25.5">
      <c r="A579" t="s">
        <v>49</v>
      </c>
      <c s="34" t="s">
        <v>523</v>
      </c>
      <c s="34" t="s">
        <v>541</v>
      </c>
      <c s="35" t="s">
        <v>523</v>
      </c>
      <c s="6" t="s">
        <v>542</v>
      </c>
      <c s="36" t="s">
        <v>62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63</v>
      </c>
      <c>
        <f>(M579*0)/100</f>
      </c>
      <c t="s">
        <v>27</v>
      </c>
    </row>
    <row r="580" spans="1:5" ht="12.75">
      <c r="A580" s="35" t="s">
        <v>54</v>
      </c>
      <c r="E580" s="39" t="s">
        <v>4</v>
      </c>
    </row>
    <row r="581" spans="1:5" ht="12.75">
      <c r="A581" s="35" t="s">
        <v>55</v>
      </c>
      <c r="E581" s="40" t="s">
        <v>56</v>
      </c>
    </row>
    <row r="582" spans="1:5" ht="12.75">
      <c r="A582" t="s">
        <v>57</v>
      </c>
      <c r="E582" s="39" t="s">
        <v>58</v>
      </c>
    </row>
    <row r="583" spans="1:16" ht="25.5">
      <c r="A583" t="s">
        <v>49</v>
      </c>
      <c s="34" t="s">
        <v>526</v>
      </c>
      <c s="34" t="s">
        <v>268</v>
      </c>
      <c s="35" t="s">
        <v>526</v>
      </c>
      <c s="6" t="s">
        <v>269</v>
      </c>
      <c s="36" t="s">
        <v>62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27</v>
      </c>
    </row>
    <row r="584" spans="1:5" ht="12.75">
      <c r="A584" s="35" t="s">
        <v>54</v>
      </c>
      <c r="E584" s="39" t="s">
        <v>4</v>
      </c>
    </row>
    <row r="585" spans="1:5" ht="12.75">
      <c r="A585" s="35" t="s">
        <v>55</v>
      </c>
      <c r="E585" s="40" t="s">
        <v>56</v>
      </c>
    </row>
    <row r="586" spans="1:5" ht="12.75">
      <c r="A586" t="s">
        <v>57</v>
      </c>
      <c r="E586" s="39" t="s">
        <v>58</v>
      </c>
    </row>
    <row r="587" spans="1:16" ht="12.75">
      <c r="A587" t="s">
        <v>49</v>
      </c>
      <c s="34" t="s">
        <v>527</v>
      </c>
      <c s="34" t="s">
        <v>326</v>
      </c>
      <c s="35" t="s">
        <v>527</v>
      </c>
      <c s="6" t="s">
        <v>327</v>
      </c>
      <c s="36" t="s">
        <v>88</v>
      </c>
      <c s="37">
        <v>60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27</v>
      </c>
    </row>
    <row r="588" spans="1:5" ht="12.75">
      <c r="A588" s="35" t="s">
        <v>54</v>
      </c>
      <c r="E588" s="39" t="s">
        <v>4</v>
      </c>
    </row>
    <row r="589" spans="1:5" ht="12.75">
      <c r="A589" s="35" t="s">
        <v>55</v>
      </c>
      <c r="E589" s="40" t="s">
        <v>642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546</v>
      </c>
      <c s="35" t="s">
        <v>528</v>
      </c>
      <c s="6" t="s">
        <v>547</v>
      </c>
      <c s="36" t="s">
        <v>88</v>
      </c>
      <c s="37">
        <v>60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27</v>
      </c>
    </row>
    <row r="592" spans="1:5" ht="12.75">
      <c r="A592" s="35" t="s">
        <v>54</v>
      </c>
      <c r="E592" s="39" t="s">
        <v>4</v>
      </c>
    </row>
    <row r="593" spans="1:5" ht="12.75">
      <c r="A593" s="35" t="s">
        <v>55</v>
      </c>
      <c r="E593" s="40" t="s">
        <v>642</v>
      </c>
    </row>
    <row r="594" spans="1:5" ht="12.75">
      <c r="A594" t="s">
        <v>57</v>
      </c>
      <c r="E594" s="39" t="s">
        <v>58</v>
      </c>
    </row>
    <row r="595" spans="1:16" ht="25.5">
      <c r="A595" t="s">
        <v>49</v>
      </c>
      <c s="34" t="s">
        <v>529</v>
      </c>
      <c s="34" t="s">
        <v>342</v>
      </c>
      <c s="35" t="s">
        <v>529</v>
      </c>
      <c s="6" t="s">
        <v>343</v>
      </c>
      <c s="36" t="s">
        <v>62</v>
      </c>
      <c s="37">
        <v>3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27</v>
      </c>
    </row>
    <row r="596" spans="1:5" ht="12.75">
      <c r="A596" s="35" t="s">
        <v>54</v>
      </c>
      <c r="E596" s="39" t="s">
        <v>4</v>
      </c>
    </row>
    <row r="597" spans="1:5" ht="12.75">
      <c r="A597" s="35" t="s">
        <v>55</v>
      </c>
      <c r="E597" s="40" t="s">
        <v>159</v>
      </c>
    </row>
    <row r="598" spans="1:5" ht="12.75">
      <c r="A598" t="s">
        <v>57</v>
      </c>
      <c r="E598" s="39" t="s">
        <v>58</v>
      </c>
    </row>
    <row r="599" spans="1:16" ht="25.5">
      <c r="A599" t="s">
        <v>49</v>
      </c>
      <c s="34" t="s">
        <v>530</v>
      </c>
      <c s="34" t="s">
        <v>225</v>
      </c>
      <c s="35" t="s">
        <v>530</v>
      </c>
      <c s="6" t="s">
        <v>226</v>
      </c>
      <c s="36" t="s">
        <v>62</v>
      </c>
      <c s="37">
        <v>6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27</v>
      </c>
    </row>
    <row r="600" spans="1:5" ht="12.75">
      <c r="A600" s="35" t="s">
        <v>54</v>
      </c>
      <c r="E600" s="39" t="s">
        <v>4</v>
      </c>
    </row>
    <row r="601" spans="1:5" ht="12.75">
      <c r="A601" s="35" t="s">
        <v>55</v>
      </c>
      <c r="E601" s="40" t="s">
        <v>84</v>
      </c>
    </row>
    <row r="602" spans="1:5" ht="12.75">
      <c r="A602" t="s">
        <v>57</v>
      </c>
      <c r="E602" s="39" t="s">
        <v>58</v>
      </c>
    </row>
    <row r="603" spans="1:16" ht="25.5">
      <c r="A603" t="s">
        <v>49</v>
      </c>
      <c s="34" t="s">
        <v>533</v>
      </c>
      <c s="34" t="s">
        <v>248</v>
      </c>
      <c s="35" t="s">
        <v>533</v>
      </c>
      <c s="6" t="s">
        <v>249</v>
      </c>
      <c s="36" t="s">
        <v>62</v>
      </c>
      <c s="37">
        <v>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27</v>
      </c>
    </row>
    <row r="604" spans="1:5" ht="12.75">
      <c r="A604" s="35" t="s">
        <v>54</v>
      </c>
      <c r="E604" s="39" t="s">
        <v>4</v>
      </c>
    </row>
    <row r="605" spans="1:5" ht="12.75">
      <c r="A605" s="35" t="s">
        <v>55</v>
      </c>
      <c r="E605" s="40" t="s">
        <v>110</v>
      </c>
    </row>
    <row r="606" spans="1:5" ht="12.75">
      <c r="A606" t="s">
        <v>57</v>
      </c>
      <c r="E606" s="39" t="s">
        <v>58</v>
      </c>
    </row>
    <row r="607" spans="1:16" ht="25.5">
      <c r="A607" t="s">
        <v>49</v>
      </c>
      <c s="34" t="s">
        <v>537</v>
      </c>
      <c s="34" t="s">
        <v>336</v>
      </c>
      <c s="35" t="s">
        <v>537</v>
      </c>
      <c s="6" t="s">
        <v>337</v>
      </c>
      <c s="36" t="s">
        <v>62</v>
      </c>
      <c s="37">
        <v>2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27</v>
      </c>
    </row>
    <row r="608" spans="1:5" ht="12.75">
      <c r="A608" s="35" t="s">
        <v>54</v>
      </c>
      <c r="E608" s="39" t="s">
        <v>4</v>
      </c>
    </row>
    <row r="609" spans="1:5" ht="12.75">
      <c r="A609" s="35" t="s">
        <v>55</v>
      </c>
      <c r="E609" s="40" t="s">
        <v>110</v>
      </c>
    </row>
    <row r="610" spans="1:5" ht="12.75">
      <c r="A610" t="s">
        <v>57</v>
      </c>
      <c r="E610" s="39" t="s">
        <v>58</v>
      </c>
    </row>
    <row r="611" spans="1:16" ht="25.5">
      <c r="A611" t="s">
        <v>49</v>
      </c>
      <c s="34" t="s">
        <v>540</v>
      </c>
      <c s="34" t="s">
        <v>643</v>
      </c>
      <c s="35" t="s">
        <v>540</v>
      </c>
      <c s="6" t="s">
        <v>554</v>
      </c>
      <c s="36" t="s">
        <v>62</v>
      </c>
      <c s="37">
        <v>2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146</v>
      </c>
      <c>
        <f>(M611*0)/100</f>
      </c>
      <c t="s">
        <v>27</v>
      </c>
    </row>
    <row r="612" spans="1:5" ht="12.75">
      <c r="A612" s="35" t="s">
        <v>54</v>
      </c>
      <c r="E612" s="39" t="s">
        <v>4</v>
      </c>
    </row>
    <row r="613" spans="1:5" ht="12.75">
      <c r="A613" s="35" t="s">
        <v>55</v>
      </c>
      <c r="E613" s="40" t="s">
        <v>110</v>
      </c>
    </row>
    <row r="614" spans="1:5" ht="12.75">
      <c r="A614" t="s">
        <v>57</v>
      </c>
      <c r="E614" s="39" t="s">
        <v>58</v>
      </c>
    </row>
    <row r="615" spans="1:16" ht="12.75">
      <c r="A615" t="s">
        <v>49</v>
      </c>
      <c s="34" t="s">
        <v>543</v>
      </c>
      <c s="34" t="s">
        <v>644</v>
      </c>
      <c s="35" t="s">
        <v>543</v>
      </c>
      <c s="6" t="s">
        <v>557</v>
      </c>
      <c s="36" t="s">
        <v>242</v>
      </c>
      <c s="37">
        <v>8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146</v>
      </c>
      <c>
        <f>(M615*0)/100</f>
      </c>
      <c t="s">
        <v>27</v>
      </c>
    </row>
    <row r="616" spans="1:5" ht="12.75">
      <c r="A616" s="35" t="s">
        <v>54</v>
      </c>
      <c r="E616" s="39" t="s">
        <v>4</v>
      </c>
    </row>
    <row r="617" spans="1:5" ht="12.75">
      <c r="A617" s="35" t="s">
        <v>55</v>
      </c>
      <c r="E617" s="40" t="s">
        <v>132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315</v>
      </c>
      <c s="35" t="s">
        <v>544</v>
      </c>
      <c s="6" t="s">
        <v>316</v>
      </c>
      <c s="36" t="s">
        <v>306</v>
      </c>
      <c s="37">
        <v>31.5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27</v>
      </c>
    </row>
    <row r="620" spans="1:5" ht="12.75">
      <c r="A620" s="35" t="s">
        <v>54</v>
      </c>
      <c r="E620" s="39" t="s">
        <v>4</v>
      </c>
    </row>
    <row r="621" spans="1:5" ht="12.75">
      <c r="A621" s="35" t="s">
        <v>55</v>
      </c>
      <c r="E621" s="40" t="s">
        <v>645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319</v>
      </c>
      <c s="35" t="s">
        <v>545</v>
      </c>
      <c s="6" t="s">
        <v>320</v>
      </c>
      <c s="36" t="s">
        <v>306</v>
      </c>
      <c s="37">
        <v>31.5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27</v>
      </c>
    </row>
    <row r="624" spans="1:5" ht="12.75">
      <c r="A624" s="35" t="s">
        <v>54</v>
      </c>
      <c r="E624" s="39" t="s">
        <v>4</v>
      </c>
    </row>
    <row r="625" spans="1:5" ht="12.75">
      <c r="A625" s="35" t="s">
        <v>55</v>
      </c>
      <c r="E625" s="40" t="s">
        <v>645</v>
      </c>
    </row>
    <row r="626" spans="1:5" ht="12.75">
      <c r="A626" t="s">
        <v>57</v>
      </c>
      <c r="E626" s="39" t="s">
        <v>58</v>
      </c>
    </row>
    <row r="627" spans="1:16" ht="12.75">
      <c r="A627" t="s">
        <v>49</v>
      </c>
      <c s="34" t="s">
        <v>548</v>
      </c>
      <c s="34" t="s">
        <v>322</v>
      </c>
      <c s="35" t="s">
        <v>548</v>
      </c>
      <c s="6" t="s">
        <v>323</v>
      </c>
      <c s="36" t="s">
        <v>306</v>
      </c>
      <c s="37">
        <v>31.5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27</v>
      </c>
    </row>
    <row r="628" spans="1:5" ht="12.75">
      <c r="A628" s="35" t="s">
        <v>54</v>
      </c>
      <c r="E628" s="39" t="s">
        <v>4</v>
      </c>
    </row>
    <row r="629" spans="1:5" ht="12.75">
      <c r="A629" s="35" t="s">
        <v>55</v>
      </c>
      <c r="E629" s="40" t="s">
        <v>645</v>
      </c>
    </row>
    <row r="630" spans="1:5" ht="12.75">
      <c r="A630" t="s">
        <v>57</v>
      </c>
      <c r="E630" s="39" t="s">
        <v>58</v>
      </c>
    </row>
    <row r="631" spans="1:16" ht="12.75">
      <c r="A631" t="s">
        <v>49</v>
      </c>
      <c s="34" t="s">
        <v>549</v>
      </c>
      <c s="34" t="s">
        <v>562</v>
      </c>
      <c s="35" t="s">
        <v>549</v>
      </c>
      <c s="6" t="s">
        <v>563</v>
      </c>
      <c s="36" t="s">
        <v>298</v>
      </c>
      <c s="37">
        <v>31.5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27</v>
      </c>
    </row>
    <row r="632" spans="1:5" ht="12.75">
      <c r="A632" s="35" t="s">
        <v>54</v>
      </c>
      <c r="E632" s="39" t="s">
        <v>4</v>
      </c>
    </row>
    <row r="633" spans="1:5" ht="12.75">
      <c r="A633" s="35" t="s">
        <v>55</v>
      </c>
      <c r="E633" s="40" t="s">
        <v>645</v>
      </c>
    </row>
    <row r="634" spans="1:5" ht="12.75">
      <c r="A634" t="s">
        <v>57</v>
      </c>
      <c r="E634" s="39" t="s">
        <v>58</v>
      </c>
    </row>
    <row r="635" spans="1:16" ht="12.75">
      <c r="A635" t="s">
        <v>49</v>
      </c>
      <c s="34" t="s">
        <v>550</v>
      </c>
      <c s="34" t="s">
        <v>646</v>
      </c>
      <c s="35" t="s">
        <v>550</v>
      </c>
      <c s="6" t="s">
        <v>566</v>
      </c>
      <c s="36" t="s">
        <v>242</v>
      </c>
      <c s="37">
        <v>8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146</v>
      </c>
      <c>
        <f>(M635*0)/100</f>
      </c>
      <c t="s">
        <v>27</v>
      </c>
    </row>
    <row r="636" spans="1:5" ht="12.75">
      <c r="A636" s="35" t="s">
        <v>54</v>
      </c>
      <c r="E636" s="39" t="s">
        <v>4</v>
      </c>
    </row>
    <row r="637" spans="1:5" ht="12.75">
      <c r="A637" s="35" t="s">
        <v>55</v>
      </c>
      <c r="E637" s="40" t="s">
        <v>132</v>
      </c>
    </row>
    <row r="638" spans="1:5" ht="12.75">
      <c r="A638" t="s">
        <v>57</v>
      </c>
      <c r="E638" s="39" t="s">
        <v>58</v>
      </c>
    </row>
    <row r="639" spans="1:16" ht="25.5">
      <c r="A639" t="s">
        <v>49</v>
      </c>
      <c s="34" t="s">
        <v>551</v>
      </c>
      <c s="34" t="s">
        <v>568</v>
      </c>
      <c s="35" t="s">
        <v>551</v>
      </c>
      <c s="6" t="s">
        <v>569</v>
      </c>
      <c s="36" t="s">
        <v>570</v>
      </c>
      <c s="37">
        <v>3.276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27</v>
      </c>
    </row>
    <row r="640" spans="1:5" ht="12.75">
      <c r="A640" s="35" t="s">
        <v>54</v>
      </c>
      <c r="E640" s="39" t="s">
        <v>4</v>
      </c>
    </row>
    <row r="641" spans="1:5" ht="12.75">
      <c r="A641" s="35" t="s">
        <v>55</v>
      </c>
      <c r="E641" s="40" t="s">
        <v>571</v>
      </c>
    </row>
    <row r="642" spans="1:5" ht="12.75">
      <c r="A642" t="s">
        <v>57</v>
      </c>
      <c r="E64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COUNTIFS(L8:L675,"=0",A8:A675,"P")+COUNTIFS(L8:L675,"",A8:A675,"P")+SUM(Q8:Q675)</f>
      </c>
    </row>
    <row r="8" spans="1:13" ht="12.75">
      <c r="A8" t="s">
        <v>44</v>
      </c>
      <c r="C8" s="28" t="s">
        <v>649</v>
      </c>
      <c r="E8" s="30" t="s">
        <v>648</v>
      </c>
      <c r="J8" s="29">
        <f>0+J9+J14+J295+J360+J485+J570</f>
      </c>
      <c s="29">
        <f>0+K9+K14+K295+K360+K485+K570</f>
      </c>
      <c s="29">
        <f>0+L9+L14+L295+L360+L485+L570</f>
      </c>
      <c s="29">
        <f>0+M9+M14+M295+M360+M485+M570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27</v>
      </c>
      <c s="34" t="s">
        <v>60</v>
      </c>
      <c s="35" t="s">
        <v>27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64</v>
      </c>
      <c s="35" t="s">
        <v>25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73</v>
      </c>
      <c s="35" t="s">
        <v>26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576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576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650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651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652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653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27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27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72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27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27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27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27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27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27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27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27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27</v>
      </c>
    </row>
    <row r="204" spans="1:5" ht="12.75">
      <c r="A204" s="35" t="s">
        <v>54</v>
      </c>
      <c r="E204" s="39" t="s">
        <v>4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27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27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27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27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27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27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27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27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180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27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581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27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654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27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27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27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27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27</v>
      </c>
    </row>
    <row r="264" spans="1:5" ht="12.75">
      <c r="A264" s="35" t="s">
        <v>54</v>
      </c>
      <c r="E264" s="39" t="s">
        <v>4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27</v>
      </c>
    </row>
    <row r="268" spans="1:5" ht="12.75">
      <c r="A268" s="35" t="s">
        <v>54</v>
      </c>
      <c r="E268" s="39" t="s">
        <v>4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27</v>
      </c>
    </row>
    <row r="272" spans="1:5" ht="12.75">
      <c r="A272" s="35" t="s">
        <v>54</v>
      </c>
      <c r="E272" s="39" t="s">
        <v>4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27</v>
      </c>
    </row>
    <row r="276" spans="1:5" ht="12.75">
      <c r="A276" s="35" t="s">
        <v>54</v>
      </c>
      <c r="E276" s="39" t="s">
        <v>4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27</v>
      </c>
    </row>
    <row r="280" spans="1:5" ht="12.75">
      <c r="A280" s="35" t="s">
        <v>54</v>
      </c>
      <c r="E280" s="39" t="s">
        <v>4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27</v>
      </c>
    </row>
    <row r="284" spans="1:5" ht="12.75">
      <c r="A284" s="35" t="s">
        <v>54</v>
      </c>
      <c r="E284" s="39" t="s">
        <v>4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27</v>
      </c>
    </row>
    <row r="288" spans="1:5" ht="12.75">
      <c r="A288" s="35" t="s">
        <v>54</v>
      </c>
      <c r="E288" s="39" t="s">
        <v>4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27</v>
      </c>
    </row>
    <row r="292" spans="1:5" ht="12.75">
      <c r="A292" s="35" t="s">
        <v>54</v>
      </c>
      <c r="E292" s="39" t="s">
        <v>4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46</v>
      </c>
      <c r="C295" s="31" t="s">
        <v>25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</f>
      </c>
      <c s="32">
        <f>0+M296+M300+M304+M308+M312+M316+M320+M324+M328+M332+M336+M340+M344+M348+M352+M356</f>
      </c>
    </row>
    <row r="296" spans="1:16" ht="12.75">
      <c r="A296" t="s">
        <v>49</v>
      </c>
      <c s="34" t="s">
        <v>290</v>
      </c>
      <c s="34" t="s">
        <v>655</v>
      </c>
      <c s="35" t="s">
        <v>290</v>
      </c>
      <c s="6" t="s">
        <v>292</v>
      </c>
      <c s="36" t="s">
        <v>293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27</v>
      </c>
    </row>
    <row r="297" spans="1:5" ht="12.75">
      <c r="A297" s="35" t="s">
        <v>54</v>
      </c>
      <c r="E297" s="39" t="s">
        <v>4</v>
      </c>
    </row>
    <row r="298" spans="1:5" ht="12.75">
      <c r="A298" s="35" t="s">
        <v>55</v>
      </c>
      <c r="E298" s="40" t="s">
        <v>656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27</v>
      </c>
    </row>
    <row r="301" spans="1:5" ht="12.75">
      <c r="A301" s="35" t="s">
        <v>54</v>
      </c>
      <c r="E301" s="39" t="s">
        <v>4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27</v>
      </c>
    </row>
    <row r="305" spans="1:5" ht="12.75">
      <c r="A305" s="35" t="s">
        <v>54</v>
      </c>
      <c r="E305" s="39" t="s">
        <v>4</v>
      </c>
    </row>
    <row r="306" spans="1:5" ht="12.75">
      <c r="A306" s="35" t="s">
        <v>55</v>
      </c>
      <c r="E306" s="40" t="s">
        <v>302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304</v>
      </c>
      <c s="35" t="s">
        <v>303</v>
      </c>
      <c s="6" t="s">
        <v>305</v>
      </c>
      <c s="36" t="s">
        <v>306</v>
      </c>
      <c s="37">
        <v>15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27</v>
      </c>
    </row>
    <row r="309" spans="1:5" ht="12.75">
      <c r="A309" s="35" t="s">
        <v>54</v>
      </c>
      <c r="E309" s="39" t="s">
        <v>4</v>
      </c>
    </row>
    <row r="310" spans="1:5" ht="12.75">
      <c r="A310" s="35" t="s">
        <v>55</v>
      </c>
      <c r="E310" s="40" t="s">
        <v>302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105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27</v>
      </c>
    </row>
    <row r="313" spans="1:5" ht="12.75">
      <c r="A313" s="35" t="s">
        <v>54</v>
      </c>
      <c r="E313" s="39" t="s">
        <v>4</v>
      </c>
    </row>
    <row r="314" spans="1:5" ht="12.75">
      <c r="A314" s="35" t="s">
        <v>55</v>
      </c>
      <c r="E314" s="40" t="s">
        <v>585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105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27</v>
      </c>
    </row>
    <row r="317" spans="1:5" ht="12.75">
      <c r="A317" s="35" t="s">
        <v>54</v>
      </c>
      <c r="E317" s="39" t="s">
        <v>4</v>
      </c>
    </row>
    <row r="318" spans="1:5" ht="12.75">
      <c r="A318" s="35" t="s">
        <v>55</v>
      </c>
      <c r="E318" s="40" t="s">
        <v>585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31.5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27</v>
      </c>
    </row>
    <row r="321" spans="1:5" ht="12.75">
      <c r="A321" s="35" t="s">
        <v>54</v>
      </c>
      <c r="E321" s="39" t="s">
        <v>4</v>
      </c>
    </row>
    <row r="322" spans="1:5" ht="12.75">
      <c r="A322" s="35" t="s">
        <v>55</v>
      </c>
      <c r="E322" s="40" t="s">
        <v>645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31.5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27</v>
      </c>
    </row>
    <row r="325" spans="1:5" ht="12.75">
      <c r="A325" s="35" t="s">
        <v>54</v>
      </c>
      <c r="E325" s="39" t="s">
        <v>4</v>
      </c>
    </row>
    <row r="326" spans="1:5" ht="12.75">
      <c r="A326" s="35" t="s">
        <v>55</v>
      </c>
      <c r="E326" s="40" t="s">
        <v>645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136.5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27</v>
      </c>
    </row>
    <row r="329" spans="1:5" ht="12.75">
      <c r="A329" s="35" t="s">
        <v>54</v>
      </c>
      <c r="E329" s="39" t="s">
        <v>4</v>
      </c>
    </row>
    <row r="330" spans="1:5" ht="12.75">
      <c r="A330" s="35" t="s">
        <v>55</v>
      </c>
      <c r="E330" s="40" t="s">
        <v>657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326</v>
      </c>
      <c s="35" t="s">
        <v>325</v>
      </c>
      <c s="6" t="s">
        <v>327</v>
      </c>
      <c s="36" t="s">
        <v>88</v>
      </c>
      <c s="37">
        <v>90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27</v>
      </c>
    </row>
    <row r="333" spans="1:5" ht="12.75">
      <c r="A333" s="35" t="s">
        <v>54</v>
      </c>
      <c r="E333" s="39" t="s">
        <v>4</v>
      </c>
    </row>
    <row r="334" spans="1:5" ht="12.75">
      <c r="A334" s="35" t="s">
        <v>55</v>
      </c>
      <c r="E334" s="40" t="s">
        <v>576</v>
      </c>
    </row>
    <row r="335" spans="1:5" ht="12.75">
      <c r="A335" t="s">
        <v>57</v>
      </c>
      <c r="E335" s="39" t="s">
        <v>58</v>
      </c>
    </row>
    <row r="336" spans="1:16" ht="25.5">
      <c r="A336" t="s">
        <v>49</v>
      </c>
      <c s="34" t="s">
        <v>329</v>
      </c>
      <c s="34" t="s">
        <v>330</v>
      </c>
      <c s="35" t="s">
        <v>329</v>
      </c>
      <c s="6" t="s">
        <v>331</v>
      </c>
      <c s="36" t="s">
        <v>88</v>
      </c>
      <c s="37">
        <v>90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27</v>
      </c>
    </row>
    <row r="337" spans="1:5" ht="12.75">
      <c r="A337" s="35" t="s">
        <v>54</v>
      </c>
      <c r="E337" s="39" t="s">
        <v>4</v>
      </c>
    </row>
    <row r="338" spans="1:5" ht="12.75">
      <c r="A338" s="35" t="s">
        <v>55</v>
      </c>
      <c r="E338" s="40" t="s">
        <v>576</v>
      </c>
    </row>
    <row r="339" spans="1:5" ht="12.75">
      <c r="A339" t="s">
        <v>57</v>
      </c>
      <c r="E339" s="39" t="s">
        <v>58</v>
      </c>
    </row>
    <row r="340" spans="1:16" ht="12.75">
      <c r="A340" t="s">
        <v>49</v>
      </c>
      <c s="34" t="s">
        <v>332</v>
      </c>
      <c s="34" t="s">
        <v>333</v>
      </c>
      <c s="35" t="s">
        <v>332</v>
      </c>
      <c s="6" t="s">
        <v>334</v>
      </c>
      <c s="36" t="s">
        <v>88</v>
      </c>
      <c s="37">
        <v>90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27</v>
      </c>
    </row>
    <row r="341" spans="1:5" ht="12.75">
      <c r="A341" s="35" t="s">
        <v>54</v>
      </c>
      <c r="E341" s="39" t="s">
        <v>4</v>
      </c>
    </row>
    <row r="342" spans="1:5" ht="12.75">
      <c r="A342" s="35" t="s">
        <v>55</v>
      </c>
      <c r="E342" s="40" t="s">
        <v>576</v>
      </c>
    </row>
    <row r="343" spans="1:5" ht="12.75">
      <c r="A343" t="s">
        <v>57</v>
      </c>
      <c r="E343" s="39" t="s">
        <v>58</v>
      </c>
    </row>
    <row r="344" spans="1:16" ht="25.5">
      <c r="A344" t="s">
        <v>49</v>
      </c>
      <c s="34" t="s">
        <v>335</v>
      </c>
      <c s="34" t="s">
        <v>336</v>
      </c>
      <c s="35" t="s">
        <v>335</v>
      </c>
      <c s="6" t="s">
        <v>337</v>
      </c>
      <c s="36" t="s">
        <v>62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27</v>
      </c>
    </row>
    <row r="345" spans="1:5" ht="12.75">
      <c r="A345" s="35" t="s">
        <v>54</v>
      </c>
      <c r="E345" s="39" t="s">
        <v>4</v>
      </c>
    </row>
    <row r="346" spans="1:5" ht="12.75">
      <c r="A346" s="35" t="s">
        <v>55</v>
      </c>
      <c r="E346" s="40" t="s">
        <v>110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339</v>
      </c>
      <c s="35" t="s">
        <v>338</v>
      </c>
      <c s="6" t="s">
        <v>340</v>
      </c>
      <c s="36" t="s">
        <v>62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27</v>
      </c>
    </row>
    <row r="349" spans="1:5" ht="12.75">
      <c r="A349" s="35" t="s">
        <v>54</v>
      </c>
      <c r="E349" s="39" t="s">
        <v>4</v>
      </c>
    </row>
    <row r="350" spans="1:5" ht="12.75">
      <c r="A350" s="35" t="s">
        <v>55</v>
      </c>
      <c r="E350" s="40" t="s">
        <v>159</v>
      </c>
    </row>
    <row r="351" spans="1:5" ht="12.75">
      <c r="A351" t="s">
        <v>57</v>
      </c>
      <c r="E351" s="39" t="s">
        <v>58</v>
      </c>
    </row>
    <row r="352" spans="1:16" ht="25.5">
      <c r="A352" t="s">
        <v>49</v>
      </c>
      <c s="34" t="s">
        <v>341</v>
      </c>
      <c s="34" t="s">
        <v>342</v>
      </c>
      <c s="35" t="s">
        <v>341</v>
      </c>
      <c s="6" t="s">
        <v>343</v>
      </c>
      <c s="36" t="s">
        <v>62</v>
      </c>
      <c s="37">
        <v>5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27</v>
      </c>
    </row>
    <row r="353" spans="1:5" ht="12.75">
      <c r="A353" s="35" t="s">
        <v>54</v>
      </c>
      <c r="E353" s="39" t="s">
        <v>4</v>
      </c>
    </row>
    <row r="354" spans="1:5" ht="12.75">
      <c r="A354" s="35" t="s">
        <v>55</v>
      </c>
      <c r="E354" s="40" t="s">
        <v>223</v>
      </c>
    </row>
    <row r="355" spans="1:5" ht="12.75">
      <c r="A355" t="s">
        <v>57</v>
      </c>
      <c r="E355" s="39" t="s">
        <v>58</v>
      </c>
    </row>
    <row r="356" spans="1:16" ht="12.75">
      <c r="A356" t="s">
        <v>49</v>
      </c>
      <c s="34" t="s">
        <v>344</v>
      </c>
      <c s="34" t="s">
        <v>345</v>
      </c>
      <c s="35" t="s">
        <v>344</v>
      </c>
      <c s="6" t="s">
        <v>346</v>
      </c>
      <c s="36" t="s">
        <v>347</v>
      </c>
      <c s="37">
        <v>0.3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27</v>
      </c>
    </row>
    <row r="357" spans="1:5" ht="12.75">
      <c r="A357" s="35" t="s">
        <v>54</v>
      </c>
      <c r="E357" s="39" t="s">
        <v>4</v>
      </c>
    </row>
    <row r="358" spans="1:5" ht="12.75">
      <c r="A358" s="35" t="s">
        <v>55</v>
      </c>
      <c r="E358" s="40" t="s">
        <v>615</v>
      </c>
    </row>
    <row r="359" spans="1:5" ht="12.75">
      <c r="A359" t="s">
        <v>57</v>
      </c>
      <c r="E359" s="39" t="s">
        <v>58</v>
      </c>
    </row>
    <row r="360" spans="1:13" ht="12.75">
      <c r="A360" t="s">
        <v>46</v>
      </c>
      <c r="C360" s="31" t="s">
        <v>66</v>
      </c>
      <c r="E360" s="33" t="s">
        <v>349</v>
      </c>
      <c r="J360" s="32">
        <f>0</f>
      </c>
      <c s="32">
        <f>0</f>
      </c>
      <c s="32">
        <f>0+L361+L365+L369+L373+L377+L381+L385+L389+L393+L397+L401+L405+L409+L413+L417+L421+L425+L429+L433+L437+L441+L445+L449+L453+L457+L461+L465+L469+L473+L477+L481</f>
      </c>
      <c s="32">
        <f>0+M361+M365+M369+M373+M377+M381+M385+M389+M393+M397+M401+M405+M409+M413+M417+M421+M425+M429+M433+M437+M441+M445+M449+M453+M457+M461+M465+M469+M473+M477+M481</f>
      </c>
    </row>
    <row r="361" spans="1:16" ht="12.75">
      <c r="A361" t="s">
        <v>49</v>
      </c>
      <c s="34" t="s">
        <v>350</v>
      </c>
      <c s="34" t="s">
        <v>351</v>
      </c>
      <c s="35" t="s">
        <v>350</v>
      </c>
      <c s="6" t="s">
        <v>352</v>
      </c>
      <c s="36" t="s">
        <v>353</v>
      </c>
      <c s="37">
        <v>0.72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63</v>
      </c>
      <c>
        <f>(M361*0)/100</f>
      </c>
      <c t="s">
        <v>27</v>
      </c>
    </row>
    <row r="362" spans="1:5" ht="12.75">
      <c r="A362" s="35" t="s">
        <v>54</v>
      </c>
      <c r="E362" s="39" t="s">
        <v>4</v>
      </c>
    </row>
    <row r="363" spans="1:5" ht="12.75">
      <c r="A363" s="35" t="s">
        <v>55</v>
      </c>
      <c r="E363" s="40" t="s">
        <v>658</v>
      </c>
    </row>
    <row r="364" spans="1:5" ht="12.75">
      <c r="A364" t="s">
        <v>57</v>
      </c>
      <c r="E364" s="39" t="s">
        <v>58</v>
      </c>
    </row>
    <row r="365" spans="1:16" ht="25.5">
      <c r="A365" t="s">
        <v>49</v>
      </c>
      <c s="34" t="s">
        <v>355</v>
      </c>
      <c s="34" t="s">
        <v>356</v>
      </c>
      <c s="35" t="s">
        <v>355</v>
      </c>
      <c s="6" t="s">
        <v>357</v>
      </c>
      <c s="36" t="s">
        <v>88</v>
      </c>
      <c s="37">
        <v>240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63</v>
      </c>
      <c>
        <f>(M365*0)/100</f>
      </c>
      <c t="s">
        <v>27</v>
      </c>
    </row>
    <row r="366" spans="1:5" ht="12.75">
      <c r="A366" s="35" t="s">
        <v>54</v>
      </c>
      <c r="E366" s="39" t="s">
        <v>4</v>
      </c>
    </row>
    <row r="367" spans="1:5" ht="12.75">
      <c r="A367" s="35" t="s">
        <v>55</v>
      </c>
      <c r="E367" s="40" t="s">
        <v>659</v>
      </c>
    </row>
    <row r="368" spans="1:5" ht="12.75">
      <c r="A368" t="s">
        <v>57</v>
      </c>
      <c r="E368" s="39" t="s">
        <v>58</v>
      </c>
    </row>
    <row r="369" spans="1:16" ht="12.75">
      <c r="A369" t="s">
        <v>49</v>
      </c>
      <c s="34" t="s">
        <v>359</v>
      </c>
      <c s="34" t="s">
        <v>360</v>
      </c>
      <c s="35" t="s">
        <v>359</v>
      </c>
      <c s="6" t="s">
        <v>361</v>
      </c>
      <c s="36" t="s">
        <v>362</v>
      </c>
      <c s="37">
        <v>3.6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63</v>
      </c>
      <c>
        <f>(M369*0)/100</f>
      </c>
      <c t="s">
        <v>27</v>
      </c>
    </row>
    <row r="370" spans="1:5" ht="12.75">
      <c r="A370" s="35" t="s">
        <v>54</v>
      </c>
      <c r="E370" s="39" t="s">
        <v>4</v>
      </c>
    </row>
    <row r="371" spans="1:5" ht="12.75">
      <c r="A371" s="35" t="s">
        <v>55</v>
      </c>
      <c r="E371" s="40" t="s">
        <v>660</v>
      </c>
    </row>
    <row r="372" spans="1:5" ht="12.75">
      <c r="A372" t="s">
        <v>57</v>
      </c>
      <c r="E372" s="39" t="s">
        <v>58</v>
      </c>
    </row>
    <row r="373" spans="1:16" ht="12.75">
      <c r="A373" t="s">
        <v>49</v>
      </c>
      <c s="34" t="s">
        <v>364</v>
      </c>
      <c s="34" t="s">
        <v>365</v>
      </c>
      <c s="35" t="s">
        <v>364</v>
      </c>
      <c s="6" t="s">
        <v>366</v>
      </c>
      <c s="36" t="s">
        <v>88</v>
      </c>
      <c s="37">
        <v>300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63</v>
      </c>
      <c>
        <f>(M373*0)/100</f>
      </c>
      <c t="s">
        <v>27</v>
      </c>
    </row>
    <row r="374" spans="1:5" ht="12.75">
      <c r="A374" s="35" t="s">
        <v>54</v>
      </c>
      <c r="E374" s="39" t="s">
        <v>4</v>
      </c>
    </row>
    <row r="375" spans="1:5" ht="12.75">
      <c r="A375" s="35" t="s">
        <v>55</v>
      </c>
      <c r="E375" s="40" t="s">
        <v>615</v>
      </c>
    </row>
    <row r="376" spans="1:5" ht="12.75">
      <c r="A376" t="s">
        <v>57</v>
      </c>
      <c r="E376" s="39" t="s">
        <v>58</v>
      </c>
    </row>
    <row r="377" spans="1:16" ht="12.75">
      <c r="A377" t="s">
        <v>49</v>
      </c>
      <c s="34" t="s">
        <v>367</v>
      </c>
      <c s="34" t="s">
        <v>368</v>
      </c>
      <c s="35" t="s">
        <v>367</v>
      </c>
      <c s="6" t="s">
        <v>369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27</v>
      </c>
    </row>
    <row r="378" spans="1:5" ht="12.75">
      <c r="A378" s="35" t="s">
        <v>54</v>
      </c>
      <c r="E378" s="39" t="s">
        <v>4</v>
      </c>
    </row>
    <row r="379" spans="1:5" ht="12.75">
      <c r="A379" s="35" t="s">
        <v>55</v>
      </c>
      <c r="E379" s="40" t="s">
        <v>110</v>
      </c>
    </row>
    <row r="380" spans="1:5" ht="12.75">
      <c r="A380" t="s">
        <v>57</v>
      </c>
      <c r="E380" s="39" t="s">
        <v>58</v>
      </c>
    </row>
    <row r="381" spans="1:16" ht="12.75">
      <c r="A381" t="s">
        <v>49</v>
      </c>
      <c s="34" t="s">
        <v>370</v>
      </c>
      <c s="34" t="s">
        <v>371</v>
      </c>
      <c s="35" t="s">
        <v>370</v>
      </c>
      <c s="6" t="s">
        <v>372</v>
      </c>
      <c s="36" t="s">
        <v>62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27</v>
      </c>
    </row>
    <row r="382" spans="1:5" ht="12.75">
      <c r="A382" s="35" t="s">
        <v>54</v>
      </c>
      <c r="E382" s="39" t="s">
        <v>4</v>
      </c>
    </row>
    <row r="383" spans="1:5" ht="12.75">
      <c r="A383" s="35" t="s">
        <v>55</v>
      </c>
      <c r="E383" s="40" t="s">
        <v>110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374</v>
      </c>
      <c s="35" t="s">
        <v>373</v>
      </c>
      <c s="6" t="s">
        <v>375</v>
      </c>
      <c s="36" t="s">
        <v>88</v>
      </c>
      <c s="37">
        <v>360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27</v>
      </c>
    </row>
    <row r="386" spans="1:5" ht="12.75">
      <c r="A386" s="35" t="s">
        <v>54</v>
      </c>
      <c r="E386" s="39" t="s">
        <v>4</v>
      </c>
    </row>
    <row r="387" spans="1:5" ht="12.75">
      <c r="A387" s="35" t="s">
        <v>55</v>
      </c>
      <c r="E387" s="40" t="s">
        <v>661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377</v>
      </c>
      <c s="35" t="s">
        <v>376</v>
      </c>
      <c s="6" t="s">
        <v>378</v>
      </c>
      <c s="36" t="s">
        <v>88</v>
      </c>
      <c s="37">
        <v>360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27</v>
      </c>
    </row>
    <row r="390" spans="1:5" ht="12.75">
      <c r="A390" s="35" t="s">
        <v>54</v>
      </c>
      <c r="E390" s="39" t="s">
        <v>4</v>
      </c>
    </row>
    <row r="391" spans="1:5" ht="12.75">
      <c r="A391" s="35" t="s">
        <v>55</v>
      </c>
      <c r="E391" s="40" t="s">
        <v>661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380</v>
      </c>
      <c s="35" t="s">
        <v>379</v>
      </c>
      <c s="6" t="s">
        <v>381</v>
      </c>
      <c s="36" t="s">
        <v>103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27</v>
      </c>
    </row>
    <row r="394" spans="1:5" ht="12.75">
      <c r="A394" s="35" t="s">
        <v>54</v>
      </c>
      <c r="E394" s="39" t="s">
        <v>4</v>
      </c>
    </row>
    <row r="395" spans="1:5" ht="12.75">
      <c r="A395" s="35" t="s">
        <v>55</v>
      </c>
      <c r="E395" s="40" t="s">
        <v>110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383</v>
      </c>
      <c s="35" t="s">
        <v>382</v>
      </c>
      <c s="6" t="s">
        <v>384</v>
      </c>
      <c s="36" t="s">
        <v>88</v>
      </c>
      <c s="37">
        <v>360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27</v>
      </c>
    </row>
    <row r="398" spans="1:5" ht="12.75">
      <c r="A398" s="35" t="s">
        <v>54</v>
      </c>
      <c r="E398" s="39" t="s">
        <v>4</v>
      </c>
    </row>
    <row r="399" spans="1:5" ht="12.75">
      <c r="A399" s="35" t="s">
        <v>55</v>
      </c>
      <c r="E399" s="40" t="s">
        <v>661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386</v>
      </c>
      <c s="35" t="s">
        <v>385</v>
      </c>
      <c s="6" t="s">
        <v>387</v>
      </c>
      <c s="36" t="s">
        <v>62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27</v>
      </c>
    </row>
    <row r="402" spans="1:5" ht="12.75">
      <c r="A402" s="35" t="s">
        <v>54</v>
      </c>
      <c r="E402" s="39" t="s">
        <v>4</v>
      </c>
    </row>
    <row r="403" spans="1:5" ht="12.75">
      <c r="A403" s="35" t="s">
        <v>55</v>
      </c>
      <c r="E403" s="40" t="s">
        <v>388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390</v>
      </c>
      <c s="35" t="s">
        <v>389</v>
      </c>
      <c s="6" t="s">
        <v>391</v>
      </c>
      <c s="36" t="s">
        <v>62</v>
      </c>
      <c s="37">
        <v>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27</v>
      </c>
    </row>
    <row r="406" spans="1:5" ht="12.75">
      <c r="A406" s="35" t="s">
        <v>54</v>
      </c>
      <c r="E406" s="39" t="s">
        <v>4</v>
      </c>
    </row>
    <row r="407" spans="1:5" ht="12.75">
      <c r="A407" s="35" t="s">
        <v>55</v>
      </c>
      <c r="E407" s="40" t="s">
        <v>388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393</v>
      </c>
      <c s="35" t="s">
        <v>392</v>
      </c>
      <c s="6" t="s">
        <v>394</v>
      </c>
      <c s="36" t="s">
        <v>62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27</v>
      </c>
    </row>
    <row r="410" spans="1:5" ht="12.75">
      <c r="A410" s="35" t="s">
        <v>54</v>
      </c>
      <c r="E410" s="39" t="s">
        <v>4</v>
      </c>
    </row>
    <row r="411" spans="1:5" ht="12.75">
      <c r="A411" s="35" t="s">
        <v>55</v>
      </c>
      <c r="E411" s="40" t="s">
        <v>110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396</v>
      </c>
      <c s="35" t="s">
        <v>395</v>
      </c>
      <c s="6" t="s">
        <v>397</v>
      </c>
      <c s="36" t="s">
        <v>62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27</v>
      </c>
    </row>
    <row r="414" spans="1:5" ht="12.75">
      <c r="A414" s="35" t="s">
        <v>54</v>
      </c>
      <c r="E414" s="39" t="s">
        <v>4</v>
      </c>
    </row>
    <row r="415" spans="1:5" ht="12.75">
      <c r="A415" s="35" t="s">
        <v>55</v>
      </c>
      <c r="E415" s="40" t="s">
        <v>110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399</v>
      </c>
      <c s="35" t="s">
        <v>398</v>
      </c>
      <c s="6" t="s">
        <v>400</v>
      </c>
      <c s="36" t="s">
        <v>62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27</v>
      </c>
    </row>
    <row r="418" spans="1:5" ht="12.75">
      <c r="A418" s="35" t="s">
        <v>54</v>
      </c>
      <c r="E418" s="39" t="s">
        <v>4</v>
      </c>
    </row>
    <row r="419" spans="1:5" ht="12.75">
      <c r="A419" s="35" t="s">
        <v>55</v>
      </c>
      <c r="E419" s="40" t="s">
        <v>110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402</v>
      </c>
      <c s="35" t="s">
        <v>401</v>
      </c>
      <c s="6" t="s">
        <v>403</v>
      </c>
      <c s="36" t="s">
        <v>62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27</v>
      </c>
    </row>
    <row r="422" spans="1:5" ht="12.75">
      <c r="A422" s="35" t="s">
        <v>54</v>
      </c>
      <c r="E422" s="39" t="s">
        <v>4</v>
      </c>
    </row>
    <row r="423" spans="1:5" ht="12.75">
      <c r="A423" s="35" t="s">
        <v>55</v>
      </c>
      <c r="E423" s="40" t="s">
        <v>110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405</v>
      </c>
      <c s="35" t="s">
        <v>404</v>
      </c>
      <c s="6" t="s">
        <v>406</v>
      </c>
      <c s="36" t="s">
        <v>62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27</v>
      </c>
    </row>
    <row r="426" spans="1:5" ht="12.75">
      <c r="A426" s="35" t="s">
        <v>54</v>
      </c>
      <c r="E426" s="39" t="s">
        <v>4</v>
      </c>
    </row>
    <row r="427" spans="1:5" ht="12.75">
      <c r="A427" s="35" t="s">
        <v>55</v>
      </c>
      <c r="E427" s="40" t="s">
        <v>110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408</v>
      </c>
      <c s="35" t="s">
        <v>407</v>
      </c>
      <c s="6" t="s">
        <v>409</v>
      </c>
      <c s="36" t="s">
        <v>62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27</v>
      </c>
    </row>
    <row r="430" spans="1:5" ht="12.75">
      <c r="A430" s="35" t="s">
        <v>54</v>
      </c>
      <c r="E430" s="39" t="s">
        <v>4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411</v>
      </c>
      <c s="35" t="s">
        <v>410</v>
      </c>
      <c s="6" t="s">
        <v>412</v>
      </c>
      <c s="36" t="s">
        <v>62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27</v>
      </c>
    </row>
    <row r="434" spans="1:5" ht="12.75">
      <c r="A434" s="35" t="s">
        <v>54</v>
      </c>
      <c r="E434" s="39" t="s">
        <v>4</v>
      </c>
    </row>
    <row r="435" spans="1:5" ht="12.75">
      <c r="A435" s="35" t="s">
        <v>55</v>
      </c>
      <c r="E435" s="40" t="s">
        <v>110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414</v>
      </c>
      <c s="35" t="s">
        <v>413</v>
      </c>
      <c s="6" t="s">
        <v>415</v>
      </c>
      <c s="36" t="s">
        <v>62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27</v>
      </c>
    </row>
    <row r="438" spans="1:5" ht="12.75">
      <c r="A438" s="35" t="s">
        <v>54</v>
      </c>
      <c r="E438" s="39" t="s">
        <v>4</v>
      </c>
    </row>
    <row r="439" spans="1:5" ht="12.75">
      <c r="A439" s="35" t="s">
        <v>55</v>
      </c>
      <c r="E439" s="40" t="s">
        <v>110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417</v>
      </c>
      <c s="35" t="s">
        <v>416</v>
      </c>
      <c s="6" t="s">
        <v>418</v>
      </c>
      <c s="36" t="s">
        <v>62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27</v>
      </c>
    </row>
    <row r="442" spans="1:5" ht="12.75">
      <c r="A442" s="35" t="s">
        <v>54</v>
      </c>
      <c r="E442" s="39" t="s">
        <v>4</v>
      </c>
    </row>
    <row r="443" spans="1:5" ht="12.75">
      <c r="A443" s="35" t="s">
        <v>55</v>
      </c>
      <c r="E443" s="40" t="s">
        <v>110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420</v>
      </c>
      <c s="35" t="s">
        <v>419</v>
      </c>
      <c s="6" t="s">
        <v>421</v>
      </c>
      <c s="36" t="s">
        <v>62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27</v>
      </c>
    </row>
    <row r="446" spans="1:5" ht="12.75">
      <c r="A446" s="35" t="s">
        <v>54</v>
      </c>
      <c r="E446" s="39" t="s">
        <v>4</v>
      </c>
    </row>
    <row r="447" spans="1:5" ht="12.75">
      <c r="A447" s="35" t="s">
        <v>55</v>
      </c>
      <c r="E447" s="40" t="s">
        <v>56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423</v>
      </c>
      <c s="35" t="s">
        <v>422</v>
      </c>
      <c s="6" t="s">
        <v>424</v>
      </c>
      <c s="36" t="s">
        <v>62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27</v>
      </c>
    </row>
    <row r="450" spans="1:5" ht="12.75">
      <c r="A450" s="35" t="s">
        <v>54</v>
      </c>
      <c r="E450" s="39" t="s">
        <v>4</v>
      </c>
    </row>
    <row r="451" spans="1:5" ht="12.75">
      <c r="A451" s="35" t="s">
        <v>55</v>
      </c>
      <c r="E451" s="40" t="s">
        <v>56</v>
      </c>
    </row>
    <row r="452" spans="1:5" ht="12.75">
      <c r="A452" t="s">
        <v>57</v>
      </c>
      <c r="E452" s="39" t="s">
        <v>58</v>
      </c>
    </row>
    <row r="453" spans="1:16" ht="25.5">
      <c r="A453" t="s">
        <v>49</v>
      </c>
      <c s="34" t="s">
        <v>425</v>
      </c>
      <c s="34" t="s">
        <v>426</v>
      </c>
      <c s="35" t="s">
        <v>425</v>
      </c>
      <c s="6" t="s">
        <v>427</v>
      </c>
      <c s="36" t="s">
        <v>62</v>
      </c>
      <c s="37">
        <v>3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27</v>
      </c>
    </row>
    <row r="454" spans="1:5" ht="12.75">
      <c r="A454" s="35" t="s">
        <v>54</v>
      </c>
      <c r="E454" s="39" t="s">
        <v>4</v>
      </c>
    </row>
    <row r="455" spans="1:5" ht="12.75">
      <c r="A455" s="35" t="s">
        <v>55</v>
      </c>
      <c r="E455" s="40" t="s">
        <v>159</v>
      </c>
    </row>
    <row r="456" spans="1:5" ht="12.75">
      <c r="A456" t="s">
        <v>57</v>
      </c>
      <c r="E456" s="39" t="s">
        <v>58</v>
      </c>
    </row>
    <row r="457" spans="1:16" ht="25.5">
      <c r="A457" t="s">
        <v>49</v>
      </c>
      <c s="34" t="s">
        <v>428</v>
      </c>
      <c s="34" t="s">
        <v>429</v>
      </c>
      <c s="35" t="s">
        <v>428</v>
      </c>
      <c s="6" t="s">
        <v>430</v>
      </c>
      <c s="36" t="s">
        <v>103</v>
      </c>
      <c s="37">
        <v>3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27</v>
      </c>
    </row>
    <row r="458" spans="1:5" ht="12.75">
      <c r="A458" s="35" t="s">
        <v>54</v>
      </c>
      <c r="E458" s="39" t="s">
        <v>4</v>
      </c>
    </row>
    <row r="459" spans="1:5" ht="12.75">
      <c r="A459" s="35" t="s">
        <v>55</v>
      </c>
      <c r="E459" s="40" t="s">
        <v>159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432</v>
      </c>
      <c s="35" t="s">
        <v>431</v>
      </c>
      <c s="6" t="s">
        <v>433</v>
      </c>
      <c s="36" t="s">
        <v>434</v>
      </c>
      <c s="37">
        <v>12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27</v>
      </c>
    </row>
    <row r="462" spans="1:5" ht="12.75">
      <c r="A462" s="35" t="s">
        <v>54</v>
      </c>
      <c r="E462" s="39" t="s">
        <v>4</v>
      </c>
    </row>
    <row r="463" spans="1:5" ht="12.75">
      <c r="A463" s="35" t="s">
        <v>55</v>
      </c>
      <c r="E463" s="40" t="s">
        <v>178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436</v>
      </c>
      <c s="35" t="s">
        <v>435</v>
      </c>
      <c s="6" t="s">
        <v>437</v>
      </c>
      <c s="36" t="s">
        <v>62</v>
      </c>
      <c s="37">
        <v>24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27</v>
      </c>
    </row>
    <row r="466" spans="1:5" ht="12.75">
      <c r="A466" s="35" t="s">
        <v>54</v>
      </c>
      <c r="E466" s="39" t="s">
        <v>4</v>
      </c>
    </row>
    <row r="467" spans="1:5" ht="12.75">
      <c r="A467" s="35" t="s">
        <v>55</v>
      </c>
      <c r="E467" s="40" t="s">
        <v>282</v>
      </c>
    </row>
    <row r="468" spans="1:5" ht="12.75">
      <c r="A468" t="s">
        <v>57</v>
      </c>
      <c r="E468" s="39" t="s">
        <v>58</v>
      </c>
    </row>
    <row r="469" spans="1:16" ht="12.75">
      <c r="A469" t="s">
        <v>49</v>
      </c>
      <c s="34" t="s">
        <v>438</v>
      </c>
      <c s="34" t="s">
        <v>439</v>
      </c>
      <c s="35" t="s">
        <v>438</v>
      </c>
      <c s="6" t="s">
        <v>440</v>
      </c>
      <c s="36" t="s">
        <v>62</v>
      </c>
      <c s="37">
        <v>24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27</v>
      </c>
    </row>
    <row r="470" spans="1:5" ht="12.75">
      <c r="A470" s="35" t="s">
        <v>54</v>
      </c>
      <c r="E470" s="39" t="s">
        <v>4</v>
      </c>
    </row>
    <row r="471" spans="1:5" ht="12.75">
      <c r="A471" s="35" t="s">
        <v>55</v>
      </c>
      <c r="E471" s="40" t="s">
        <v>282</v>
      </c>
    </row>
    <row r="472" spans="1:5" ht="12.75">
      <c r="A472" t="s">
        <v>57</v>
      </c>
      <c r="E472" s="39" t="s">
        <v>58</v>
      </c>
    </row>
    <row r="473" spans="1:16" ht="12.75">
      <c r="A473" t="s">
        <v>49</v>
      </c>
      <c s="34" t="s">
        <v>441</v>
      </c>
      <c s="34" t="s">
        <v>442</v>
      </c>
      <c s="35" t="s">
        <v>441</v>
      </c>
      <c s="6" t="s">
        <v>443</v>
      </c>
      <c s="36" t="s">
        <v>62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27</v>
      </c>
    </row>
    <row r="474" spans="1:5" ht="12.75">
      <c r="A474" s="35" t="s">
        <v>54</v>
      </c>
      <c r="E474" s="39" t="s">
        <v>4</v>
      </c>
    </row>
    <row r="475" spans="1:5" ht="12.75">
      <c r="A475" s="35" t="s">
        <v>55</v>
      </c>
      <c r="E475" s="40" t="s">
        <v>110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445</v>
      </c>
      <c s="35" t="s">
        <v>444</v>
      </c>
      <c s="6" t="s">
        <v>446</v>
      </c>
      <c s="36" t="s">
        <v>62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27</v>
      </c>
    </row>
    <row r="478" spans="1:5" ht="12.75">
      <c r="A478" s="35" t="s">
        <v>54</v>
      </c>
      <c r="E478" s="39" t="s">
        <v>4</v>
      </c>
    </row>
    <row r="479" spans="1:5" ht="12.75">
      <c r="A479" s="35" t="s">
        <v>55</v>
      </c>
      <c r="E479" s="40" t="s">
        <v>110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662</v>
      </c>
      <c s="35" t="s">
        <v>447</v>
      </c>
      <c s="6" t="s">
        <v>449</v>
      </c>
      <c s="36" t="s">
        <v>88</v>
      </c>
      <c s="37">
        <v>300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146</v>
      </c>
      <c>
        <f>(M481*0)/100</f>
      </c>
      <c t="s">
        <v>27</v>
      </c>
    </row>
    <row r="482" spans="1:5" ht="12.75">
      <c r="A482" s="35" t="s">
        <v>54</v>
      </c>
      <c r="E482" s="39" t="s">
        <v>4</v>
      </c>
    </row>
    <row r="483" spans="1:5" ht="12.75">
      <c r="A483" s="35" t="s">
        <v>55</v>
      </c>
      <c r="E483" s="40" t="s">
        <v>615</v>
      </c>
    </row>
    <row r="484" spans="1:5" ht="12.75">
      <c r="A484" t="s">
        <v>57</v>
      </c>
      <c r="E484" s="39" t="s">
        <v>58</v>
      </c>
    </row>
    <row r="485" spans="1:13" ht="12.75">
      <c r="A485" t="s">
        <v>46</v>
      </c>
      <c r="C485" s="31" t="s">
        <v>69</v>
      </c>
      <c r="E485" s="33" t="s">
        <v>450</v>
      </c>
      <c r="J485" s="32">
        <f>0</f>
      </c>
      <c s="32">
        <f>0</f>
      </c>
      <c s="32">
        <f>0+L486+L490+L494+L498+L502+L506+L510+L514+L518+L522+L526+L530+L534+L538+L542+L546+L550+L554+L558+L562+L566</f>
      </c>
      <c s="32">
        <f>0+M486+M490+M494+M498+M502+M506+M510+M514+M518+M522+M526+M530+M534+M538+M542+M546+M550+M554+M558+M562+M566</f>
      </c>
    </row>
    <row r="486" spans="1:16" ht="12.75">
      <c r="A486" t="s">
        <v>49</v>
      </c>
      <c s="34" t="s">
        <v>451</v>
      </c>
      <c s="34" t="s">
        <v>452</v>
      </c>
      <c s="35" t="s">
        <v>451</v>
      </c>
      <c s="6" t="s">
        <v>453</v>
      </c>
      <c s="36" t="s">
        <v>62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63</v>
      </c>
      <c>
        <f>(M486*0)/100</f>
      </c>
      <c t="s">
        <v>27</v>
      </c>
    </row>
    <row r="487" spans="1:5" ht="12.75">
      <c r="A487" s="35" t="s">
        <v>54</v>
      </c>
      <c r="E487" s="39" t="s">
        <v>4</v>
      </c>
    </row>
    <row r="488" spans="1:5" ht="12.75">
      <c r="A488" s="35" t="s">
        <v>55</v>
      </c>
      <c r="E488" s="40" t="s">
        <v>56</v>
      </c>
    </row>
    <row r="489" spans="1:5" ht="12.75">
      <c r="A489" t="s">
        <v>57</v>
      </c>
      <c r="E489" s="39" t="s">
        <v>58</v>
      </c>
    </row>
    <row r="490" spans="1:16" ht="12.75">
      <c r="A490" t="s">
        <v>49</v>
      </c>
      <c s="34" t="s">
        <v>454</v>
      </c>
      <c s="34" t="s">
        <v>455</v>
      </c>
      <c s="35" t="s">
        <v>454</v>
      </c>
      <c s="6" t="s">
        <v>456</v>
      </c>
      <c s="36" t="s">
        <v>62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63</v>
      </c>
      <c>
        <f>(M490*0)/100</f>
      </c>
      <c t="s">
        <v>27</v>
      </c>
    </row>
    <row r="491" spans="1:5" ht="12.75">
      <c r="A491" s="35" t="s">
        <v>54</v>
      </c>
      <c r="E491" s="39" t="s">
        <v>4</v>
      </c>
    </row>
    <row r="492" spans="1:5" ht="12.75">
      <c r="A492" s="35" t="s">
        <v>55</v>
      </c>
      <c r="E492" s="40" t="s">
        <v>56</v>
      </c>
    </row>
    <row r="493" spans="1:5" ht="12.75">
      <c r="A493" t="s">
        <v>57</v>
      </c>
      <c r="E493" s="39" t="s">
        <v>58</v>
      </c>
    </row>
    <row r="494" spans="1:16" ht="12.75">
      <c r="A494" t="s">
        <v>49</v>
      </c>
      <c s="34" t="s">
        <v>457</v>
      </c>
      <c s="34" t="s">
        <v>458</v>
      </c>
      <c s="35" t="s">
        <v>457</v>
      </c>
      <c s="6" t="s">
        <v>459</v>
      </c>
      <c s="36" t="s">
        <v>298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63</v>
      </c>
      <c>
        <f>(M494*0)/100</f>
      </c>
      <c t="s">
        <v>27</v>
      </c>
    </row>
    <row r="495" spans="1:5" ht="12.75">
      <c r="A495" s="35" t="s">
        <v>54</v>
      </c>
      <c r="E495" s="39" t="s">
        <v>4</v>
      </c>
    </row>
    <row r="496" spans="1:5" ht="12.75">
      <c r="A496" s="35" t="s">
        <v>55</v>
      </c>
      <c r="E496" s="40" t="s">
        <v>159</v>
      </c>
    </row>
    <row r="497" spans="1:5" ht="12.75">
      <c r="A497" t="s">
        <v>57</v>
      </c>
      <c r="E497" s="39" t="s">
        <v>58</v>
      </c>
    </row>
    <row r="498" spans="1:16" ht="12.75">
      <c r="A498" t="s">
        <v>49</v>
      </c>
      <c s="34" t="s">
        <v>460</v>
      </c>
      <c s="34" t="s">
        <v>461</v>
      </c>
      <c s="35" t="s">
        <v>460</v>
      </c>
      <c s="6" t="s">
        <v>462</v>
      </c>
      <c s="36" t="s">
        <v>306</v>
      </c>
      <c s="37">
        <v>0.4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63</v>
      </c>
      <c>
        <f>(M498*0)/100</f>
      </c>
      <c t="s">
        <v>27</v>
      </c>
    </row>
    <row r="499" spans="1:5" ht="12.75">
      <c r="A499" s="35" t="s">
        <v>54</v>
      </c>
      <c r="E499" s="39" t="s">
        <v>4</v>
      </c>
    </row>
    <row r="500" spans="1:5" ht="12.75">
      <c r="A500" s="35" t="s">
        <v>55</v>
      </c>
      <c r="E500" s="40" t="s">
        <v>463</v>
      </c>
    </row>
    <row r="501" spans="1:5" ht="12.75">
      <c r="A501" t="s">
        <v>57</v>
      </c>
      <c r="E501" s="39" t="s">
        <v>58</v>
      </c>
    </row>
    <row r="502" spans="1:16" ht="12.75">
      <c r="A502" t="s">
        <v>49</v>
      </c>
      <c s="34" t="s">
        <v>464</v>
      </c>
      <c s="34" t="s">
        <v>587</v>
      </c>
      <c s="35" t="s">
        <v>464</v>
      </c>
      <c s="6" t="s">
        <v>588</v>
      </c>
      <c s="36" t="s">
        <v>62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27</v>
      </c>
    </row>
    <row r="503" spans="1:5" ht="12.75">
      <c r="A503" s="35" t="s">
        <v>54</v>
      </c>
      <c r="E503" s="39" t="s">
        <v>4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468</v>
      </c>
      <c s="35" t="s">
        <v>467</v>
      </c>
      <c s="6" t="s">
        <v>469</v>
      </c>
      <c s="36" t="s">
        <v>62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27</v>
      </c>
    </row>
    <row r="507" spans="1:5" ht="12.75">
      <c r="A507" s="35" t="s">
        <v>54</v>
      </c>
      <c r="E507" s="39" t="s">
        <v>4</v>
      </c>
    </row>
    <row r="508" spans="1:5" ht="12.75">
      <c r="A508" s="35" t="s">
        <v>55</v>
      </c>
      <c r="E508" s="40" t="s">
        <v>56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471</v>
      </c>
      <c s="35" t="s">
        <v>470</v>
      </c>
      <c s="6" t="s">
        <v>472</v>
      </c>
      <c s="36" t="s">
        <v>62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27</v>
      </c>
    </row>
    <row r="511" spans="1:5" ht="12.75">
      <c r="A511" s="35" t="s">
        <v>54</v>
      </c>
      <c r="E511" s="39" t="s">
        <v>4</v>
      </c>
    </row>
    <row r="512" spans="1:5" ht="12.75">
      <c r="A512" s="35" t="s">
        <v>55</v>
      </c>
      <c r="E512" s="40" t="s">
        <v>56</v>
      </c>
    </row>
    <row r="513" spans="1:5" ht="12.75">
      <c r="A513" t="s">
        <v>57</v>
      </c>
      <c r="E513" s="39" t="s">
        <v>58</v>
      </c>
    </row>
    <row r="514" spans="1:16" ht="25.5">
      <c r="A514" t="s">
        <v>49</v>
      </c>
      <c s="34" t="s">
        <v>473</v>
      </c>
      <c s="34" t="s">
        <v>663</v>
      </c>
      <c s="35" t="s">
        <v>473</v>
      </c>
      <c s="6" t="s">
        <v>664</v>
      </c>
      <c s="36" t="s">
        <v>486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146</v>
      </c>
      <c>
        <f>(M514*0)/100</f>
      </c>
      <c t="s">
        <v>27</v>
      </c>
    </row>
    <row r="515" spans="1:5" ht="12.75">
      <c r="A515" s="35" t="s">
        <v>54</v>
      </c>
      <c r="E515" s="39" t="s">
        <v>4</v>
      </c>
    </row>
    <row r="516" spans="1:5" ht="12.75">
      <c r="A516" s="35" t="s">
        <v>55</v>
      </c>
      <c r="E516" s="40" t="s">
        <v>56</v>
      </c>
    </row>
    <row r="517" spans="1:5" ht="25.5">
      <c r="A517" t="s">
        <v>57</v>
      </c>
      <c r="E517" s="39" t="s">
        <v>665</v>
      </c>
    </row>
    <row r="518" spans="1:16" ht="12.75">
      <c r="A518" t="s">
        <v>49</v>
      </c>
      <c s="34" t="s">
        <v>476</v>
      </c>
      <c s="34" t="s">
        <v>474</v>
      </c>
      <c s="35" t="s">
        <v>476</v>
      </c>
      <c s="6" t="s">
        <v>475</v>
      </c>
      <c s="36" t="s">
        <v>88</v>
      </c>
      <c s="37">
        <v>30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27</v>
      </c>
    </row>
    <row r="519" spans="1:5" ht="12.75">
      <c r="A519" s="35" t="s">
        <v>54</v>
      </c>
      <c r="E519" s="39" t="s">
        <v>4</v>
      </c>
    </row>
    <row r="520" spans="1:5" ht="12.75">
      <c r="A520" s="35" t="s">
        <v>55</v>
      </c>
      <c r="E520" s="40" t="s">
        <v>260</v>
      </c>
    </row>
    <row r="521" spans="1:5" ht="12.75">
      <c r="A521" t="s">
        <v>57</v>
      </c>
      <c r="E521" s="39" t="s">
        <v>58</v>
      </c>
    </row>
    <row r="522" spans="1:16" ht="25.5">
      <c r="A522" t="s">
        <v>49</v>
      </c>
      <c s="34" t="s">
        <v>477</v>
      </c>
      <c s="34" t="s">
        <v>336</v>
      </c>
      <c s="35" t="s">
        <v>477</v>
      </c>
      <c s="6" t="s">
        <v>337</v>
      </c>
      <c s="36" t="s">
        <v>62</v>
      </c>
      <c s="37">
        <v>6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27</v>
      </c>
    </row>
    <row r="523" spans="1:5" ht="12.75">
      <c r="A523" s="35" t="s">
        <v>54</v>
      </c>
      <c r="E523" s="39" t="s">
        <v>4</v>
      </c>
    </row>
    <row r="524" spans="1:5" ht="12.75">
      <c r="A524" s="35" t="s">
        <v>55</v>
      </c>
      <c r="E524" s="40" t="s">
        <v>84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478</v>
      </c>
      <c s="35" t="s">
        <v>480</v>
      </c>
      <c s="6" t="s">
        <v>479</v>
      </c>
      <c s="36" t="s">
        <v>62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27</v>
      </c>
    </row>
    <row r="527" spans="1:5" ht="12.75">
      <c r="A527" s="35" t="s">
        <v>54</v>
      </c>
      <c r="E527" s="39" t="s">
        <v>4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481</v>
      </c>
      <c s="35" t="s">
        <v>483</v>
      </c>
      <c s="6" t="s">
        <v>482</v>
      </c>
      <c s="36" t="s">
        <v>62</v>
      </c>
      <c s="37">
        <v>2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27</v>
      </c>
    </row>
    <row r="531" spans="1:5" ht="12.75">
      <c r="A531" s="35" t="s">
        <v>54</v>
      </c>
      <c r="E531" s="39" t="s">
        <v>4</v>
      </c>
    </row>
    <row r="532" spans="1:5" ht="12.75">
      <c r="A532" s="35" t="s">
        <v>55</v>
      </c>
      <c r="E532" s="40" t="s">
        <v>110</v>
      </c>
    </row>
    <row r="533" spans="1:5" ht="12.75">
      <c r="A533" t="s">
        <v>57</v>
      </c>
      <c r="E533" s="39" t="s">
        <v>58</v>
      </c>
    </row>
    <row r="534" spans="1:16" ht="12.75">
      <c r="A534" t="s">
        <v>49</v>
      </c>
      <c s="34" t="s">
        <v>487</v>
      </c>
      <c s="34" t="s">
        <v>484</v>
      </c>
      <c s="35" t="s">
        <v>487</v>
      </c>
      <c s="6" t="s">
        <v>485</v>
      </c>
      <c s="36" t="s">
        <v>486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27</v>
      </c>
    </row>
    <row r="535" spans="1:5" ht="12.75">
      <c r="A535" s="35" t="s">
        <v>54</v>
      </c>
      <c r="E535" s="39" t="s">
        <v>4</v>
      </c>
    </row>
    <row r="536" spans="1:5" ht="12.75">
      <c r="A536" s="35" t="s">
        <v>55</v>
      </c>
      <c r="E536" s="40" t="s">
        <v>56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488</v>
      </c>
      <c s="35" t="s">
        <v>490</v>
      </c>
      <c s="6" t="s">
        <v>489</v>
      </c>
      <c s="36" t="s">
        <v>88</v>
      </c>
      <c s="37">
        <v>5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27</v>
      </c>
    </row>
    <row r="539" spans="1:5" ht="12.75">
      <c r="A539" s="35" t="s">
        <v>54</v>
      </c>
      <c r="E539" s="39" t="s">
        <v>4</v>
      </c>
    </row>
    <row r="540" spans="1:5" ht="12.75">
      <c r="A540" s="35" t="s">
        <v>55</v>
      </c>
      <c r="E540" s="40" t="s">
        <v>223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491</v>
      </c>
      <c s="35" t="s">
        <v>493</v>
      </c>
      <c s="6" t="s">
        <v>492</v>
      </c>
      <c s="36" t="s">
        <v>486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27</v>
      </c>
    </row>
    <row r="543" spans="1:5" ht="12.75">
      <c r="A543" s="35" t="s">
        <v>54</v>
      </c>
      <c r="E543" s="39" t="s">
        <v>4</v>
      </c>
    </row>
    <row r="544" spans="1:5" ht="12.75">
      <c r="A544" s="35" t="s">
        <v>55</v>
      </c>
      <c r="E544" s="40" t="s">
        <v>56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494</v>
      </c>
      <c s="35" t="s">
        <v>496</v>
      </c>
      <c s="6" t="s">
        <v>495</v>
      </c>
      <c s="36" t="s">
        <v>62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27</v>
      </c>
    </row>
    <row r="547" spans="1:5" ht="12.75">
      <c r="A547" s="35" t="s">
        <v>54</v>
      </c>
      <c r="E547" s="39" t="s">
        <v>4</v>
      </c>
    </row>
    <row r="548" spans="1:5" ht="12.75">
      <c r="A548" s="35" t="s">
        <v>55</v>
      </c>
      <c r="E548" s="40" t="s">
        <v>110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497</v>
      </c>
      <c s="35" t="s">
        <v>499</v>
      </c>
      <c s="6" t="s">
        <v>498</v>
      </c>
      <c s="36" t="s">
        <v>486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27</v>
      </c>
    </row>
    <row r="551" spans="1:5" ht="12.75">
      <c r="A551" s="35" t="s">
        <v>54</v>
      </c>
      <c r="E551" s="39" t="s">
        <v>4</v>
      </c>
    </row>
    <row r="552" spans="1:5" ht="12.75">
      <c r="A552" s="35" t="s">
        <v>55</v>
      </c>
      <c r="E552" s="40" t="s">
        <v>56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500</v>
      </c>
      <c s="35" t="s">
        <v>502</v>
      </c>
      <c s="6" t="s">
        <v>501</v>
      </c>
      <c s="36" t="s">
        <v>62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27</v>
      </c>
    </row>
    <row r="555" spans="1:5" ht="12.75">
      <c r="A555" s="35" t="s">
        <v>54</v>
      </c>
      <c r="E555" s="39" t="s">
        <v>4</v>
      </c>
    </row>
    <row r="556" spans="1:5" ht="12.75">
      <c r="A556" s="35" t="s">
        <v>55</v>
      </c>
      <c r="E556" s="40" t="s">
        <v>56</v>
      </c>
    </row>
    <row r="557" spans="1:5" ht="12.75">
      <c r="A557" t="s">
        <v>57</v>
      </c>
      <c r="E557" s="39" t="s">
        <v>58</v>
      </c>
    </row>
    <row r="558" spans="1:16" ht="12.75">
      <c r="A558" t="s">
        <v>49</v>
      </c>
      <c s="34" t="s">
        <v>506</v>
      </c>
      <c s="34" t="s">
        <v>503</v>
      </c>
      <c s="35" t="s">
        <v>506</v>
      </c>
      <c s="6" t="s">
        <v>504</v>
      </c>
      <c s="36" t="s">
        <v>298</v>
      </c>
      <c s="37">
        <v>20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27</v>
      </c>
    </row>
    <row r="559" spans="1:5" ht="12.75">
      <c r="A559" s="35" t="s">
        <v>54</v>
      </c>
      <c r="E559" s="39" t="s">
        <v>4</v>
      </c>
    </row>
    <row r="560" spans="1:5" ht="12.75">
      <c r="A560" s="35" t="s">
        <v>55</v>
      </c>
      <c r="E560" s="40" t="s">
        <v>505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507</v>
      </c>
      <c s="35" t="s">
        <v>509</v>
      </c>
      <c s="6" t="s">
        <v>508</v>
      </c>
      <c s="36" t="s">
        <v>298</v>
      </c>
      <c s="37">
        <v>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63</v>
      </c>
      <c>
        <f>(M562*0)/100</f>
      </c>
      <c t="s">
        <v>27</v>
      </c>
    </row>
    <row r="563" spans="1:5" ht="12.75">
      <c r="A563" s="35" t="s">
        <v>54</v>
      </c>
      <c r="E563" s="39" t="s">
        <v>4</v>
      </c>
    </row>
    <row r="564" spans="1:5" ht="12.75">
      <c r="A564" s="35" t="s">
        <v>55</v>
      </c>
      <c r="E564" s="40" t="s">
        <v>505</v>
      </c>
    </row>
    <row r="565" spans="1:5" ht="12.75">
      <c r="A565" t="s">
        <v>57</v>
      </c>
      <c r="E565" s="39" t="s">
        <v>58</v>
      </c>
    </row>
    <row r="566" spans="1:16" ht="12.75">
      <c r="A566" t="s">
        <v>49</v>
      </c>
      <c s="34" t="s">
        <v>513</v>
      </c>
      <c s="34" t="s">
        <v>666</v>
      </c>
      <c s="35" t="s">
        <v>513</v>
      </c>
      <c s="6" t="s">
        <v>511</v>
      </c>
      <c s="36" t="s">
        <v>145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146</v>
      </c>
      <c>
        <f>(M566*0)/100</f>
      </c>
      <c t="s">
        <v>27</v>
      </c>
    </row>
    <row r="567" spans="1:5" ht="12.75">
      <c r="A567" s="35" t="s">
        <v>54</v>
      </c>
      <c r="E567" s="39" t="s">
        <v>4</v>
      </c>
    </row>
    <row r="568" spans="1:5" ht="12.75">
      <c r="A568" s="35" t="s">
        <v>55</v>
      </c>
      <c r="E568" s="40" t="s">
        <v>56</v>
      </c>
    </row>
    <row r="569" spans="1:5" ht="12.75">
      <c r="A569" t="s">
        <v>57</v>
      </c>
      <c r="E569" s="39" t="s">
        <v>58</v>
      </c>
    </row>
    <row r="570" spans="1:13" ht="12.75">
      <c r="A570" t="s">
        <v>46</v>
      </c>
      <c r="C570" s="31" t="s">
        <v>26</v>
      </c>
      <c r="E570" s="33" t="s">
        <v>512</v>
      </c>
      <c r="J570" s="32">
        <f>0</f>
      </c>
      <c s="32">
        <f>0</f>
      </c>
      <c s="32">
        <f>0+L571+L575+L579+L583+L587+L591+L595+L599+L603+L607+L611+L615+L619+L623+L627+L631+L635+L639+L643+L647+L651+L655+L659+L663+L667+L671+L675</f>
      </c>
      <c s="32">
        <f>0+M571+M575+M579+M583+M587+M591+M595+M599+M603+M607+M611+M615+M619+M623+M627+M631+M635+M639+M643+M647+M651+M655+M659+M663+M667+M671+M675</f>
      </c>
    </row>
    <row r="571" spans="1:16" ht="12.75">
      <c r="A571" t="s">
        <v>49</v>
      </c>
      <c s="34" t="s">
        <v>517</v>
      </c>
      <c s="34" t="s">
        <v>514</v>
      </c>
      <c s="35" t="s">
        <v>517</v>
      </c>
      <c s="6" t="s">
        <v>515</v>
      </c>
      <c s="36" t="s">
        <v>88</v>
      </c>
      <c s="37">
        <v>120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63</v>
      </c>
      <c>
        <f>(M571*0)/100</f>
      </c>
      <c t="s">
        <v>27</v>
      </c>
    </row>
    <row r="572" spans="1:5" ht="12.75">
      <c r="A572" s="35" t="s">
        <v>54</v>
      </c>
      <c r="E572" s="39" t="s">
        <v>4</v>
      </c>
    </row>
    <row r="573" spans="1:5" ht="12.75">
      <c r="A573" s="35" t="s">
        <v>55</v>
      </c>
      <c r="E573" s="40" t="s">
        <v>618</v>
      </c>
    </row>
    <row r="574" spans="1:5" ht="12.75">
      <c r="A574" t="s">
        <v>57</v>
      </c>
      <c r="E574" s="39" t="s">
        <v>58</v>
      </c>
    </row>
    <row r="575" spans="1:16" ht="25.5">
      <c r="A575" t="s">
        <v>49</v>
      </c>
      <c s="34" t="s">
        <v>520</v>
      </c>
      <c s="34" t="s">
        <v>518</v>
      </c>
      <c s="35" t="s">
        <v>520</v>
      </c>
      <c s="6" t="s">
        <v>519</v>
      </c>
      <c s="36" t="s">
        <v>62</v>
      </c>
      <c s="37">
        <v>6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63</v>
      </c>
      <c>
        <f>(M575*0)/100</f>
      </c>
      <c t="s">
        <v>27</v>
      </c>
    </row>
    <row r="576" spans="1:5" ht="12.75">
      <c r="A576" s="35" t="s">
        <v>54</v>
      </c>
      <c r="E576" s="39" t="s">
        <v>4</v>
      </c>
    </row>
    <row r="577" spans="1:5" ht="12.75">
      <c r="A577" s="35" t="s">
        <v>55</v>
      </c>
      <c r="E577" s="40" t="s">
        <v>84</v>
      </c>
    </row>
    <row r="578" spans="1:5" ht="12.75">
      <c r="A578" t="s">
        <v>57</v>
      </c>
      <c r="E578" s="39" t="s">
        <v>58</v>
      </c>
    </row>
    <row r="579" spans="1:16" ht="12.75">
      <c r="A579" t="s">
        <v>49</v>
      </c>
      <c s="34" t="s">
        <v>523</v>
      </c>
      <c s="34" t="s">
        <v>521</v>
      </c>
      <c s="35" t="s">
        <v>523</v>
      </c>
      <c s="6" t="s">
        <v>522</v>
      </c>
      <c s="36" t="s">
        <v>62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63</v>
      </c>
      <c>
        <f>(M579*0)/100</f>
      </c>
      <c t="s">
        <v>27</v>
      </c>
    </row>
    <row r="580" spans="1:5" ht="12.75">
      <c r="A580" s="35" t="s">
        <v>54</v>
      </c>
      <c r="E580" s="39" t="s">
        <v>4</v>
      </c>
    </row>
    <row r="581" spans="1:5" ht="12.75">
      <c r="A581" s="35" t="s">
        <v>55</v>
      </c>
      <c r="E581" s="40" t="s">
        <v>56</v>
      </c>
    </row>
    <row r="582" spans="1:5" ht="12.75">
      <c r="A582" t="s">
        <v>57</v>
      </c>
      <c r="E582" s="39" t="s">
        <v>58</v>
      </c>
    </row>
    <row r="583" spans="1:16" ht="12.75">
      <c r="A583" t="s">
        <v>49</v>
      </c>
      <c s="34" t="s">
        <v>526</v>
      </c>
      <c s="34" t="s">
        <v>524</v>
      </c>
      <c s="35" t="s">
        <v>526</v>
      </c>
      <c s="6" t="s">
        <v>525</v>
      </c>
      <c s="36" t="s">
        <v>62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27</v>
      </c>
    </row>
    <row r="584" spans="1:5" ht="12.75">
      <c r="A584" s="35" t="s">
        <v>54</v>
      </c>
      <c r="E584" s="39" t="s">
        <v>4</v>
      </c>
    </row>
    <row r="585" spans="1:5" ht="12.75">
      <c r="A585" s="35" t="s">
        <v>55</v>
      </c>
      <c r="E585" s="40" t="s">
        <v>56</v>
      </c>
    </row>
    <row r="586" spans="1:5" ht="12.75">
      <c r="A586" t="s">
        <v>57</v>
      </c>
      <c r="E586" s="39" t="s">
        <v>58</v>
      </c>
    </row>
    <row r="587" spans="1:16" ht="12.75">
      <c r="A587" t="s">
        <v>49</v>
      </c>
      <c s="34" t="s">
        <v>527</v>
      </c>
      <c s="34" t="s">
        <v>280</v>
      </c>
      <c s="35" t="s">
        <v>527</v>
      </c>
      <c s="6" t="s">
        <v>281</v>
      </c>
      <c s="36" t="s">
        <v>242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27</v>
      </c>
    </row>
    <row r="588" spans="1:5" ht="12.75">
      <c r="A588" s="35" t="s">
        <v>54</v>
      </c>
      <c r="E588" s="39" t="s">
        <v>4</v>
      </c>
    </row>
    <row r="589" spans="1:5" ht="12.75">
      <c r="A589" s="35" t="s">
        <v>55</v>
      </c>
      <c r="E589" s="40" t="s">
        <v>110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284</v>
      </c>
      <c s="35" t="s">
        <v>528</v>
      </c>
      <c s="6" t="s">
        <v>285</v>
      </c>
      <c s="36" t="s">
        <v>242</v>
      </c>
      <c s="37">
        <v>2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27</v>
      </c>
    </row>
    <row r="592" spans="1:5" ht="12.75">
      <c r="A592" s="35" t="s">
        <v>54</v>
      </c>
      <c r="E592" s="39" t="s">
        <v>4</v>
      </c>
    </row>
    <row r="593" spans="1:5" ht="12.75">
      <c r="A593" s="35" t="s">
        <v>55</v>
      </c>
      <c r="E593" s="40" t="s">
        <v>110</v>
      </c>
    </row>
    <row r="594" spans="1:5" ht="12.75">
      <c r="A594" t="s">
        <v>57</v>
      </c>
      <c r="E594" s="39" t="s">
        <v>58</v>
      </c>
    </row>
    <row r="595" spans="1:16" ht="12.75">
      <c r="A595" t="s">
        <v>49</v>
      </c>
      <c s="34" t="s">
        <v>529</v>
      </c>
      <c s="34" t="s">
        <v>240</v>
      </c>
      <c s="35" t="s">
        <v>529</v>
      </c>
      <c s="6" t="s">
        <v>241</v>
      </c>
      <c s="36" t="s">
        <v>242</v>
      </c>
      <c s="37">
        <v>8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27</v>
      </c>
    </row>
    <row r="596" spans="1:5" ht="12.75">
      <c r="A596" s="35" t="s">
        <v>54</v>
      </c>
      <c r="E596" s="39" t="s">
        <v>4</v>
      </c>
    </row>
    <row r="597" spans="1:5" ht="12.75">
      <c r="A597" s="35" t="s">
        <v>55</v>
      </c>
      <c r="E597" s="40" t="s">
        <v>132</v>
      </c>
    </row>
    <row r="598" spans="1:5" ht="12.75">
      <c r="A598" t="s">
        <v>57</v>
      </c>
      <c r="E598" s="39" t="s">
        <v>58</v>
      </c>
    </row>
    <row r="599" spans="1:16" ht="12.75">
      <c r="A599" t="s">
        <v>49</v>
      </c>
      <c s="34" t="s">
        <v>530</v>
      </c>
      <c s="34" t="s">
        <v>287</v>
      </c>
      <c s="35" t="s">
        <v>530</v>
      </c>
      <c s="6" t="s">
        <v>288</v>
      </c>
      <c s="36" t="s">
        <v>242</v>
      </c>
      <c s="37">
        <v>6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27</v>
      </c>
    </row>
    <row r="600" spans="1:5" ht="12.75">
      <c r="A600" s="35" t="s">
        <v>54</v>
      </c>
      <c r="E600" s="39" t="s">
        <v>4</v>
      </c>
    </row>
    <row r="601" spans="1:5" ht="12.75">
      <c r="A601" s="35" t="s">
        <v>55</v>
      </c>
      <c r="E601" s="40" t="s">
        <v>84</v>
      </c>
    </row>
    <row r="602" spans="1:5" ht="12.75">
      <c r="A602" t="s">
        <v>57</v>
      </c>
      <c r="E602" s="39" t="s">
        <v>58</v>
      </c>
    </row>
    <row r="603" spans="1:16" ht="12.75">
      <c r="A603" t="s">
        <v>49</v>
      </c>
      <c s="34" t="s">
        <v>533</v>
      </c>
      <c s="34" t="s">
        <v>531</v>
      </c>
      <c s="35" t="s">
        <v>533</v>
      </c>
      <c s="6" t="s">
        <v>532</v>
      </c>
      <c s="36" t="s">
        <v>242</v>
      </c>
      <c s="37">
        <v>4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27</v>
      </c>
    </row>
    <row r="604" spans="1:5" ht="12.75">
      <c r="A604" s="35" t="s">
        <v>54</v>
      </c>
      <c r="E604" s="39" t="s">
        <v>4</v>
      </c>
    </row>
    <row r="605" spans="1:5" ht="12.75">
      <c r="A605" s="35" t="s">
        <v>55</v>
      </c>
      <c r="E605" s="40" t="s">
        <v>388</v>
      </c>
    </row>
    <row r="606" spans="1:5" ht="12.75">
      <c r="A606" t="s">
        <v>57</v>
      </c>
      <c r="E606" s="39" t="s">
        <v>58</v>
      </c>
    </row>
    <row r="607" spans="1:16" ht="12.75">
      <c r="A607" t="s">
        <v>49</v>
      </c>
      <c s="34" t="s">
        <v>537</v>
      </c>
      <c s="34" t="s">
        <v>534</v>
      </c>
      <c s="35" t="s">
        <v>537</v>
      </c>
      <c s="6" t="s">
        <v>535</v>
      </c>
      <c s="36" t="s">
        <v>242</v>
      </c>
      <c s="37">
        <v>16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27</v>
      </c>
    </row>
    <row r="608" spans="1:5" ht="12.75">
      <c r="A608" s="35" t="s">
        <v>54</v>
      </c>
      <c r="E608" s="39" t="s">
        <v>4</v>
      </c>
    </row>
    <row r="609" spans="1:5" ht="12.75">
      <c r="A609" s="35" t="s">
        <v>55</v>
      </c>
      <c r="E609" s="40" t="s">
        <v>536</v>
      </c>
    </row>
    <row r="610" spans="1:5" ht="12.75">
      <c r="A610" t="s">
        <v>57</v>
      </c>
      <c r="E610" s="39" t="s">
        <v>58</v>
      </c>
    </row>
    <row r="611" spans="1:16" ht="12.75">
      <c r="A611" t="s">
        <v>49</v>
      </c>
      <c s="34" t="s">
        <v>540</v>
      </c>
      <c s="34" t="s">
        <v>538</v>
      </c>
      <c s="35" t="s">
        <v>540</v>
      </c>
      <c s="6" t="s">
        <v>539</v>
      </c>
      <c s="36" t="s">
        <v>62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27</v>
      </c>
    </row>
    <row r="612" spans="1:5" ht="12.75">
      <c r="A612" s="35" t="s">
        <v>54</v>
      </c>
      <c r="E612" s="39" t="s">
        <v>4</v>
      </c>
    </row>
    <row r="613" spans="1:5" ht="12.75">
      <c r="A613" s="35" t="s">
        <v>55</v>
      </c>
      <c r="E613" s="40" t="s">
        <v>56</v>
      </c>
    </row>
    <row r="614" spans="1:5" ht="12.75">
      <c r="A614" t="s">
        <v>57</v>
      </c>
      <c r="E614" s="39" t="s">
        <v>58</v>
      </c>
    </row>
    <row r="615" spans="1:16" ht="25.5">
      <c r="A615" t="s">
        <v>49</v>
      </c>
      <c s="34" t="s">
        <v>543</v>
      </c>
      <c s="34" t="s">
        <v>541</v>
      </c>
      <c s="35" t="s">
        <v>543</v>
      </c>
      <c s="6" t="s">
        <v>542</v>
      </c>
      <c s="36" t="s">
        <v>62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27</v>
      </c>
    </row>
    <row r="616" spans="1:5" ht="12.75">
      <c r="A616" s="35" t="s">
        <v>54</v>
      </c>
      <c r="E616" s="39" t="s">
        <v>4</v>
      </c>
    </row>
    <row r="617" spans="1:5" ht="12.75">
      <c r="A617" s="35" t="s">
        <v>55</v>
      </c>
      <c r="E617" s="40" t="s">
        <v>56</v>
      </c>
    </row>
    <row r="618" spans="1:5" ht="12.75">
      <c r="A618" t="s">
        <v>57</v>
      </c>
      <c r="E618" s="39" t="s">
        <v>58</v>
      </c>
    </row>
    <row r="619" spans="1:16" ht="25.5">
      <c r="A619" t="s">
        <v>49</v>
      </c>
      <c s="34" t="s">
        <v>544</v>
      </c>
      <c s="34" t="s">
        <v>268</v>
      </c>
      <c s="35" t="s">
        <v>544</v>
      </c>
      <c s="6" t="s">
        <v>269</v>
      </c>
      <c s="36" t="s">
        <v>62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27</v>
      </c>
    </row>
    <row r="620" spans="1:5" ht="12.75">
      <c r="A620" s="35" t="s">
        <v>54</v>
      </c>
      <c r="E620" s="39" t="s">
        <v>4</v>
      </c>
    </row>
    <row r="621" spans="1:5" ht="12.75">
      <c r="A621" s="35" t="s">
        <v>55</v>
      </c>
      <c r="E621" s="40" t="s">
        <v>56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326</v>
      </c>
      <c s="35" t="s">
        <v>545</v>
      </c>
      <c s="6" t="s">
        <v>327</v>
      </c>
      <c s="36" t="s">
        <v>88</v>
      </c>
      <c s="37">
        <v>90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27</v>
      </c>
    </row>
    <row r="624" spans="1:5" ht="12.75">
      <c r="A624" s="35" t="s">
        <v>54</v>
      </c>
      <c r="E624" s="39" t="s">
        <v>4</v>
      </c>
    </row>
    <row r="625" spans="1:5" ht="12.75">
      <c r="A625" s="35" t="s">
        <v>55</v>
      </c>
      <c r="E625" s="40" t="s">
        <v>576</v>
      </c>
    </row>
    <row r="626" spans="1:5" ht="12.75">
      <c r="A626" t="s">
        <v>57</v>
      </c>
      <c r="E626" s="39" t="s">
        <v>58</v>
      </c>
    </row>
    <row r="627" spans="1:16" ht="12.75">
      <c r="A627" t="s">
        <v>49</v>
      </c>
      <c s="34" t="s">
        <v>548</v>
      </c>
      <c s="34" t="s">
        <v>546</v>
      </c>
      <c s="35" t="s">
        <v>548</v>
      </c>
      <c s="6" t="s">
        <v>547</v>
      </c>
      <c s="36" t="s">
        <v>88</v>
      </c>
      <c s="37">
        <v>90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27</v>
      </c>
    </row>
    <row r="628" spans="1:5" ht="12.75">
      <c r="A628" s="35" t="s">
        <v>54</v>
      </c>
      <c r="E628" s="39" t="s">
        <v>4</v>
      </c>
    </row>
    <row r="629" spans="1:5" ht="12.75">
      <c r="A629" s="35" t="s">
        <v>55</v>
      </c>
      <c r="E629" s="40" t="s">
        <v>576</v>
      </c>
    </row>
    <row r="630" spans="1:5" ht="12.75">
      <c r="A630" t="s">
        <v>57</v>
      </c>
      <c r="E630" s="39" t="s">
        <v>58</v>
      </c>
    </row>
    <row r="631" spans="1:16" ht="25.5">
      <c r="A631" t="s">
        <v>49</v>
      </c>
      <c s="34" t="s">
        <v>549</v>
      </c>
      <c s="34" t="s">
        <v>342</v>
      </c>
      <c s="35" t="s">
        <v>549</v>
      </c>
      <c s="6" t="s">
        <v>343</v>
      </c>
      <c s="36" t="s">
        <v>62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27</v>
      </c>
    </row>
    <row r="632" spans="1:5" ht="12.75">
      <c r="A632" s="35" t="s">
        <v>54</v>
      </c>
      <c r="E632" s="39" t="s">
        <v>4</v>
      </c>
    </row>
    <row r="633" spans="1:5" ht="12.75">
      <c r="A633" s="35" t="s">
        <v>55</v>
      </c>
      <c r="E633" s="40" t="s">
        <v>84</v>
      </c>
    </row>
    <row r="634" spans="1:5" ht="12.75">
      <c r="A634" t="s">
        <v>57</v>
      </c>
      <c r="E634" s="39" t="s">
        <v>58</v>
      </c>
    </row>
    <row r="635" spans="1:16" ht="25.5">
      <c r="A635" t="s">
        <v>49</v>
      </c>
      <c s="34" t="s">
        <v>550</v>
      </c>
      <c s="34" t="s">
        <v>225</v>
      </c>
      <c s="35" t="s">
        <v>550</v>
      </c>
      <c s="6" t="s">
        <v>226</v>
      </c>
      <c s="36" t="s">
        <v>62</v>
      </c>
      <c s="37">
        <v>6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27</v>
      </c>
    </row>
    <row r="636" spans="1:5" ht="12.75">
      <c r="A636" s="35" t="s">
        <v>54</v>
      </c>
      <c r="E636" s="39" t="s">
        <v>4</v>
      </c>
    </row>
    <row r="637" spans="1:5" ht="12.75">
      <c r="A637" s="35" t="s">
        <v>55</v>
      </c>
      <c r="E637" s="40" t="s">
        <v>84</v>
      </c>
    </row>
    <row r="638" spans="1:5" ht="12.75">
      <c r="A638" t="s">
        <v>57</v>
      </c>
      <c r="E638" s="39" t="s">
        <v>58</v>
      </c>
    </row>
    <row r="639" spans="1:16" ht="25.5">
      <c r="A639" t="s">
        <v>49</v>
      </c>
      <c s="34" t="s">
        <v>551</v>
      </c>
      <c s="34" t="s">
        <v>248</v>
      </c>
      <c s="35" t="s">
        <v>551</v>
      </c>
      <c s="6" t="s">
        <v>249</v>
      </c>
      <c s="36" t="s">
        <v>62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27</v>
      </c>
    </row>
    <row r="640" spans="1:5" ht="12.75">
      <c r="A640" s="35" t="s">
        <v>54</v>
      </c>
      <c r="E640" s="39" t="s">
        <v>4</v>
      </c>
    </row>
    <row r="641" spans="1:5" ht="12.75">
      <c r="A641" s="35" t="s">
        <v>55</v>
      </c>
      <c r="E641" s="40" t="s">
        <v>388</v>
      </c>
    </row>
    <row r="642" spans="1:5" ht="12.75">
      <c r="A642" t="s">
        <v>57</v>
      </c>
      <c r="E642" s="39" t="s">
        <v>58</v>
      </c>
    </row>
    <row r="643" spans="1:16" ht="25.5">
      <c r="A643" t="s">
        <v>49</v>
      </c>
      <c s="34" t="s">
        <v>552</v>
      </c>
      <c s="34" t="s">
        <v>336</v>
      </c>
      <c s="35" t="s">
        <v>552</v>
      </c>
      <c s="6" t="s">
        <v>337</v>
      </c>
      <c s="36" t="s">
        <v>62</v>
      </c>
      <c s="37">
        <v>5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63</v>
      </c>
      <c>
        <f>(M643*0)/100</f>
      </c>
      <c t="s">
        <v>27</v>
      </c>
    </row>
    <row r="644" spans="1:5" ht="12.75">
      <c r="A644" s="35" t="s">
        <v>54</v>
      </c>
      <c r="E644" s="39" t="s">
        <v>4</v>
      </c>
    </row>
    <row r="645" spans="1:5" ht="12.75">
      <c r="A645" s="35" t="s">
        <v>55</v>
      </c>
      <c r="E645" s="40" t="s">
        <v>223</v>
      </c>
    </row>
    <row r="646" spans="1:5" ht="12.75">
      <c r="A646" t="s">
        <v>57</v>
      </c>
      <c r="E646" s="39" t="s">
        <v>58</v>
      </c>
    </row>
    <row r="647" spans="1:16" ht="25.5">
      <c r="A647" t="s">
        <v>49</v>
      </c>
      <c s="34" t="s">
        <v>555</v>
      </c>
      <c s="34" t="s">
        <v>667</v>
      </c>
      <c s="35" t="s">
        <v>555</v>
      </c>
      <c s="6" t="s">
        <v>554</v>
      </c>
      <c s="36" t="s">
        <v>62</v>
      </c>
      <c s="37">
        <v>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146</v>
      </c>
      <c>
        <f>(M647*0)/100</f>
      </c>
      <c t="s">
        <v>27</v>
      </c>
    </row>
    <row r="648" spans="1:5" ht="12.75">
      <c r="A648" s="35" t="s">
        <v>54</v>
      </c>
      <c r="E648" s="39" t="s">
        <v>4</v>
      </c>
    </row>
    <row r="649" spans="1:5" ht="12.75">
      <c r="A649" s="35" t="s">
        <v>55</v>
      </c>
      <c r="E649" s="40" t="s">
        <v>388</v>
      </c>
    </row>
    <row r="650" spans="1:5" ht="12.75">
      <c r="A650" t="s">
        <v>57</v>
      </c>
      <c r="E650" s="39" t="s">
        <v>58</v>
      </c>
    </row>
    <row r="651" spans="1:16" ht="12.75">
      <c r="A651" t="s">
        <v>49</v>
      </c>
      <c s="34" t="s">
        <v>558</v>
      </c>
      <c s="34" t="s">
        <v>668</v>
      </c>
      <c s="35" t="s">
        <v>558</v>
      </c>
      <c s="6" t="s">
        <v>557</v>
      </c>
      <c s="36" t="s">
        <v>242</v>
      </c>
      <c s="37">
        <v>8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146</v>
      </c>
      <c>
        <f>(M651*0)/100</f>
      </c>
      <c t="s">
        <v>27</v>
      </c>
    </row>
    <row r="652" spans="1:5" ht="12.75">
      <c r="A652" s="35" t="s">
        <v>54</v>
      </c>
      <c r="E652" s="39" t="s">
        <v>4</v>
      </c>
    </row>
    <row r="653" spans="1:5" ht="12.75">
      <c r="A653" s="35" t="s">
        <v>55</v>
      </c>
      <c r="E653" s="40" t="s">
        <v>132</v>
      </c>
    </row>
    <row r="654" spans="1:5" ht="12.75">
      <c r="A654" t="s">
        <v>57</v>
      </c>
      <c r="E654" s="39" t="s">
        <v>58</v>
      </c>
    </row>
    <row r="655" spans="1:16" ht="12.75">
      <c r="A655" t="s">
        <v>49</v>
      </c>
      <c s="34" t="s">
        <v>559</v>
      </c>
      <c s="34" t="s">
        <v>315</v>
      </c>
      <c s="35" t="s">
        <v>559</v>
      </c>
      <c s="6" t="s">
        <v>316</v>
      </c>
      <c s="36" t="s">
        <v>306</v>
      </c>
      <c s="37">
        <v>31.5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27</v>
      </c>
    </row>
    <row r="656" spans="1:5" ht="12.75">
      <c r="A656" s="35" t="s">
        <v>54</v>
      </c>
      <c r="E656" s="39" t="s">
        <v>4</v>
      </c>
    </row>
    <row r="657" spans="1:5" ht="12.75">
      <c r="A657" s="35" t="s">
        <v>55</v>
      </c>
      <c r="E657" s="40" t="s">
        <v>645</v>
      </c>
    </row>
    <row r="658" spans="1:5" ht="12.75">
      <c r="A658" t="s">
        <v>57</v>
      </c>
      <c r="E658" s="39" t="s">
        <v>58</v>
      </c>
    </row>
    <row r="659" spans="1:16" ht="12.75">
      <c r="A659" t="s">
        <v>49</v>
      </c>
      <c s="34" t="s">
        <v>560</v>
      </c>
      <c s="34" t="s">
        <v>319</v>
      </c>
      <c s="35" t="s">
        <v>560</v>
      </c>
      <c s="6" t="s">
        <v>320</v>
      </c>
      <c s="36" t="s">
        <v>306</v>
      </c>
      <c s="37">
        <v>31.5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63</v>
      </c>
      <c>
        <f>(M659*0)/100</f>
      </c>
      <c t="s">
        <v>27</v>
      </c>
    </row>
    <row r="660" spans="1:5" ht="12.75">
      <c r="A660" s="35" t="s">
        <v>54</v>
      </c>
      <c r="E660" s="39" t="s">
        <v>4</v>
      </c>
    </row>
    <row r="661" spans="1:5" ht="12.75">
      <c r="A661" s="35" t="s">
        <v>55</v>
      </c>
      <c r="E661" s="40" t="s">
        <v>645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322</v>
      </c>
      <c s="35" t="s">
        <v>561</v>
      </c>
      <c s="6" t="s">
        <v>323</v>
      </c>
      <c s="36" t="s">
        <v>306</v>
      </c>
      <c s="37">
        <v>31.5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63</v>
      </c>
      <c>
        <f>(M663*0)/100</f>
      </c>
      <c t="s">
        <v>27</v>
      </c>
    </row>
    <row r="664" spans="1:5" ht="12.75">
      <c r="A664" s="35" t="s">
        <v>54</v>
      </c>
      <c r="E664" s="39" t="s">
        <v>4</v>
      </c>
    </row>
    <row r="665" spans="1:5" ht="12.75">
      <c r="A665" s="35" t="s">
        <v>55</v>
      </c>
      <c r="E665" s="40" t="s">
        <v>645</v>
      </c>
    </row>
    <row r="666" spans="1:5" ht="12.75">
      <c r="A666" t="s">
        <v>57</v>
      </c>
      <c r="E666" s="39" t="s">
        <v>58</v>
      </c>
    </row>
    <row r="667" spans="1:16" ht="12.75">
      <c r="A667" t="s">
        <v>49</v>
      </c>
      <c s="34" t="s">
        <v>564</v>
      </c>
      <c s="34" t="s">
        <v>562</v>
      </c>
      <c s="35" t="s">
        <v>564</v>
      </c>
      <c s="6" t="s">
        <v>563</v>
      </c>
      <c s="36" t="s">
        <v>298</v>
      </c>
      <c s="37">
        <v>31.5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63</v>
      </c>
      <c>
        <f>(M667*0)/100</f>
      </c>
      <c t="s">
        <v>27</v>
      </c>
    </row>
    <row r="668" spans="1:5" ht="12.75">
      <c r="A668" s="35" t="s">
        <v>54</v>
      </c>
      <c r="E668" s="39" t="s">
        <v>4</v>
      </c>
    </row>
    <row r="669" spans="1:5" ht="12.75">
      <c r="A669" s="35" t="s">
        <v>55</v>
      </c>
      <c r="E669" s="40" t="s">
        <v>645</v>
      </c>
    </row>
    <row r="670" spans="1:5" ht="12.75">
      <c r="A670" t="s">
        <v>57</v>
      </c>
      <c r="E670" s="39" t="s">
        <v>58</v>
      </c>
    </row>
    <row r="671" spans="1:16" ht="12.75">
      <c r="A671" t="s">
        <v>49</v>
      </c>
      <c s="34" t="s">
        <v>567</v>
      </c>
      <c s="34" t="s">
        <v>669</v>
      </c>
      <c s="35" t="s">
        <v>567</v>
      </c>
      <c s="6" t="s">
        <v>566</v>
      </c>
      <c s="36" t="s">
        <v>242</v>
      </c>
      <c s="37">
        <v>8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146</v>
      </c>
      <c>
        <f>(M671*0)/100</f>
      </c>
      <c t="s">
        <v>27</v>
      </c>
    </row>
    <row r="672" spans="1:5" ht="12.75">
      <c r="A672" s="35" t="s">
        <v>54</v>
      </c>
      <c r="E672" s="39" t="s">
        <v>4</v>
      </c>
    </row>
    <row r="673" spans="1:5" ht="12.75">
      <c r="A673" s="35" t="s">
        <v>55</v>
      </c>
      <c r="E673" s="40" t="s">
        <v>132</v>
      </c>
    </row>
    <row r="674" spans="1:5" ht="12.75">
      <c r="A674" t="s">
        <v>57</v>
      </c>
      <c r="E674" s="39" t="s">
        <v>58</v>
      </c>
    </row>
    <row r="675" spans="1:16" ht="25.5">
      <c r="A675" t="s">
        <v>49</v>
      </c>
      <c s="34" t="s">
        <v>670</v>
      </c>
      <c s="34" t="s">
        <v>568</v>
      </c>
      <c s="35" t="s">
        <v>670</v>
      </c>
      <c s="6" t="s">
        <v>569</v>
      </c>
      <c s="36" t="s">
        <v>570</v>
      </c>
      <c s="37">
        <v>3.276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63</v>
      </c>
      <c>
        <f>(M675*0)/100</f>
      </c>
      <c t="s">
        <v>27</v>
      </c>
    </row>
    <row r="676" spans="1:5" ht="12.75">
      <c r="A676" s="35" t="s">
        <v>54</v>
      </c>
      <c r="E676" s="39" t="s">
        <v>4</v>
      </c>
    </row>
    <row r="677" spans="1:5" ht="12.75">
      <c r="A677" s="35" t="s">
        <v>55</v>
      </c>
      <c r="E677" s="40" t="s">
        <v>571</v>
      </c>
    </row>
    <row r="678" spans="1:5" ht="12.75">
      <c r="A678" t="s">
        <v>57</v>
      </c>
      <c r="E67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COUNTIFS(L8:L374,"=0",A8:A374,"P")+COUNTIFS(L8:L374,"",A8:A374,"P")+SUM(Q8:Q374)</f>
      </c>
    </row>
    <row r="8" spans="1:13" ht="12.75">
      <c r="A8" t="s">
        <v>44</v>
      </c>
      <c r="C8" s="28" t="s">
        <v>673</v>
      </c>
      <c r="E8" s="30" t="s">
        <v>672</v>
      </c>
      <c r="J8" s="29">
        <f>0+J9+J14+J239+J300+J309</f>
      </c>
      <c s="29">
        <f>0+K9+K14+K239+K300+K309</f>
      </c>
      <c s="29">
        <f>0+L9+L14+L239+L300+L309</f>
      </c>
      <c s="29">
        <f>0+M9+M14+M239+M300+M309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</f>
      </c>
    </row>
    <row r="15" spans="1:16" ht="12.75">
      <c r="A15" t="s">
        <v>49</v>
      </c>
      <c s="34" t="s">
        <v>27</v>
      </c>
      <c s="34" t="s">
        <v>60</v>
      </c>
      <c s="35" t="s">
        <v>27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64</v>
      </c>
      <c s="35" t="s">
        <v>25</v>
      </c>
      <c s="6" t="s">
        <v>65</v>
      </c>
      <c s="36" t="s">
        <v>62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72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73</v>
      </c>
      <c s="35" t="s">
        <v>26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132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132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180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581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388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581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388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130</v>
      </c>
      <c s="35" t="s">
        <v>104</v>
      </c>
      <c s="6" t="s">
        <v>131</v>
      </c>
      <c s="36" t="s">
        <v>62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132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134</v>
      </c>
      <c s="35" t="s">
        <v>107</v>
      </c>
      <c s="6" t="s">
        <v>135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132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137</v>
      </c>
      <c s="35" t="s">
        <v>111</v>
      </c>
      <c s="6" t="s">
        <v>138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140</v>
      </c>
      <c s="35" t="s">
        <v>114</v>
      </c>
      <c s="6" t="s">
        <v>141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25.5">
      <c r="A83" t="s">
        <v>49</v>
      </c>
      <c s="34" t="s">
        <v>117</v>
      </c>
      <c s="34" t="s">
        <v>674</v>
      </c>
      <c s="35" t="s">
        <v>117</v>
      </c>
      <c s="6" t="s">
        <v>144</v>
      </c>
      <c s="36" t="s">
        <v>145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146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25.5">
      <c r="A87" t="s">
        <v>49</v>
      </c>
      <c s="34" t="s">
        <v>120</v>
      </c>
      <c s="34" t="s">
        <v>675</v>
      </c>
      <c s="35" t="s">
        <v>120</v>
      </c>
      <c s="6" t="s">
        <v>149</v>
      </c>
      <c s="36" t="s">
        <v>145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146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123</v>
      </c>
      <c s="34" t="s">
        <v>676</v>
      </c>
      <c s="35" t="s">
        <v>123</v>
      </c>
      <c s="6" t="s">
        <v>152</v>
      </c>
      <c s="36" t="s">
        <v>145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146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677</v>
      </c>
      <c s="35" t="s">
        <v>126</v>
      </c>
      <c s="6" t="s">
        <v>155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146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157</v>
      </c>
      <c s="35" t="s">
        <v>129</v>
      </c>
      <c s="6" t="s">
        <v>158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159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161</v>
      </c>
      <c s="35" t="s">
        <v>133</v>
      </c>
      <c s="6" t="s">
        <v>162</v>
      </c>
      <c s="36" t="s">
        <v>62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159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164</v>
      </c>
      <c s="35" t="s">
        <v>136</v>
      </c>
      <c s="6" t="s">
        <v>165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110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167</v>
      </c>
      <c s="35" t="s">
        <v>139</v>
      </c>
      <c s="6" t="s">
        <v>168</v>
      </c>
      <c s="36" t="s">
        <v>62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110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142</v>
      </c>
      <c s="34" t="s">
        <v>170</v>
      </c>
      <c s="35" t="s">
        <v>142</v>
      </c>
      <c s="6" t="s">
        <v>171</v>
      </c>
      <c s="36" t="s">
        <v>62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63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110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147</v>
      </c>
      <c s="34" t="s">
        <v>173</v>
      </c>
      <c s="35" t="s">
        <v>147</v>
      </c>
      <c s="6" t="s">
        <v>174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63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110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150</v>
      </c>
      <c s="34" t="s">
        <v>176</v>
      </c>
      <c s="35" t="s">
        <v>150</v>
      </c>
      <c s="6" t="s">
        <v>177</v>
      </c>
      <c s="36" t="s">
        <v>62</v>
      </c>
      <c s="37">
        <v>12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63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178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180</v>
      </c>
      <c s="35" t="s">
        <v>153</v>
      </c>
      <c s="6" t="s">
        <v>181</v>
      </c>
      <c s="36" t="s">
        <v>62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63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178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183</v>
      </c>
      <c s="35" t="s">
        <v>156</v>
      </c>
      <c s="6" t="s">
        <v>184</v>
      </c>
      <c s="36" t="s">
        <v>88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185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205</v>
      </c>
      <c s="35" t="s">
        <v>160</v>
      </c>
      <c s="6" t="s">
        <v>206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208</v>
      </c>
      <c s="35" t="s">
        <v>163</v>
      </c>
      <c s="6" t="s">
        <v>209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211</v>
      </c>
      <c s="35" t="s">
        <v>166</v>
      </c>
      <c s="6" t="s">
        <v>212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72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214</v>
      </c>
      <c s="35" t="s">
        <v>169</v>
      </c>
      <c s="6" t="s">
        <v>215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72</v>
      </c>
    </row>
    <row r="150" spans="1:5" ht="12.75">
      <c r="A150" t="s">
        <v>57</v>
      </c>
      <c r="E150" s="39" t="s">
        <v>58</v>
      </c>
    </row>
    <row r="151" spans="1:16" ht="25.5">
      <c r="A151" t="s">
        <v>49</v>
      </c>
      <c s="34" t="s">
        <v>172</v>
      </c>
      <c s="34" t="s">
        <v>217</v>
      </c>
      <c s="35" t="s">
        <v>172</v>
      </c>
      <c s="6" t="s">
        <v>218</v>
      </c>
      <c s="36" t="s">
        <v>88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219</v>
      </c>
    </row>
    <row r="154" spans="1:5" ht="12.75">
      <c r="A154" t="s">
        <v>57</v>
      </c>
      <c r="E154" s="39" t="s">
        <v>58</v>
      </c>
    </row>
    <row r="155" spans="1:16" ht="25.5">
      <c r="A155" t="s">
        <v>49</v>
      </c>
      <c s="34" t="s">
        <v>175</v>
      </c>
      <c s="34" t="s">
        <v>221</v>
      </c>
      <c s="35" t="s">
        <v>175</v>
      </c>
      <c s="6" t="s">
        <v>222</v>
      </c>
      <c s="36" t="s">
        <v>88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223</v>
      </c>
    </row>
    <row r="158" spans="1:5" ht="12.75">
      <c r="A158" t="s">
        <v>57</v>
      </c>
      <c r="E158" s="39" t="s">
        <v>58</v>
      </c>
    </row>
    <row r="159" spans="1:16" ht="25.5">
      <c r="A159" t="s">
        <v>49</v>
      </c>
      <c s="34" t="s">
        <v>179</v>
      </c>
      <c s="34" t="s">
        <v>225</v>
      </c>
      <c s="35" t="s">
        <v>179</v>
      </c>
      <c s="6" t="s">
        <v>226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228</v>
      </c>
      <c s="35" t="s">
        <v>182</v>
      </c>
      <c s="6" t="s">
        <v>229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27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231</v>
      </c>
      <c s="35" t="s">
        <v>186</v>
      </c>
      <c s="6" t="s">
        <v>232</v>
      </c>
      <c s="36" t="s">
        <v>62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27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234</v>
      </c>
      <c s="35" t="s">
        <v>189</v>
      </c>
      <c s="6" t="s">
        <v>235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27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237</v>
      </c>
      <c s="35" t="s">
        <v>192</v>
      </c>
      <c s="6" t="s">
        <v>238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27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240</v>
      </c>
      <c s="35" t="s">
        <v>195</v>
      </c>
      <c s="6" t="s">
        <v>241</v>
      </c>
      <c s="36" t="s">
        <v>242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27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132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244</v>
      </c>
      <c s="35" t="s">
        <v>198</v>
      </c>
      <c s="6" t="s">
        <v>245</v>
      </c>
      <c s="36" t="s">
        <v>62</v>
      </c>
      <c s="37">
        <v>360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27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661</v>
      </c>
    </row>
    <row r="186" spans="1:5" ht="12.75">
      <c r="A186" t="s">
        <v>57</v>
      </c>
      <c r="E186" s="39" t="s">
        <v>58</v>
      </c>
    </row>
    <row r="187" spans="1:16" ht="25.5">
      <c r="A187" t="s">
        <v>49</v>
      </c>
      <c s="34" t="s">
        <v>201</v>
      </c>
      <c s="34" t="s">
        <v>248</v>
      </c>
      <c s="35" t="s">
        <v>201</v>
      </c>
      <c s="6" t="s">
        <v>249</v>
      </c>
      <c s="36" t="s">
        <v>62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27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84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678</v>
      </c>
      <c s="35" t="s">
        <v>204</v>
      </c>
      <c s="6" t="s">
        <v>253</v>
      </c>
      <c s="36" t="s">
        <v>62</v>
      </c>
      <c s="37">
        <v>11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146</v>
      </c>
      <c>
        <f>(M191*0)/100</f>
      </c>
      <c t="s">
        <v>27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679</v>
      </c>
    </row>
    <row r="194" spans="1:5" ht="12.75">
      <c r="A194" t="s">
        <v>57</v>
      </c>
      <c r="E194" s="39" t="s">
        <v>58</v>
      </c>
    </row>
    <row r="195" spans="1:16" ht="25.5">
      <c r="A195" t="s">
        <v>49</v>
      </c>
      <c s="34" t="s">
        <v>207</v>
      </c>
      <c s="34" t="s">
        <v>255</v>
      </c>
      <c s="35" t="s">
        <v>207</v>
      </c>
      <c s="6" t="s">
        <v>256</v>
      </c>
      <c s="36" t="s">
        <v>88</v>
      </c>
      <c s="37">
        <v>12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27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178</v>
      </c>
    </row>
    <row r="198" spans="1:5" ht="12.75">
      <c r="A198" t="s">
        <v>57</v>
      </c>
      <c r="E198" s="39" t="s">
        <v>58</v>
      </c>
    </row>
    <row r="199" spans="1:16" ht="25.5">
      <c r="A199" t="s">
        <v>49</v>
      </c>
      <c s="34" t="s">
        <v>210</v>
      </c>
      <c s="34" t="s">
        <v>258</v>
      </c>
      <c s="35" t="s">
        <v>210</v>
      </c>
      <c s="6" t="s">
        <v>259</v>
      </c>
      <c s="36" t="s">
        <v>88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27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185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262</v>
      </c>
      <c s="35" t="s">
        <v>213</v>
      </c>
      <c s="6" t="s">
        <v>263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27</v>
      </c>
    </row>
    <row r="204" spans="1:5" ht="12.75">
      <c r="A204" s="35" t="s">
        <v>54</v>
      </c>
      <c r="E204" s="39" t="s">
        <v>4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58</v>
      </c>
    </row>
    <row r="207" spans="1:16" ht="12.75">
      <c r="A207" t="s">
        <v>49</v>
      </c>
      <c s="34" t="s">
        <v>216</v>
      </c>
      <c s="34" t="s">
        <v>265</v>
      </c>
      <c s="35" t="s">
        <v>216</v>
      </c>
      <c s="6" t="s">
        <v>266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27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268</v>
      </c>
      <c s="35" t="s">
        <v>220</v>
      </c>
      <c s="6" t="s">
        <v>269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27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271</v>
      </c>
      <c s="35" t="s">
        <v>224</v>
      </c>
      <c s="6" t="s">
        <v>272</v>
      </c>
      <c s="36" t="s">
        <v>62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27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58</v>
      </c>
    </row>
    <row r="219" spans="1:16" ht="38.25">
      <c r="A219" t="s">
        <v>49</v>
      </c>
      <c s="34" t="s">
        <v>227</v>
      </c>
      <c s="34" t="s">
        <v>274</v>
      </c>
      <c s="35" t="s">
        <v>227</v>
      </c>
      <c s="6" t="s">
        <v>275</v>
      </c>
      <c s="36" t="s">
        <v>62</v>
      </c>
      <c s="37">
        <v>12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27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178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277</v>
      </c>
      <c s="35" t="s">
        <v>230</v>
      </c>
      <c s="6" t="s">
        <v>278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27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280</v>
      </c>
      <c s="35" t="s">
        <v>233</v>
      </c>
      <c s="6" t="s">
        <v>281</v>
      </c>
      <c s="36" t="s">
        <v>242</v>
      </c>
      <c s="37">
        <v>24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27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282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284</v>
      </c>
      <c s="35" t="s">
        <v>236</v>
      </c>
      <c s="6" t="s">
        <v>285</v>
      </c>
      <c s="36" t="s">
        <v>242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27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132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287</v>
      </c>
      <c s="35" t="s">
        <v>239</v>
      </c>
      <c s="6" t="s">
        <v>288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27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3" ht="12.75">
      <c r="A239" t="s">
        <v>46</v>
      </c>
      <c r="C239" s="31" t="s">
        <v>25</v>
      </c>
      <c r="E239" s="33" t="s">
        <v>289</v>
      </c>
      <c r="J239" s="32">
        <f>0</f>
      </c>
      <c s="32">
        <f>0</f>
      </c>
      <c s="32">
        <f>0+L240+L244+L248+L252+L256+L260+L264+L268+L272+L276+L280+L284+L288+L292+L296</f>
      </c>
      <c s="32">
        <f>0+M240+M244+M248+M252+M256+M260+M264+M268+M272+M276+M280+M284+M288+M292+M296</f>
      </c>
    </row>
    <row r="240" spans="1:16" ht="12.75">
      <c r="A240" t="s">
        <v>49</v>
      </c>
      <c s="34" t="s">
        <v>243</v>
      </c>
      <c s="34" t="s">
        <v>680</v>
      </c>
      <c s="35" t="s">
        <v>243</v>
      </c>
      <c s="6" t="s">
        <v>292</v>
      </c>
      <c s="36" t="s">
        <v>293</v>
      </c>
      <c s="37">
        <v>0.07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146</v>
      </c>
      <c>
        <f>(M240*0)/100</f>
      </c>
      <c t="s">
        <v>27</v>
      </c>
    </row>
    <row r="241" spans="1:5" ht="12.75">
      <c r="A241" s="35" t="s">
        <v>54</v>
      </c>
      <c r="E241" s="39" t="s">
        <v>4</v>
      </c>
    </row>
    <row r="242" spans="1:5" ht="12.75">
      <c r="A242" s="35" t="s">
        <v>55</v>
      </c>
      <c r="E242" s="40" t="s">
        <v>584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247</v>
      </c>
      <c s="34" t="s">
        <v>296</v>
      </c>
      <c s="35" t="s">
        <v>247</v>
      </c>
      <c s="6" t="s">
        <v>297</v>
      </c>
      <c s="36" t="s">
        <v>298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63</v>
      </c>
      <c>
        <f>(M244*0)/100</f>
      </c>
      <c t="s">
        <v>27</v>
      </c>
    </row>
    <row r="245" spans="1:5" ht="12.75">
      <c r="A245" s="35" t="s">
        <v>54</v>
      </c>
      <c r="E245" s="39" t="s">
        <v>4</v>
      </c>
    </row>
    <row r="246" spans="1:5" ht="12.75">
      <c r="A246" s="35" t="s">
        <v>55</v>
      </c>
      <c r="E246" s="40" t="s">
        <v>110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251</v>
      </c>
      <c s="34" t="s">
        <v>300</v>
      </c>
      <c s="35" t="s">
        <v>251</v>
      </c>
      <c s="6" t="s">
        <v>301</v>
      </c>
      <c s="36" t="s">
        <v>298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63</v>
      </c>
      <c>
        <f>(M248*0)/100</f>
      </c>
      <c t="s">
        <v>27</v>
      </c>
    </row>
    <row r="249" spans="1:5" ht="12.75">
      <c r="A249" s="35" t="s">
        <v>54</v>
      </c>
      <c r="E249" s="39" t="s">
        <v>4</v>
      </c>
    </row>
    <row r="250" spans="1:5" ht="12.75">
      <c r="A250" s="35" t="s">
        <v>55</v>
      </c>
      <c r="E250" s="40" t="s">
        <v>185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254</v>
      </c>
      <c s="34" t="s">
        <v>308</v>
      </c>
      <c s="35" t="s">
        <v>254</v>
      </c>
      <c s="6" t="s">
        <v>309</v>
      </c>
      <c s="36" t="s">
        <v>306</v>
      </c>
      <c s="37">
        <v>105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63</v>
      </c>
      <c>
        <f>(M252*0)/100</f>
      </c>
      <c t="s">
        <v>27</v>
      </c>
    </row>
    <row r="253" spans="1:5" ht="12.75">
      <c r="A253" s="35" t="s">
        <v>54</v>
      </c>
      <c r="E253" s="39" t="s">
        <v>4</v>
      </c>
    </row>
    <row r="254" spans="1:5" ht="12.75">
      <c r="A254" s="35" t="s">
        <v>55</v>
      </c>
      <c r="E254" s="40" t="s">
        <v>585</v>
      </c>
    </row>
    <row r="255" spans="1:5" ht="12.75">
      <c r="A255" t="s">
        <v>57</v>
      </c>
      <c r="E255" s="39" t="s">
        <v>58</v>
      </c>
    </row>
    <row r="256" spans="1:16" ht="12.75">
      <c r="A256" t="s">
        <v>49</v>
      </c>
      <c s="34" t="s">
        <v>257</v>
      </c>
      <c s="34" t="s">
        <v>312</v>
      </c>
      <c s="35" t="s">
        <v>257</v>
      </c>
      <c s="6" t="s">
        <v>313</v>
      </c>
      <c s="36" t="s">
        <v>306</v>
      </c>
      <c s="37">
        <v>105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63</v>
      </c>
      <c>
        <f>(M256*0)/100</f>
      </c>
      <c t="s">
        <v>27</v>
      </c>
    </row>
    <row r="257" spans="1:5" ht="12.75">
      <c r="A257" s="35" t="s">
        <v>54</v>
      </c>
      <c r="E257" s="39" t="s">
        <v>4</v>
      </c>
    </row>
    <row r="258" spans="1:5" ht="12.75">
      <c r="A258" s="35" t="s">
        <v>55</v>
      </c>
      <c r="E258" s="40" t="s">
        <v>585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261</v>
      </c>
      <c s="34" t="s">
        <v>315</v>
      </c>
      <c s="35" t="s">
        <v>261</v>
      </c>
      <c s="6" t="s">
        <v>316</v>
      </c>
      <c s="36" t="s">
        <v>306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63</v>
      </c>
      <c>
        <f>(M260*0)/100</f>
      </c>
      <c t="s">
        <v>27</v>
      </c>
    </row>
    <row r="261" spans="1:5" ht="12.75">
      <c r="A261" s="35" t="s">
        <v>54</v>
      </c>
      <c r="E261" s="39" t="s">
        <v>4</v>
      </c>
    </row>
    <row r="262" spans="1:5" ht="12.75">
      <c r="A262" s="35" t="s">
        <v>55</v>
      </c>
      <c r="E262" s="40" t="s">
        <v>219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264</v>
      </c>
      <c s="34" t="s">
        <v>319</v>
      </c>
      <c s="35" t="s">
        <v>264</v>
      </c>
      <c s="6" t="s">
        <v>320</v>
      </c>
      <c s="36" t="s">
        <v>306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63</v>
      </c>
      <c>
        <f>(M264*0)/100</f>
      </c>
      <c t="s">
        <v>27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219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267</v>
      </c>
      <c s="34" t="s">
        <v>322</v>
      </c>
      <c s="35" t="s">
        <v>267</v>
      </c>
      <c s="6" t="s">
        <v>323</v>
      </c>
      <c s="36" t="s">
        <v>306</v>
      </c>
      <c s="37">
        <v>112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63</v>
      </c>
      <c>
        <f>(M268*0)/100</f>
      </c>
      <c t="s">
        <v>27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586</v>
      </c>
    </row>
    <row r="271" spans="1:5" ht="12.75">
      <c r="A271" t="s">
        <v>57</v>
      </c>
      <c r="E271" s="39" t="s">
        <v>58</v>
      </c>
    </row>
    <row r="272" spans="1:16" ht="12.75">
      <c r="A272" t="s">
        <v>49</v>
      </c>
      <c s="34" t="s">
        <v>270</v>
      </c>
      <c s="34" t="s">
        <v>326</v>
      </c>
      <c s="35" t="s">
        <v>270</v>
      </c>
      <c s="6" t="s">
        <v>327</v>
      </c>
      <c s="36" t="s">
        <v>88</v>
      </c>
      <c s="37">
        <v>20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63</v>
      </c>
      <c>
        <f>(M272*0)/100</f>
      </c>
      <c t="s">
        <v>27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505</v>
      </c>
    </row>
    <row r="275" spans="1:5" ht="12.75">
      <c r="A275" t="s">
        <v>57</v>
      </c>
      <c r="E275" s="39" t="s">
        <v>58</v>
      </c>
    </row>
    <row r="276" spans="1:16" ht="25.5">
      <c r="A276" t="s">
        <v>49</v>
      </c>
      <c s="34" t="s">
        <v>273</v>
      </c>
      <c s="34" t="s">
        <v>330</v>
      </c>
      <c s="35" t="s">
        <v>273</v>
      </c>
      <c s="6" t="s">
        <v>331</v>
      </c>
      <c s="36" t="s">
        <v>88</v>
      </c>
      <c s="37">
        <v>20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63</v>
      </c>
      <c>
        <f>(M276*0)/100</f>
      </c>
      <c t="s">
        <v>27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505</v>
      </c>
    </row>
    <row r="279" spans="1:5" ht="12.75">
      <c r="A279" t="s">
        <v>57</v>
      </c>
      <c r="E279" s="39" t="s">
        <v>58</v>
      </c>
    </row>
    <row r="280" spans="1:16" ht="12.75">
      <c r="A280" t="s">
        <v>49</v>
      </c>
      <c s="34" t="s">
        <v>276</v>
      </c>
      <c s="34" t="s">
        <v>333</v>
      </c>
      <c s="35" t="s">
        <v>276</v>
      </c>
      <c s="6" t="s">
        <v>334</v>
      </c>
      <c s="36" t="s">
        <v>88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63</v>
      </c>
      <c>
        <f>(M280*0)/100</f>
      </c>
      <c t="s">
        <v>27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505</v>
      </c>
    </row>
    <row r="283" spans="1:5" ht="12.75">
      <c r="A283" t="s">
        <v>57</v>
      </c>
      <c r="E283" s="39" t="s">
        <v>58</v>
      </c>
    </row>
    <row r="284" spans="1:16" ht="25.5">
      <c r="A284" t="s">
        <v>49</v>
      </c>
      <c s="34" t="s">
        <v>279</v>
      </c>
      <c s="34" t="s">
        <v>336</v>
      </c>
      <c s="35" t="s">
        <v>279</v>
      </c>
      <c s="6" t="s">
        <v>337</v>
      </c>
      <c s="36" t="s">
        <v>62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63</v>
      </c>
      <c>
        <f>(M284*0)/100</f>
      </c>
      <c t="s">
        <v>27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110</v>
      </c>
    </row>
    <row r="287" spans="1:5" ht="12.75">
      <c r="A287" t="s">
        <v>57</v>
      </c>
      <c r="E287" s="39" t="s">
        <v>58</v>
      </c>
    </row>
    <row r="288" spans="1:16" ht="12.75">
      <c r="A288" t="s">
        <v>49</v>
      </c>
      <c s="34" t="s">
        <v>283</v>
      </c>
      <c s="34" t="s">
        <v>339</v>
      </c>
      <c s="35" t="s">
        <v>283</v>
      </c>
      <c s="6" t="s">
        <v>340</v>
      </c>
      <c s="36" t="s">
        <v>62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63</v>
      </c>
      <c>
        <f>(M288*0)/100</f>
      </c>
      <c t="s">
        <v>27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110</v>
      </c>
    </row>
    <row r="291" spans="1:5" ht="12.75">
      <c r="A291" t="s">
        <v>57</v>
      </c>
      <c r="E291" s="39" t="s">
        <v>58</v>
      </c>
    </row>
    <row r="292" spans="1:16" ht="25.5">
      <c r="A292" t="s">
        <v>49</v>
      </c>
      <c s="34" t="s">
        <v>286</v>
      </c>
      <c s="34" t="s">
        <v>342</v>
      </c>
      <c s="35" t="s">
        <v>286</v>
      </c>
      <c s="6" t="s">
        <v>343</v>
      </c>
      <c s="36" t="s">
        <v>62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63</v>
      </c>
      <c>
        <f>(M292*0)/100</f>
      </c>
      <c t="s">
        <v>27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110</v>
      </c>
    </row>
    <row r="295" spans="1:5" ht="12.75">
      <c r="A295" t="s">
        <v>57</v>
      </c>
      <c r="E295" s="39" t="s">
        <v>58</v>
      </c>
    </row>
    <row r="296" spans="1:16" ht="12.75">
      <c r="A296" t="s">
        <v>49</v>
      </c>
      <c s="34" t="s">
        <v>290</v>
      </c>
      <c s="34" t="s">
        <v>345</v>
      </c>
      <c s="35" t="s">
        <v>290</v>
      </c>
      <c s="6" t="s">
        <v>346</v>
      </c>
      <c s="36" t="s">
        <v>347</v>
      </c>
      <c s="37">
        <v>0.07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63</v>
      </c>
      <c>
        <f>(M296*0)/100</f>
      </c>
      <c t="s">
        <v>27</v>
      </c>
    </row>
    <row r="297" spans="1:5" ht="12.75">
      <c r="A297" s="35" t="s">
        <v>54</v>
      </c>
      <c r="E297" s="39" t="s">
        <v>4</v>
      </c>
    </row>
    <row r="298" spans="1:5" ht="12.75">
      <c r="A298" s="35" t="s">
        <v>55</v>
      </c>
      <c r="E298" s="40" t="s">
        <v>99</v>
      </c>
    </row>
    <row r="299" spans="1:5" ht="12.75">
      <c r="A299" t="s">
        <v>57</v>
      </c>
      <c r="E299" s="39" t="s">
        <v>58</v>
      </c>
    </row>
    <row r="300" spans="1:13" ht="12.75">
      <c r="A300" t="s">
        <v>46</v>
      </c>
      <c r="C300" s="31" t="s">
        <v>66</v>
      </c>
      <c r="E300" s="33" t="s">
        <v>349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49</v>
      </c>
      <c s="34" t="s">
        <v>295</v>
      </c>
      <c s="34" t="s">
        <v>442</v>
      </c>
      <c s="35" t="s">
        <v>295</v>
      </c>
      <c s="6" t="s">
        <v>443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27</v>
      </c>
    </row>
    <row r="302" spans="1:5" ht="12.75">
      <c r="A302" s="35" t="s">
        <v>54</v>
      </c>
      <c r="E302" s="39" t="s">
        <v>4</v>
      </c>
    </row>
    <row r="303" spans="1:5" ht="12.75">
      <c r="A303" s="35" t="s">
        <v>55</v>
      </c>
      <c r="E303" s="40" t="s">
        <v>110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299</v>
      </c>
      <c s="34" t="s">
        <v>445</v>
      </c>
      <c s="35" t="s">
        <v>299</v>
      </c>
      <c s="6" t="s">
        <v>446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63</v>
      </c>
      <c>
        <f>(M305*0)/100</f>
      </c>
      <c t="s">
        <v>27</v>
      </c>
    </row>
    <row r="306" spans="1:5" ht="12.75">
      <c r="A306" s="35" t="s">
        <v>54</v>
      </c>
      <c r="E306" s="39" t="s">
        <v>4</v>
      </c>
    </row>
    <row r="307" spans="1:5" ht="12.75">
      <c r="A307" s="35" t="s">
        <v>55</v>
      </c>
      <c r="E307" s="40" t="s">
        <v>110</v>
      </c>
    </row>
    <row r="308" spans="1:5" ht="12.75">
      <c r="A308" t="s">
        <v>57</v>
      </c>
      <c r="E308" s="39" t="s">
        <v>58</v>
      </c>
    </row>
    <row r="309" spans="1:13" ht="12.75">
      <c r="A309" t="s">
        <v>46</v>
      </c>
      <c r="C309" s="31" t="s">
        <v>69</v>
      </c>
      <c r="E309" s="33" t="s">
        <v>450</v>
      </c>
      <c r="J309" s="32">
        <f>0</f>
      </c>
      <c s="32">
        <f>0</f>
      </c>
      <c s="32">
        <f>0+L310+L314+L318+L322+L326+L330+L334+L338+L342+L346+L350+L354+L358+L362+L366+L370+L374</f>
      </c>
      <c s="32">
        <f>0+M310+M314+M318+M322+M326+M330+M334+M338+M342+M346+M350+M354+M358+M362+M366+M370+M374</f>
      </c>
    </row>
    <row r="310" spans="1:16" ht="12.75">
      <c r="A310" t="s">
        <v>49</v>
      </c>
      <c s="34" t="s">
        <v>303</v>
      </c>
      <c s="34" t="s">
        <v>587</v>
      </c>
      <c s="35" t="s">
        <v>303</v>
      </c>
      <c s="6" t="s">
        <v>588</v>
      </c>
      <c s="36" t="s">
        <v>62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63</v>
      </c>
      <c>
        <f>(M310*0)/100</f>
      </c>
      <c t="s">
        <v>27</v>
      </c>
    </row>
    <row r="311" spans="1:5" ht="12.75">
      <c r="A311" s="35" t="s">
        <v>54</v>
      </c>
      <c r="E311" s="39" t="s">
        <v>4</v>
      </c>
    </row>
    <row r="312" spans="1:5" ht="12.75">
      <c r="A312" s="35" t="s">
        <v>55</v>
      </c>
      <c r="E312" s="40" t="s">
        <v>56</v>
      </c>
    </row>
    <row r="313" spans="1:5" ht="12.75">
      <c r="A313" t="s">
        <v>57</v>
      </c>
      <c r="E313" s="39" t="s">
        <v>58</v>
      </c>
    </row>
    <row r="314" spans="1:16" ht="12.75">
      <c r="A314" t="s">
        <v>49</v>
      </c>
      <c s="34" t="s">
        <v>307</v>
      </c>
      <c s="34" t="s">
        <v>468</v>
      </c>
      <c s="35" t="s">
        <v>307</v>
      </c>
      <c s="6" t="s">
        <v>469</v>
      </c>
      <c s="36" t="s">
        <v>62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63</v>
      </c>
      <c>
        <f>(M314*0)/100</f>
      </c>
      <c t="s">
        <v>27</v>
      </c>
    </row>
    <row r="315" spans="1:5" ht="12.75">
      <c r="A315" s="35" t="s">
        <v>54</v>
      </c>
      <c r="E315" s="39" t="s">
        <v>4</v>
      </c>
    </row>
    <row r="316" spans="1:5" ht="12.75">
      <c r="A316" s="35" t="s">
        <v>55</v>
      </c>
      <c r="E316" s="40" t="s">
        <v>56</v>
      </c>
    </row>
    <row r="317" spans="1:5" ht="12.75">
      <c r="A317" t="s">
        <v>57</v>
      </c>
      <c r="E317" s="39" t="s">
        <v>58</v>
      </c>
    </row>
    <row r="318" spans="1:16" ht="25.5">
      <c r="A318" t="s">
        <v>49</v>
      </c>
      <c s="34" t="s">
        <v>311</v>
      </c>
      <c s="34" t="s">
        <v>681</v>
      </c>
      <c s="35" t="s">
        <v>311</v>
      </c>
      <c s="6" t="s">
        <v>664</v>
      </c>
      <c s="36" t="s">
        <v>486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146</v>
      </c>
      <c>
        <f>(M318*0)/100</f>
      </c>
      <c t="s">
        <v>27</v>
      </c>
    </row>
    <row r="319" spans="1:5" ht="12.75">
      <c r="A319" s="35" t="s">
        <v>54</v>
      </c>
      <c r="E319" s="39" t="s">
        <v>4</v>
      </c>
    </row>
    <row r="320" spans="1:5" ht="12.75">
      <c r="A320" s="35" t="s">
        <v>55</v>
      </c>
      <c r="E320" s="40" t="s">
        <v>56</v>
      </c>
    </row>
    <row r="321" spans="1:5" ht="25.5">
      <c r="A321" t="s">
        <v>57</v>
      </c>
      <c r="E321" s="39" t="s">
        <v>665</v>
      </c>
    </row>
    <row r="322" spans="1:16" ht="12.75">
      <c r="A322" t="s">
        <v>49</v>
      </c>
      <c s="34" t="s">
        <v>314</v>
      </c>
      <c s="34" t="s">
        <v>471</v>
      </c>
      <c s="35" t="s">
        <v>314</v>
      </c>
      <c s="6" t="s">
        <v>472</v>
      </c>
      <c s="36" t="s">
        <v>62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63</v>
      </c>
      <c>
        <f>(M322*0)/100</f>
      </c>
      <c t="s">
        <v>27</v>
      </c>
    </row>
    <row r="323" spans="1:5" ht="12.75">
      <c r="A323" s="35" t="s">
        <v>54</v>
      </c>
      <c r="E323" s="39" t="s">
        <v>4</v>
      </c>
    </row>
    <row r="324" spans="1:5" ht="12.75">
      <c r="A324" s="35" t="s">
        <v>55</v>
      </c>
      <c r="E324" s="40" t="s">
        <v>56</v>
      </c>
    </row>
    <row r="325" spans="1:5" ht="12.75">
      <c r="A325" t="s">
        <v>57</v>
      </c>
      <c r="E325" s="39" t="s">
        <v>58</v>
      </c>
    </row>
    <row r="326" spans="1:16" ht="12.75">
      <c r="A326" t="s">
        <v>49</v>
      </c>
      <c s="34" t="s">
        <v>318</v>
      </c>
      <c s="34" t="s">
        <v>474</v>
      </c>
      <c s="35" t="s">
        <v>318</v>
      </c>
      <c s="6" t="s">
        <v>475</v>
      </c>
      <c s="36" t="s">
        <v>88</v>
      </c>
      <c s="37">
        <v>40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63</v>
      </c>
      <c>
        <f>(M326*0)/100</f>
      </c>
      <c t="s">
        <v>27</v>
      </c>
    </row>
    <row r="327" spans="1:5" ht="12.75">
      <c r="A327" s="35" t="s">
        <v>54</v>
      </c>
      <c r="E327" s="39" t="s">
        <v>4</v>
      </c>
    </row>
    <row r="328" spans="1:5" ht="12.75">
      <c r="A328" s="35" t="s">
        <v>55</v>
      </c>
      <c r="E328" s="40" t="s">
        <v>328</v>
      </c>
    </row>
    <row r="329" spans="1:5" ht="12.75">
      <c r="A329" t="s">
        <v>57</v>
      </c>
      <c r="E329" s="39" t="s">
        <v>58</v>
      </c>
    </row>
    <row r="330" spans="1:16" ht="25.5">
      <c r="A330" t="s">
        <v>49</v>
      </c>
      <c s="34" t="s">
        <v>321</v>
      </c>
      <c s="34" t="s">
        <v>336</v>
      </c>
      <c s="35" t="s">
        <v>321</v>
      </c>
      <c s="6" t="s">
        <v>337</v>
      </c>
      <c s="36" t="s">
        <v>62</v>
      </c>
      <c s="37">
        <v>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63</v>
      </c>
      <c>
        <f>(M330*0)/100</f>
      </c>
      <c t="s">
        <v>27</v>
      </c>
    </row>
    <row r="331" spans="1:5" ht="12.75">
      <c r="A331" s="35" t="s">
        <v>54</v>
      </c>
      <c r="E331" s="39" t="s">
        <v>4</v>
      </c>
    </row>
    <row r="332" spans="1:5" ht="12.75">
      <c r="A332" s="35" t="s">
        <v>55</v>
      </c>
      <c r="E332" s="40" t="s">
        <v>84</v>
      </c>
    </row>
    <row r="333" spans="1:5" ht="12.75">
      <c r="A333" t="s">
        <v>57</v>
      </c>
      <c r="E333" s="39" t="s">
        <v>58</v>
      </c>
    </row>
    <row r="334" spans="1:16" ht="12.75">
      <c r="A334" t="s">
        <v>49</v>
      </c>
      <c s="34" t="s">
        <v>325</v>
      </c>
      <c s="34" t="s">
        <v>478</v>
      </c>
      <c s="35" t="s">
        <v>325</v>
      </c>
      <c s="6" t="s">
        <v>479</v>
      </c>
      <c s="36" t="s">
        <v>62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63</v>
      </c>
      <c>
        <f>(M334*0)/100</f>
      </c>
      <c t="s">
        <v>27</v>
      </c>
    </row>
    <row r="335" spans="1:5" ht="12.75">
      <c r="A335" s="35" t="s">
        <v>54</v>
      </c>
      <c r="E335" s="39" t="s">
        <v>4</v>
      </c>
    </row>
    <row r="336" spans="1:5" ht="12.75">
      <c r="A336" s="35" t="s">
        <v>55</v>
      </c>
      <c r="E336" s="40" t="s">
        <v>56</v>
      </c>
    </row>
    <row r="337" spans="1:5" ht="12.75">
      <c r="A337" t="s">
        <v>57</v>
      </c>
      <c r="E337" s="39" t="s">
        <v>58</v>
      </c>
    </row>
    <row r="338" spans="1:16" ht="12.75">
      <c r="A338" t="s">
        <v>49</v>
      </c>
      <c s="34" t="s">
        <v>329</v>
      </c>
      <c s="34" t="s">
        <v>481</v>
      </c>
      <c s="35" t="s">
        <v>329</v>
      </c>
      <c s="6" t="s">
        <v>482</v>
      </c>
      <c s="36" t="s">
        <v>62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63</v>
      </c>
      <c>
        <f>(M338*0)/100</f>
      </c>
      <c t="s">
        <v>27</v>
      </c>
    </row>
    <row r="339" spans="1:5" ht="12.75">
      <c r="A339" s="35" t="s">
        <v>54</v>
      </c>
      <c r="E339" s="39" t="s">
        <v>4</v>
      </c>
    </row>
    <row r="340" spans="1:5" ht="12.75">
      <c r="A340" s="35" t="s">
        <v>55</v>
      </c>
      <c r="E340" s="40" t="s">
        <v>110</v>
      </c>
    </row>
    <row r="341" spans="1:5" ht="12.75">
      <c r="A341" t="s">
        <v>57</v>
      </c>
      <c r="E341" s="39" t="s">
        <v>58</v>
      </c>
    </row>
    <row r="342" spans="1:16" ht="12.75">
      <c r="A342" t="s">
        <v>49</v>
      </c>
      <c s="34" t="s">
        <v>332</v>
      </c>
      <c s="34" t="s">
        <v>484</v>
      </c>
      <c s="35" t="s">
        <v>332</v>
      </c>
      <c s="6" t="s">
        <v>485</v>
      </c>
      <c s="36" t="s">
        <v>486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63</v>
      </c>
      <c>
        <f>(M342*0)/100</f>
      </c>
      <c t="s">
        <v>27</v>
      </c>
    </row>
    <row r="343" spans="1:5" ht="12.75">
      <c r="A343" s="35" t="s">
        <v>54</v>
      </c>
      <c r="E343" s="39" t="s">
        <v>4</v>
      </c>
    </row>
    <row r="344" spans="1:5" ht="12.75">
      <c r="A344" s="35" t="s">
        <v>55</v>
      </c>
      <c r="E344" s="40" t="s">
        <v>56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335</v>
      </c>
      <c s="34" t="s">
        <v>488</v>
      </c>
      <c s="35" t="s">
        <v>335</v>
      </c>
      <c s="6" t="s">
        <v>489</v>
      </c>
      <c s="36" t="s">
        <v>88</v>
      </c>
      <c s="37">
        <v>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63</v>
      </c>
      <c>
        <f>(M346*0)/100</f>
      </c>
      <c t="s">
        <v>27</v>
      </c>
    </row>
    <row r="347" spans="1:5" ht="12.75">
      <c r="A347" s="35" t="s">
        <v>54</v>
      </c>
      <c r="E347" s="39" t="s">
        <v>4</v>
      </c>
    </row>
    <row r="348" spans="1:5" ht="12.75">
      <c r="A348" s="35" t="s">
        <v>55</v>
      </c>
      <c r="E348" s="40" t="s">
        <v>223</v>
      </c>
    </row>
    <row r="349" spans="1:5" ht="12.75">
      <c r="A349" t="s">
        <v>57</v>
      </c>
      <c r="E349" s="39" t="s">
        <v>58</v>
      </c>
    </row>
    <row r="350" spans="1:16" ht="12.75">
      <c r="A350" t="s">
        <v>49</v>
      </c>
      <c s="34" t="s">
        <v>338</v>
      </c>
      <c s="34" t="s">
        <v>491</v>
      </c>
      <c s="35" t="s">
        <v>338</v>
      </c>
      <c s="6" t="s">
        <v>492</v>
      </c>
      <c s="36" t="s">
        <v>486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63</v>
      </c>
      <c>
        <f>(M350*0)/100</f>
      </c>
      <c t="s">
        <v>27</v>
      </c>
    </row>
    <row r="351" spans="1:5" ht="12.75">
      <c r="A351" s="35" t="s">
        <v>54</v>
      </c>
      <c r="E351" s="39" t="s">
        <v>4</v>
      </c>
    </row>
    <row r="352" spans="1:5" ht="12.75">
      <c r="A352" s="35" t="s">
        <v>55</v>
      </c>
      <c r="E352" s="40" t="s">
        <v>56</v>
      </c>
    </row>
    <row r="353" spans="1:5" ht="12.75">
      <c r="A353" t="s">
        <v>57</v>
      </c>
      <c r="E353" s="39" t="s">
        <v>58</v>
      </c>
    </row>
    <row r="354" spans="1:16" ht="12.75">
      <c r="A354" t="s">
        <v>49</v>
      </c>
      <c s="34" t="s">
        <v>341</v>
      </c>
      <c s="34" t="s">
        <v>494</v>
      </c>
      <c s="35" t="s">
        <v>341</v>
      </c>
      <c s="6" t="s">
        <v>495</v>
      </c>
      <c s="36" t="s">
        <v>62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63</v>
      </c>
      <c>
        <f>(M354*0)/100</f>
      </c>
      <c t="s">
        <v>27</v>
      </c>
    </row>
    <row r="355" spans="1:5" ht="12.75">
      <c r="A355" s="35" t="s">
        <v>54</v>
      </c>
      <c r="E355" s="39" t="s">
        <v>4</v>
      </c>
    </row>
    <row r="356" spans="1:5" ht="12.75">
      <c r="A356" s="35" t="s">
        <v>55</v>
      </c>
      <c r="E356" s="40" t="s">
        <v>110</v>
      </c>
    </row>
    <row r="357" spans="1:5" ht="12.75">
      <c r="A357" t="s">
        <v>57</v>
      </c>
      <c r="E357" s="39" t="s">
        <v>58</v>
      </c>
    </row>
    <row r="358" spans="1:16" ht="12.75">
      <c r="A358" t="s">
        <v>49</v>
      </c>
      <c s="34" t="s">
        <v>344</v>
      </c>
      <c s="34" t="s">
        <v>497</v>
      </c>
      <c s="35" t="s">
        <v>344</v>
      </c>
      <c s="6" t="s">
        <v>498</v>
      </c>
      <c s="36" t="s">
        <v>486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63</v>
      </c>
      <c>
        <f>(M358*0)/100</f>
      </c>
      <c t="s">
        <v>27</v>
      </c>
    </row>
    <row r="359" spans="1:5" ht="12.75">
      <c r="A359" s="35" t="s">
        <v>54</v>
      </c>
      <c r="E359" s="39" t="s">
        <v>4</v>
      </c>
    </row>
    <row r="360" spans="1:5" ht="12.75">
      <c r="A360" s="35" t="s">
        <v>55</v>
      </c>
      <c r="E360" s="40" t="s">
        <v>56</v>
      </c>
    </row>
    <row r="361" spans="1:5" ht="12.75">
      <c r="A361" t="s">
        <v>57</v>
      </c>
      <c r="E361" s="39" t="s">
        <v>58</v>
      </c>
    </row>
    <row r="362" spans="1:16" ht="12.75">
      <c r="A362" t="s">
        <v>49</v>
      </c>
      <c s="34" t="s">
        <v>350</v>
      </c>
      <c s="34" t="s">
        <v>500</v>
      </c>
      <c s="35" t="s">
        <v>350</v>
      </c>
      <c s="6" t="s">
        <v>501</v>
      </c>
      <c s="36" t="s">
        <v>62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63</v>
      </c>
      <c>
        <f>(M362*0)/100</f>
      </c>
      <c t="s">
        <v>27</v>
      </c>
    </row>
    <row r="363" spans="1:5" ht="12.75">
      <c r="A363" s="35" t="s">
        <v>54</v>
      </c>
      <c r="E363" s="39" t="s">
        <v>4</v>
      </c>
    </row>
    <row r="364" spans="1:5" ht="12.75">
      <c r="A364" s="35" t="s">
        <v>55</v>
      </c>
      <c r="E364" s="40" t="s">
        <v>56</v>
      </c>
    </row>
    <row r="365" spans="1:5" ht="12.75">
      <c r="A365" t="s">
        <v>57</v>
      </c>
      <c r="E365" s="39" t="s">
        <v>58</v>
      </c>
    </row>
    <row r="366" spans="1:16" ht="12.75">
      <c r="A366" t="s">
        <v>49</v>
      </c>
      <c s="34" t="s">
        <v>355</v>
      </c>
      <c s="34" t="s">
        <v>503</v>
      </c>
      <c s="35" t="s">
        <v>355</v>
      </c>
      <c s="6" t="s">
        <v>504</v>
      </c>
      <c s="36" t="s">
        <v>298</v>
      </c>
      <c s="37">
        <v>20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63</v>
      </c>
      <c>
        <f>(M366*0)/100</f>
      </c>
      <c t="s">
        <v>27</v>
      </c>
    </row>
    <row r="367" spans="1:5" ht="12.75">
      <c r="A367" s="35" t="s">
        <v>54</v>
      </c>
      <c r="E367" s="39" t="s">
        <v>4</v>
      </c>
    </row>
    <row r="368" spans="1:5" ht="12.75">
      <c r="A368" s="35" t="s">
        <v>55</v>
      </c>
      <c r="E368" s="40" t="s">
        <v>505</v>
      </c>
    </row>
    <row r="369" spans="1:5" ht="12.75">
      <c r="A369" t="s">
        <v>57</v>
      </c>
      <c r="E369" s="39" t="s">
        <v>58</v>
      </c>
    </row>
    <row r="370" spans="1:16" ht="12.75">
      <c r="A370" t="s">
        <v>49</v>
      </c>
      <c s="34" t="s">
        <v>359</v>
      </c>
      <c s="34" t="s">
        <v>507</v>
      </c>
      <c s="35" t="s">
        <v>359</v>
      </c>
      <c s="6" t="s">
        <v>508</v>
      </c>
      <c s="36" t="s">
        <v>298</v>
      </c>
      <c s="37">
        <v>20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63</v>
      </c>
      <c>
        <f>(M370*0)/100</f>
      </c>
      <c t="s">
        <v>27</v>
      </c>
    </row>
    <row r="371" spans="1:5" ht="12.75">
      <c r="A371" s="35" t="s">
        <v>54</v>
      </c>
      <c r="E371" s="39" t="s">
        <v>4</v>
      </c>
    </row>
    <row r="372" spans="1:5" ht="12.75">
      <c r="A372" s="35" t="s">
        <v>55</v>
      </c>
      <c r="E372" s="40" t="s">
        <v>505</v>
      </c>
    </row>
    <row r="373" spans="1:5" ht="12.75">
      <c r="A373" t="s">
        <v>57</v>
      </c>
      <c r="E373" s="39" t="s">
        <v>58</v>
      </c>
    </row>
    <row r="374" spans="1:16" ht="12.75">
      <c r="A374" t="s">
        <v>49</v>
      </c>
      <c s="34" t="s">
        <v>364</v>
      </c>
      <c s="34" t="s">
        <v>682</v>
      </c>
      <c s="35" t="s">
        <v>364</v>
      </c>
      <c s="6" t="s">
        <v>511</v>
      </c>
      <c s="36" t="s">
        <v>145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146</v>
      </c>
      <c>
        <f>(M374*0)/100</f>
      </c>
      <c t="s">
        <v>27</v>
      </c>
    </row>
    <row r="375" spans="1:5" ht="12.75">
      <c r="A375" s="35" t="s">
        <v>54</v>
      </c>
      <c r="E375" s="39" t="s">
        <v>4</v>
      </c>
    </row>
    <row r="376" spans="1:5" ht="12.75">
      <c r="A376" s="35" t="s">
        <v>55</v>
      </c>
      <c r="E376" s="40" t="s">
        <v>56</v>
      </c>
    </row>
    <row r="377" spans="1:5" ht="12.75">
      <c r="A377" t="s">
        <v>57</v>
      </c>
      <c r="E377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COUNTIFS(L8:L687,"=0",A8:A687,"P")+COUNTIFS(L8:L687,"",A8:A687,"P")+SUM(Q8:Q687)</f>
      </c>
    </row>
    <row r="8" spans="1:13" ht="12.75">
      <c r="A8" t="s">
        <v>44</v>
      </c>
      <c r="C8" s="28" t="s">
        <v>685</v>
      </c>
      <c r="E8" s="30" t="s">
        <v>684</v>
      </c>
      <c r="J8" s="29">
        <f>0+J9+J14+J295+J376+J501+J582</f>
      </c>
      <c s="29">
        <f>0+K9+K14+K295+K376+K501+K582</f>
      </c>
      <c s="29">
        <f>0+L9+L14+L295+L376+L501+L582</f>
      </c>
      <c s="29">
        <f>0+M9+M14+M295+M376+M501+M582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27</v>
      </c>
      <c s="34" t="s">
        <v>60</v>
      </c>
      <c s="35" t="s">
        <v>27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64</v>
      </c>
      <c s="35" t="s">
        <v>25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73</v>
      </c>
      <c s="35" t="s">
        <v>26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642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110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642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110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686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687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688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689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27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27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72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27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27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27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27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27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27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27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27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27</v>
      </c>
    </row>
    <row r="204" spans="1:5" ht="12.75">
      <c r="A204" s="35" t="s">
        <v>54</v>
      </c>
      <c r="E204" s="39" t="s">
        <v>4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27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27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27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27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27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27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27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27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27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618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27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690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27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27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27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27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27</v>
      </c>
    </row>
    <row r="264" spans="1:5" ht="12.75">
      <c r="A264" s="35" t="s">
        <v>54</v>
      </c>
      <c r="E264" s="39" t="s">
        <v>4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27</v>
      </c>
    </row>
    <row r="268" spans="1:5" ht="12.75">
      <c r="A268" s="35" t="s">
        <v>54</v>
      </c>
      <c r="E268" s="39" t="s">
        <v>4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27</v>
      </c>
    </row>
    <row r="272" spans="1:5" ht="12.75">
      <c r="A272" s="35" t="s">
        <v>54</v>
      </c>
      <c r="E272" s="39" t="s">
        <v>4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27</v>
      </c>
    </row>
    <row r="276" spans="1:5" ht="12.75">
      <c r="A276" s="35" t="s">
        <v>54</v>
      </c>
      <c r="E276" s="39" t="s">
        <v>4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27</v>
      </c>
    </row>
    <row r="280" spans="1:5" ht="12.75">
      <c r="A280" s="35" t="s">
        <v>54</v>
      </c>
      <c r="E280" s="39" t="s">
        <v>4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27</v>
      </c>
    </row>
    <row r="284" spans="1:5" ht="12.75">
      <c r="A284" s="35" t="s">
        <v>54</v>
      </c>
      <c r="E284" s="39" t="s">
        <v>4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27</v>
      </c>
    </row>
    <row r="288" spans="1:5" ht="12.75">
      <c r="A288" s="35" t="s">
        <v>54</v>
      </c>
      <c r="E288" s="39" t="s">
        <v>4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27</v>
      </c>
    </row>
    <row r="292" spans="1:5" ht="12.75">
      <c r="A292" s="35" t="s">
        <v>54</v>
      </c>
      <c r="E292" s="39" t="s">
        <v>4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46</v>
      </c>
      <c r="C295" s="31" t="s">
        <v>25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0+L296+L300+L304+L308+L312+L316+L320+L324+L328+L332+L336+L340+L344+L348+L352+L356+L360+L364+L368+L372</f>
      </c>
      <c s="32">
        <f>0+M296+M300+M304+M308+M312+M316+M320+M324+M328+M332+M336+M340+M344+M348+M352+M356+M360+M364+M368+M372</f>
      </c>
    </row>
    <row r="296" spans="1:16" ht="12.75">
      <c r="A296" t="s">
        <v>49</v>
      </c>
      <c s="34" t="s">
        <v>290</v>
      </c>
      <c s="34" t="s">
        <v>691</v>
      </c>
      <c s="35" t="s">
        <v>290</v>
      </c>
      <c s="6" t="s">
        <v>292</v>
      </c>
      <c s="36" t="s">
        <v>293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27</v>
      </c>
    </row>
    <row r="297" spans="1:5" ht="12.75">
      <c r="A297" s="35" t="s">
        <v>54</v>
      </c>
      <c r="E297" s="39" t="s">
        <v>4</v>
      </c>
    </row>
    <row r="298" spans="1:5" ht="12.75">
      <c r="A298" s="35" t="s">
        <v>55</v>
      </c>
      <c r="E298" s="40" t="s">
        <v>656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27</v>
      </c>
    </row>
    <row r="301" spans="1:5" ht="12.75">
      <c r="A301" s="35" t="s">
        <v>54</v>
      </c>
      <c r="E301" s="39" t="s">
        <v>4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27</v>
      </c>
    </row>
    <row r="305" spans="1:5" ht="12.75">
      <c r="A305" s="35" t="s">
        <v>54</v>
      </c>
      <c r="E305" s="39" t="s">
        <v>4</v>
      </c>
    </row>
    <row r="306" spans="1:5" ht="12.75">
      <c r="A306" s="35" t="s">
        <v>55</v>
      </c>
      <c r="E306" s="40" t="s">
        <v>302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692</v>
      </c>
      <c s="35" t="s">
        <v>303</v>
      </c>
      <c s="6" t="s">
        <v>693</v>
      </c>
      <c s="36" t="s">
        <v>306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27</v>
      </c>
    </row>
    <row r="309" spans="1:5" ht="12.75">
      <c r="A309" s="35" t="s">
        <v>54</v>
      </c>
      <c r="E309" s="39" t="s">
        <v>4</v>
      </c>
    </row>
    <row r="310" spans="1:5" ht="12.75">
      <c r="A310" s="35" t="s">
        <v>55</v>
      </c>
      <c r="E310" s="40" t="s">
        <v>185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55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27</v>
      </c>
    </row>
    <row r="313" spans="1:5" ht="12.75">
      <c r="A313" s="35" t="s">
        <v>54</v>
      </c>
      <c r="E313" s="39" t="s">
        <v>4</v>
      </c>
    </row>
    <row r="314" spans="1:5" ht="12.75">
      <c r="A314" s="35" t="s">
        <v>55</v>
      </c>
      <c r="E314" s="40" t="s">
        <v>694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27</v>
      </c>
    </row>
    <row r="317" spans="1:5" ht="12.75">
      <c r="A317" s="35" t="s">
        <v>54</v>
      </c>
      <c r="E317" s="39" t="s">
        <v>4</v>
      </c>
    </row>
    <row r="318" spans="1:5" ht="12.75">
      <c r="A318" s="35" t="s">
        <v>55</v>
      </c>
      <c r="E318" s="40" t="s">
        <v>694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42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27</v>
      </c>
    </row>
    <row r="321" spans="1:5" ht="12.75">
      <c r="A321" s="35" t="s">
        <v>54</v>
      </c>
      <c r="E321" s="39" t="s">
        <v>4</v>
      </c>
    </row>
    <row r="322" spans="1:5" ht="12.75">
      <c r="A322" s="35" t="s">
        <v>55</v>
      </c>
      <c r="E322" s="40" t="s">
        <v>695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42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27</v>
      </c>
    </row>
    <row r="325" spans="1:5" ht="12.75">
      <c r="A325" s="35" t="s">
        <v>54</v>
      </c>
      <c r="E325" s="39" t="s">
        <v>4</v>
      </c>
    </row>
    <row r="326" spans="1:5" ht="12.75">
      <c r="A326" s="35" t="s">
        <v>55</v>
      </c>
      <c r="E326" s="40" t="s">
        <v>695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97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27</v>
      </c>
    </row>
    <row r="329" spans="1:5" ht="12.75">
      <c r="A329" s="35" t="s">
        <v>54</v>
      </c>
      <c r="E329" s="39" t="s">
        <v>4</v>
      </c>
    </row>
    <row r="330" spans="1:5" ht="12.75">
      <c r="A330" s="35" t="s">
        <v>55</v>
      </c>
      <c r="E330" s="40" t="s">
        <v>696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326</v>
      </c>
      <c s="35" t="s">
        <v>325</v>
      </c>
      <c s="6" t="s">
        <v>327</v>
      </c>
      <c s="36" t="s">
        <v>88</v>
      </c>
      <c s="37">
        <v>120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27</v>
      </c>
    </row>
    <row r="333" spans="1:5" ht="12.75">
      <c r="A333" s="35" t="s">
        <v>54</v>
      </c>
      <c r="E333" s="39" t="s">
        <v>4</v>
      </c>
    </row>
    <row r="334" spans="1:5" ht="12.75">
      <c r="A334" s="35" t="s">
        <v>55</v>
      </c>
      <c r="E334" s="40" t="s">
        <v>618</v>
      </c>
    </row>
    <row r="335" spans="1:5" ht="12.75">
      <c r="A335" t="s">
        <v>57</v>
      </c>
      <c r="E335" s="39" t="s">
        <v>58</v>
      </c>
    </row>
    <row r="336" spans="1:16" ht="25.5">
      <c r="A336" t="s">
        <v>49</v>
      </c>
      <c s="34" t="s">
        <v>329</v>
      </c>
      <c s="34" t="s">
        <v>330</v>
      </c>
      <c s="35" t="s">
        <v>329</v>
      </c>
      <c s="6" t="s">
        <v>331</v>
      </c>
      <c s="36" t="s">
        <v>88</v>
      </c>
      <c s="37">
        <v>120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27</v>
      </c>
    </row>
    <row r="337" spans="1:5" ht="12.75">
      <c r="A337" s="35" t="s">
        <v>54</v>
      </c>
      <c r="E337" s="39" t="s">
        <v>4</v>
      </c>
    </row>
    <row r="338" spans="1:5" ht="12.75">
      <c r="A338" s="35" t="s">
        <v>55</v>
      </c>
      <c r="E338" s="40" t="s">
        <v>618</v>
      </c>
    </row>
    <row r="339" spans="1:5" ht="12.75">
      <c r="A339" t="s">
        <v>57</v>
      </c>
      <c r="E339" s="39" t="s">
        <v>58</v>
      </c>
    </row>
    <row r="340" spans="1:16" ht="12.75">
      <c r="A340" t="s">
        <v>49</v>
      </c>
      <c s="34" t="s">
        <v>332</v>
      </c>
      <c s="34" t="s">
        <v>333</v>
      </c>
      <c s="35" t="s">
        <v>332</v>
      </c>
      <c s="6" t="s">
        <v>334</v>
      </c>
      <c s="36" t="s">
        <v>88</v>
      </c>
      <c s="37">
        <v>120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27</v>
      </c>
    </row>
    <row r="341" spans="1:5" ht="12.75">
      <c r="A341" s="35" t="s">
        <v>54</v>
      </c>
      <c r="E341" s="39" t="s">
        <v>4</v>
      </c>
    </row>
    <row r="342" spans="1:5" ht="12.75">
      <c r="A342" s="35" t="s">
        <v>55</v>
      </c>
      <c r="E342" s="40" t="s">
        <v>618</v>
      </c>
    </row>
    <row r="343" spans="1:5" ht="12.75">
      <c r="A343" t="s">
        <v>57</v>
      </c>
      <c r="E343" s="39" t="s">
        <v>58</v>
      </c>
    </row>
    <row r="344" spans="1:16" ht="25.5">
      <c r="A344" t="s">
        <v>49</v>
      </c>
      <c s="34" t="s">
        <v>335</v>
      </c>
      <c s="34" t="s">
        <v>336</v>
      </c>
      <c s="35" t="s">
        <v>335</v>
      </c>
      <c s="6" t="s">
        <v>337</v>
      </c>
      <c s="36" t="s">
        <v>62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27</v>
      </c>
    </row>
    <row r="345" spans="1:5" ht="12.75">
      <c r="A345" s="35" t="s">
        <v>54</v>
      </c>
      <c r="E345" s="39" t="s">
        <v>4</v>
      </c>
    </row>
    <row r="346" spans="1:5" ht="12.75">
      <c r="A346" s="35" t="s">
        <v>55</v>
      </c>
      <c r="E346" s="40" t="s">
        <v>110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339</v>
      </c>
      <c s="35" t="s">
        <v>338</v>
      </c>
      <c s="6" t="s">
        <v>340</v>
      </c>
      <c s="36" t="s">
        <v>62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27</v>
      </c>
    </row>
    <row r="349" spans="1:5" ht="12.75">
      <c r="A349" s="35" t="s">
        <v>54</v>
      </c>
      <c r="E349" s="39" t="s">
        <v>4</v>
      </c>
    </row>
    <row r="350" spans="1:5" ht="12.75">
      <c r="A350" s="35" t="s">
        <v>55</v>
      </c>
      <c r="E350" s="40" t="s">
        <v>159</v>
      </c>
    </row>
    <row r="351" spans="1:5" ht="12.75">
      <c r="A351" t="s">
        <v>57</v>
      </c>
      <c r="E351" s="39" t="s">
        <v>58</v>
      </c>
    </row>
    <row r="352" spans="1:16" ht="25.5">
      <c r="A352" t="s">
        <v>49</v>
      </c>
      <c s="34" t="s">
        <v>341</v>
      </c>
      <c s="34" t="s">
        <v>342</v>
      </c>
      <c s="35" t="s">
        <v>341</v>
      </c>
      <c s="6" t="s">
        <v>343</v>
      </c>
      <c s="36" t="s">
        <v>62</v>
      </c>
      <c s="37">
        <v>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27</v>
      </c>
    </row>
    <row r="353" spans="1:5" ht="12.75">
      <c r="A353" s="35" t="s">
        <v>54</v>
      </c>
      <c r="E353" s="39" t="s">
        <v>4</v>
      </c>
    </row>
    <row r="354" spans="1:5" ht="12.75">
      <c r="A354" s="35" t="s">
        <v>55</v>
      </c>
      <c r="E354" s="40" t="s">
        <v>132</v>
      </c>
    </row>
    <row r="355" spans="1:5" ht="12.75">
      <c r="A355" t="s">
        <v>57</v>
      </c>
      <c r="E355" s="39" t="s">
        <v>58</v>
      </c>
    </row>
    <row r="356" spans="1:16" ht="12.75">
      <c r="A356" t="s">
        <v>49</v>
      </c>
      <c s="34" t="s">
        <v>344</v>
      </c>
      <c s="34" t="s">
        <v>610</v>
      </c>
      <c s="35" t="s">
        <v>344</v>
      </c>
      <c s="6" t="s">
        <v>611</v>
      </c>
      <c s="36" t="s">
        <v>306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27</v>
      </c>
    </row>
    <row r="357" spans="1:5" ht="12.75">
      <c r="A357" s="35" t="s">
        <v>54</v>
      </c>
      <c r="E357" s="39" t="s">
        <v>4</v>
      </c>
    </row>
    <row r="358" spans="1:5" ht="12.75">
      <c r="A358" s="35" t="s">
        <v>55</v>
      </c>
      <c r="E358" s="40" t="s">
        <v>56</v>
      </c>
    </row>
    <row r="359" spans="1:5" ht="12.75">
      <c r="A359" t="s">
        <v>57</v>
      </c>
      <c r="E359" s="39" t="s">
        <v>58</v>
      </c>
    </row>
    <row r="360" spans="1:16" ht="12.75">
      <c r="A360" t="s">
        <v>49</v>
      </c>
      <c s="34" t="s">
        <v>350</v>
      </c>
      <c s="34" t="s">
        <v>697</v>
      </c>
      <c s="35" t="s">
        <v>350</v>
      </c>
      <c s="6" t="s">
        <v>698</v>
      </c>
      <c s="36" t="s">
        <v>298</v>
      </c>
      <c s="37">
        <v>10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63</v>
      </c>
      <c>
        <f>(M360*0)/100</f>
      </c>
      <c t="s">
        <v>27</v>
      </c>
    </row>
    <row r="361" spans="1:5" ht="12.75">
      <c r="A361" s="35" t="s">
        <v>54</v>
      </c>
      <c r="E361" s="39" t="s">
        <v>4</v>
      </c>
    </row>
    <row r="362" spans="1:5" ht="12.75">
      <c r="A362" s="35" t="s">
        <v>55</v>
      </c>
      <c r="E362" s="40" t="s">
        <v>185</v>
      </c>
    </row>
    <row r="363" spans="1:5" ht="12.75">
      <c r="A363" t="s">
        <v>57</v>
      </c>
      <c r="E363" s="39" t="s">
        <v>58</v>
      </c>
    </row>
    <row r="364" spans="1:16" ht="12.75">
      <c r="A364" t="s">
        <v>49</v>
      </c>
      <c s="34" t="s">
        <v>355</v>
      </c>
      <c s="34" t="s">
        <v>699</v>
      </c>
      <c s="35" t="s">
        <v>355</v>
      </c>
      <c s="6" t="s">
        <v>700</v>
      </c>
      <c s="36" t="s">
        <v>88</v>
      </c>
      <c s="37">
        <v>6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63</v>
      </c>
      <c>
        <f>(M364*0)/100</f>
      </c>
      <c t="s">
        <v>27</v>
      </c>
    </row>
    <row r="365" spans="1:5" ht="12.75">
      <c r="A365" s="35" t="s">
        <v>54</v>
      </c>
      <c r="E365" s="39" t="s">
        <v>4</v>
      </c>
    </row>
    <row r="366" spans="1:5" ht="12.75">
      <c r="A366" s="35" t="s">
        <v>55</v>
      </c>
      <c r="E366" s="40" t="s">
        <v>84</v>
      </c>
    </row>
    <row r="367" spans="1:5" ht="12.75">
      <c r="A367" t="s">
        <v>57</v>
      </c>
      <c r="E367" s="39" t="s">
        <v>58</v>
      </c>
    </row>
    <row r="368" spans="1:16" ht="12.75">
      <c r="A368" t="s">
        <v>49</v>
      </c>
      <c s="34" t="s">
        <v>359</v>
      </c>
      <c s="34" t="s">
        <v>701</v>
      </c>
      <c s="35" t="s">
        <v>359</v>
      </c>
      <c s="6" t="s">
        <v>702</v>
      </c>
      <c s="36" t="s">
        <v>88</v>
      </c>
      <c s="37">
        <v>6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63</v>
      </c>
      <c>
        <f>(M368*0)/100</f>
      </c>
      <c t="s">
        <v>27</v>
      </c>
    </row>
    <row r="369" spans="1:5" ht="12.75">
      <c r="A369" s="35" t="s">
        <v>54</v>
      </c>
      <c r="E369" s="39" t="s">
        <v>4</v>
      </c>
    </row>
    <row r="370" spans="1:5" ht="12.75">
      <c r="A370" s="35" t="s">
        <v>55</v>
      </c>
      <c r="E370" s="40" t="s">
        <v>84</v>
      </c>
    </row>
    <row r="371" spans="1:5" ht="12.75">
      <c r="A371" t="s">
        <v>57</v>
      </c>
      <c r="E371" s="39" t="s">
        <v>58</v>
      </c>
    </row>
    <row r="372" spans="1:16" ht="12.75">
      <c r="A372" t="s">
        <v>49</v>
      </c>
      <c s="34" t="s">
        <v>364</v>
      </c>
      <c s="34" t="s">
        <v>345</v>
      </c>
      <c s="35" t="s">
        <v>364</v>
      </c>
      <c s="6" t="s">
        <v>346</v>
      </c>
      <c s="36" t="s">
        <v>347</v>
      </c>
      <c s="37">
        <v>0.3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63</v>
      </c>
      <c>
        <f>(M372*0)/100</f>
      </c>
      <c t="s">
        <v>27</v>
      </c>
    </row>
    <row r="373" spans="1:5" ht="12.75">
      <c r="A373" s="35" t="s">
        <v>54</v>
      </c>
      <c r="E373" s="39" t="s">
        <v>4</v>
      </c>
    </row>
    <row r="374" spans="1:5" ht="12.75">
      <c r="A374" s="35" t="s">
        <v>55</v>
      </c>
      <c r="E374" s="40" t="s">
        <v>615</v>
      </c>
    </row>
    <row r="375" spans="1:5" ht="12.75">
      <c r="A375" t="s">
        <v>57</v>
      </c>
      <c r="E375" s="39" t="s">
        <v>58</v>
      </c>
    </row>
    <row r="376" spans="1:13" ht="12.75">
      <c r="A376" t="s">
        <v>46</v>
      </c>
      <c r="C376" s="31" t="s">
        <v>66</v>
      </c>
      <c r="E376" s="33" t="s">
        <v>349</v>
      </c>
      <c r="J376" s="32">
        <f>0</f>
      </c>
      <c s="32">
        <f>0</f>
      </c>
      <c s="32">
        <f>0+L377+L381+L385+L389+L393+L397+L401+L405+L409+L413+L417+L421+L425+L429+L433+L437+L441+L445+L449+L453+L457+L461+L465+L469+L473+L477+L481+L485+L489+L493+L497</f>
      </c>
      <c s="32">
        <f>0+M377+M381+M385+M389+M393+M397+M401+M405+M409+M413+M417+M421+M425+M429+M433+M437+M441+M445+M449+M453+M457+M461+M465+M469+M473+M477+M481+M485+M489+M493+M497</f>
      </c>
    </row>
    <row r="377" spans="1:16" ht="12.75">
      <c r="A377" t="s">
        <v>49</v>
      </c>
      <c s="34" t="s">
        <v>367</v>
      </c>
      <c s="34" t="s">
        <v>351</v>
      </c>
      <c s="35" t="s">
        <v>367</v>
      </c>
      <c s="6" t="s">
        <v>352</v>
      </c>
      <c s="36" t="s">
        <v>353</v>
      </c>
      <c s="37">
        <v>0.48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27</v>
      </c>
    </row>
    <row r="378" spans="1:5" ht="12.75">
      <c r="A378" s="35" t="s">
        <v>54</v>
      </c>
      <c r="E378" s="39" t="s">
        <v>4</v>
      </c>
    </row>
    <row r="379" spans="1:5" ht="12.75">
      <c r="A379" s="35" t="s">
        <v>55</v>
      </c>
      <c r="E379" s="40" t="s">
        <v>703</v>
      </c>
    </row>
    <row r="380" spans="1:5" ht="12.75">
      <c r="A380" t="s">
        <v>57</v>
      </c>
      <c r="E380" s="39" t="s">
        <v>58</v>
      </c>
    </row>
    <row r="381" spans="1:16" ht="25.5">
      <c r="A381" t="s">
        <v>49</v>
      </c>
      <c s="34" t="s">
        <v>370</v>
      </c>
      <c s="34" t="s">
        <v>356</v>
      </c>
      <c s="35" t="s">
        <v>370</v>
      </c>
      <c s="6" t="s">
        <v>357</v>
      </c>
      <c s="36" t="s">
        <v>88</v>
      </c>
      <c s="37">
        <v>160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27</v>
      </c>
    </row>
    <row r="382" spans="1:5" ht="12.75">
      <c r="A382" s="35" t="s">
        <v>54</v>
      </c>
      <c r="E382" s="39" t="s">
        <v>4</v>
      </c>
    </row>
    <row r="383" spans="1:5" ht="12.75">
      <c r="A383" s="35" t="s">
        <v>55</v>
      </c>
      <c r="E383" s="40" t="s">
        <v>704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360</v>
      </c>
      <c s="35" t="s">
        <v>373</v>
      </c>
      <c s="6" t="s">
        <v>361</v>
      </c>
      <c s="36" t="s">
        <v>362</v>
      </c>
      <c s="37">
        <v>2.64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27</v>
      </c>
    </row>
    <row r="386" spans="1:5" ht="12.75">
      <c r="A386" s="35" t="s">
        <v>54</v>
      </c>
      <c r="E386" s="39" t="s">
        <v>4</v>
      </c>
    </row>
    <row r="387" spans="1:5" ht="12.75">
      <c r="A387" s="35" t="s">
        <v>55</v>
      </c>
      <c r="E387" s="40" t="s">
        <v>705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365</v>
      </c>
      <c s="35" t="s">
        <v>376</v>
      </c>
      <c s="6" t="s">
        <v>366</v>
      </c>
      <c s="36" t="s">
        <v>88</v>
      </c>
      <c s="37">
        <v>220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27</v>
      </c>
    </row>
    <row r="390" spans="1:5" ht="12.75">
      <c r="A390" s="35" t="s">
        <v>54</v>
      </c>
      <c r="E390" s="39" t="s">
        <v>4</v>
      </c>
    </row>
    <row r="391" spans="1:5" ht="12.75">
      <c r="A391" s="35" t="s">
        <v>55</v>
      </c>
      <c r="E391" s="40" t="s">
        <v>706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368</v>
      </c>
      <c s="35" t="s">
        <v>379</v>
      </c>
      <c s="6" t="s">
        <v>369</v>
      </c>
      <c s="36" t="s">
        <v>62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27</v>
      </c>
    </row>
    <row r="394" spans="1:5" ht="12.75">
      <c r="A394" s="35" t="s">
        <v>54</v>
      </c>
      <c r="E394" s="39" t="s">
        <v>4</v>
      </c>
    </row>
    <row r="395" spans="1:5" ht="12.75">
      <c r="A395" s="35" t="s">
        <v>55</v>
      </c>
      <c r="E395" s="40" t="s">
        <v>110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371</v>
      </c>
      <c s="35" t="s">
        <v>382</v>
      </c>
      <c s="6" t="s">
        <v>372</v>
      </c>
      <c s="36" t="s">
        <v>62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27</v>
      </c>
    </row>
    <row r="398" spans="1:5" ht="12.75">
      <c r="A398" s="35" t="s">
        <v>54</v>
      </c>
      <c r="E398" s="39" t="s">
        <v>4</v>
      </c>
    </row>
    <row r="399" spans="1:5" ht="12.75">
      <c r="A399" s="35" t="s">
        <v>55</v>
      </c>
      <c r="E399" s="40" t="s">
        <v>110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374</v>
      </c>
      <c s="35" t="s">
        <v>385</v>
      </c>
      <c s="6" t="s">
        <v>375</v>
      </c>
      <c s="36" t="s">
        <v>88</v>
      </c>
      <c s="37">
        <v>260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27</v>
      </c>
    </row>
    <row r="402" spans="1:5" ht="12.75">
      <c r="A402" s="35" t="s">
        <v>54</v>
      </c>
      <c r="E402" s="39" t="s">
        <v>4</v>
      </c>
    </row>
    <row r="403" spans="1:5" ht="12.75">
      <c r="A403" s="35" t="s">
        <v>55</v>
      </c>
      <c r="E403" s="40" t="s">
        <v>707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377</v>
      </c>
      <c s="35" t="s">
        <v>389</v>
      </c>
      <c s="6" t="s">
        <v>378</v>
      </c>
      <c s="36" t="s">
        <v>88</v>
      </c>
      <c s="37">
        <v>260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27</v>
      </c>
    </row>
    <row r="406" spans="1:5" ht="12.75">
      <c r="A406" s="35" t="s">
        <v>54</v>
      </c>
      <c r="E406" s="39" t="s">
        <v>4</v>
      </c>
    </row>
    <row r="407" spans="1:5" ht="12.75">
      <c r="A407" s="35" t="s">
        <v>55</v>
      </c>
      <c r="E407" s="40" t="s">
        <v>707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380</v>
      </c>
      <c s="35" t="s">
        <v>392</v>
      </c>
      <c s="6" t="s">
        <v>381</v>
      </c>
      <c s="36" t="s">
        <v>103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27</v>
      </c>
    </row>
    <row r="410" spans="1:5" ht="12.75">
      <c r="A410" s="35" t="s">
        <v>54</v>
      </c>
      <c r="E410" s="39" t="s">
        <v>4</v>
      </c>
    </row>
    <row r="411" spans="1:5" ht="12.75">
      <c r="A411" s="35" t="s">
        <v>55</v>
      </c>
      <c r="E411" s="40" t="s">
        <v>110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383</v>
      </c>
      <c s="35" t="s">
        <v>395</v>
      </c>
      <c s="6" t="s">
        <v>384</v>
      </c>
      <c s="36" t="s">
        <v>88</v>
      </c>
      <c s="37">
        <v>260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27</v>
      </c>
    </row>
    <row r="414" spans="1:5" ht="12.75">
      <c r="A414" s="35" t="s">
        <v>54</v>
      </c>
      <c r="E414" s="39" t="s">
        <v>4</v>
      </c>
    </row>
    <row r="415" spans="1:5" ht="12.75">
      <c r="A415" s="35" t="s">
        <v>55</v>
      </c>
      <c r="E415" s="40" t="s">
        <v>707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386</v>
      </c>
      <c s="35" t="s">
        <v>398</v>
      </c>
      <c s="6" t="s">
        <v>387</v>
      </c>
      <c s="36" t="s">
        <v>62</v>
      </c>
      <c s="37">
        <v>4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27</v>
      </c>
    </row>
    <row r="418" spans="1:5" ht="12.75">
      <c r="A418" s="35" t="s">
        <v>54</v>
      </c>
      <c r="E418" s="39" t="s">
        <v>4</v>
      </c>
    </row>
    <row r="419" spans="1:5" ht="12.75">
      <c r="A419" s="35" t="s">
        <v>55</v>
      </c>
      <c r="E419" s="40" t="s">
        <v>388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390</v>
      </c>
      <c s="35" t="s">
        <v>401</v>
      </c>
      <c s="6" t="s">
        <v>391</v>
      </c>
      <c s="36" t="s">
        <v>62</v>
      </c>
      <c s="37">
        <v>4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27</v>
      </c>
    </row>
    <row r="422" spans="1:5" ht="12.75">
      <c r="A422" s="35" t="s">
        <v>54</v>
      </c>
      <c r="E422" s="39" t="s">
        <v>4</v>
      </c>
    </row>
    <row r="423" spans="1:5" ht="12.75">
      <c r="A423" s="35" t="s">
        <v>55</v>
      </c>
      <c r="E423" s="40" t="s">
        <v>388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393</v>
      </c>
      <c s="35" t="s">
        <v>404</v>
      </c>
      <c s="6" t="s">
        <v>394</v>
      </c>
      <c s="36" t="s">
        <v>62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27</v>
      </c>
    </row>
    <row r="426" spans="1:5" ht="12.75">
      <c r="A426" s="35" t="s">
        <v>54</v>
      </c>
      <c r="E426" s="39" t="s">
        <v>4</v>
      </c>
    </row>
    <row r="427" spans="1:5" ht="12.75">
      <c r="A427" s="35" t="s">
        <v>55</v>
      </c>
      <c r="E427" s="40" t="s">
        <v>110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396</v>
      </c>
      <c s="35" t="s">
        <v>407</v>
      </c>
      <c s="6" t="s">
        <v>397</v>
      </c>
      <c s="36" t="s">
        <v>62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27</v>
      </c>
    </row>
    <row r="430" spans="1:5" ht="12.75">
      <c r="A430" s="35" t="s">
        <v>54</v>
      </c>
      <c r="E430" s="39" t="s">
        <v>4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399</v>
      </c>
      <c s="35" t="s">
        <v>410</v>
      </c>
      <c s="6" t="s">
        <v>400</v>
      </c>
      <c s="36" t="s">
        <v>62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27</v>
      </c>
    </row>
    <row r="434" spans="1:5" ht="12.75">
      <c r="A434" s="35" t="s">
        <v>54</v>
      </c>
      <c r="E434" s="39" t="s">
        <v>4</v>
      </c>
    </row>
    <row r="435" spans="1:5" ht="12.75">
      <c r="A435" s="35" t="s">
        <v>55</v>
      </c>
      <c r="E435" s="40" t="s">
        <v>110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402</v>
      </c>
      <c s="35" t="s">
        <v>413</v>
      </c>
      <c s="6" t="s">
        <v>403</v>
      </c>
      <c s="36" t="s">
        <v>62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27</v>
      </c>
    </row>
    <row r="438" spans="1:5" ht="12.75">
      <c r="A438" s="35" t="s">
        <v>54</v>
      </c>
      <c r="E438" s="39" t="s">
        <v>4</v>
      </c>
    </row>
    <row r="439" spans="1:5" ht="12.75">
      <c r="A439" s="35" t="s">
        <v>55</v>
      </c>
      <c r="E439" s="40" t="s">
        <v>110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405</v>
      </c>
      <c s="35" t="s">
        <v>416</v>
      </c>
      <c s="6" t="s">
        <v>406</v>
      </c>
      <c s="36" t="s">
        <v>62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27</v>
      </c>
    </row>
    <row r="442" spans="1:5" ht="12.75">
      <c r="A442" s="35" t="s">
        <v>54</v>
      </c>
      <c r="E442" s="39" t="s">
        <v>4</v>
      </c>
    </row>
    <row r="443" spans="1:5" ht="12.75">
      <c r="A443" s="35" t="s">
        <v>55</v>
      </c>
      <c r="E443" s="40" t="s">
        <v>110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408</v>
      </c>
      <c s="35" t="s">
        <v>419</v>
      </c>
      <c s="6" t="s">
        <v>409</v>
      </c>
      <c s="36" t="s">
        <v>62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27</v>
      </c>
    </row>
    <row r="446" spans="1:5" ht="12.75">
      <c r="A446" s="35" t="s">
        <v>54</v>
      </c>
      <c r="E446" s="39" t="s">
        <v>4</v>
      </c>
    </row>
    <row r="447" spans="1:5" ht="12.75">
      <c r="A447" s="35" t="s">
        <v>55</v>
      </c>
      <c r="E447" s="40" t="s">
        <v>110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411</v>
      </c>
      <c s="35" t="s">
        <v>422</v>
      </c>
      <c s="6" t="s">
        <v>412</v>
      </c>
      <c s="36" t="s">
        <v>62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27</v>
      </c>
    </row>
    <row r="450" spans="1:5" ht="12.75">
      <c r="A450" s="35" t="s">
        <v>54</v>
      </c>
      <c r="E450" s="39" t="s">
        <v>4</v>
      </c>
    </row>
    <row r="451" spans="1:5" ht="12.75">
      <c r="A451" s="35" t="s">
        <v>55</v>
      </c>
      <c r="E451" s="40" t="s">
        <v>110</v>
      </c>
    </row>
    <row r="452" spans="1:5" ht="12.75">
      <c r="A452" t="s">
        <v>57</v>
      </c>
      <c r="E452" s="39" t="s">
        <v>58</v>
      </c>
    </row>
    <row r="453" spans="1:16" ht="12.75">
      <c r="A453" t="s">
        <v>49</v>
      </c>
      <c s="34" t="s">
        <v>425</v>
      </c>
      <c s="34" t="s">
        <v>414</v>
      </c>
      <c s="35" t="s">
        <v>425</v>
      </c>
      <c s="6" t="s">
        <v>415</v>
      </c>
      <c s="36" t="s">
        <v>62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27</v>
      </c>
    </row>
    <row r="454" spans="1:5" ht="12.75">
      <c r="A454" s="35" t="s">
        <v>54</v>
      </c>
      <c r="E454" s="39" t="s">
        <v>4</v>
      </c>
    </row>
    <row r="455" spans="1:5" ht="12.75">
      <c r="A455" s="35" t="s">
        <v>55</v>
      </c>
      <c r="E455" s="40" t="s">
        <v>110</v>
      </c>
    </row>
    <row r="456" spans="1:5" ht="12.75">
      <c r="A456" t="s">
        <v>57</v>
      </c>
      <c r="E456" s="39" t="s">
        <v>58</v>
      </c>
    </row>
    <row r="457" spans="1:16" ht="12.75">
      <c r="A457" t="s">
        <v>49</v>
      </c>
      <c s="34" t="s">
        <v>428</v>
      </c>
      <c s="34" t="s">
        <v>417</v>
      </c>
      <c s="35" t="s">
        <v>428</v>
      </c>
      <c s="6" t="s">
        <v>418</v>
      </c>
      <c s="36" t="s">
        <v>62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27</v>
      </c>
    </row>
    <row r="458" spans="1:5" ht="12.75">
      <c r="A458" s="35" t="s">
        <v>54</v>
      </c>
      <c r="E458" s="39" t="s">
        <v>4</v>
      </c>
    </row>
    <row r="459" spans="1:5" ht="12.75">
      <c r="A459" s="35" t="s">
        <v>55</v>
      </c>
      <c r="E459" s="40" t="s">
        <v>110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420</v>
      </c>
      <c s="35" t="s">
        <v>431</v>
      </c>
      <c s="6" t="s">
        <v>421</v>
      </c>
      <c s="36" t="s">
        <v>62</v>
      </c>
      <c s="37">
        <v>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27</v>
      </c>
    </row>
    <row r="462" spans="1:5" ht="12.75">
      <c r="A462" s="35" t="s">
        <v>54</v>
      </c>
      <c r="E462" s="39" t="s">
        <v>4</v>
      </c>
    </row>
    <row r="463" spans="1:5" ht="12.75">
      <c r="A463" s="35" t="s">
        <v>55</v>
      </c>
      <c r="E463" s="40" t="s">
        <v>56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423</v>
      </c>
      <c s="35" t="s">
        <v>435</v>
      </c>
      <c s="6" t="s">
        <v>424</v>
      </c>
      <c s="36" t="s">
        <v>62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27</v>
      </c>
    </row>
    <row r="466" spans="1:5" ht="12.75">
      <c r="A466" s="35" t="s">
        <v>54</v>
      </c>
      <c r="E466" s="39" t="s">
        <v>4</v>
      </c>
    </row>
    <row r="467" spans="1:5" ht="12.75">
      <c r="A467" s="35" t="s">
        <v>55</v>
      </c>
      <c r="E467" s="40" t="s">
        <v>56</v>
      </c>
    </row>
    <row r="468" spans="1:5" ht="12.75">
      <c r="A468" t="s">
        <v>57</v>
      </c>
      <c r="E468" s="39" t="s">
        <v>58</v>
      </c>
    </row>
    <row r="469" spans="1:16" ht="25.5">
      <c r="A469" t="s">
        <v>49</v>
      </c>
      <c s="34" t="s">
        <v>438</v>
      </c>
      <c s="34" t="s">
        <v>426</v>
      </c>
      <c s="35" t="s">
        <v>438</v>
      </c>
      <c s="6" t="s">
        <v>427</v>
      </c>
      <c s="36" t="s">
        <v>62</v>
      </c>
      <c s="37">
        <v>3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27</v>
      </c>
    </row>
    <row r="470" spans="1:5" ht="12.75">
      <c r="A470" s="35" t="s">
        <v>54</v>
      </c>
      <c r="E470" s="39" t="s">
        <v>4</v>
      </c>
    </row>
    <row r="471" spans="1:5" ht="12.75">
      <c r="A471" s="35" t="s">
        <v>55</v>
      </c>
      <c r="E471" s="40" t="s">
        <v>159</v>
      </c>
    </row>
    <row r="472" spans="1:5" ht="12.75">
      <c r="A472" t="s">
        <v>57</v>
      </c>
      <c r="E472" s="39" t="s">
        <v>58</v>
      </c>
    </row>
    <row r="473" spans="1:16" ht="25.5">
      <c r="A473" t="s">
        <v>49</v>
      </c>
      <c s="34" t="s">
        <v>441</v>
      </c>
      <c s="34" t="s">
        <v>429</v>
      </c>
      <c s="35" t="s">
        <v>441</v>
      </c>
      <c s="6" t="s">
        <v>430</v>
      </c>
      <c s="36" t="s">
        <v>103</v>
      </c>
      <c s="37">
        <v>3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27</v>
      </c>
    </row>
    <row r="474" spans="1:5" ht="12.75">
      <c r="A474" s="35" t="s">
        <v>54</v>
      </c>
      <c r="E474" s="39" t="s">
        <v>4</v>
      </c>
    </row>
    <row r="475" spans="1:5" ht="12.75">
      <c r="A475" s="35" t="s">
        <v>55</v>
      </c>
      <c r="E475" s="40" t="s">
        <v>159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432</v>
      </c>
      <c s="35" t="s">
        <v>444</v>
      </c>
      <c s="6" t="s">
        <v>433</v>
      </c>
      <c s="36" t="s">
        <v>434</v>
      </c>
      <c s="37">
        <v>12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27</v>
      </c>
    </row>
    <row r="478" spans="1:5" ht="12.75">
      <c r="A478" s="35" t="s">
        <v>54</v>
      </c>
      <c r="E478" s="39" t="s">
        <v>4</v>
      </c>
    </row>
    <row r="479" spans="1:5" ht="12.75">
      <c r="A479" s="35" t="s">
        <v>55</v>
      </c>
      <c r="E479" s="40" t="s">
        <v>178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436</v>
      </c>
      <c s="35" t="s">
        <v>447</v>
      </c>
      <c s="6" t="s">
        <v>437</v>
      </c>
      <c s="36" t="s">
        <v>62</v>
      </c>
      <c s="37">
        <v>24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63</v>
      </c>
      <c>
        <f>(M481*0)/100</f>
      </c>
      <c t="s">
        <v>27</v>
      </c>
    </row>
    <row r="482" spans="1:5" ht="12.75">
      <c r="A482" s="35" t="s">
        <v>54</v>
      </c>
      <c r="E482" s="39" t="s">
        <v>4</v>
      </c>
    </row>
    <row r="483" spans="1:5" ht="12.75">
      <c r="A483" s="35" t="s">
        <v>55</v>
      </c>
      <c r="E483" s="40" t="s">
        <v>282</v>
      </c>
    </row>
    <row r="484" spans="1:5" ht="12.75">
      <c r="A484" t="s">
        <v>57</v>
      </c>
      <c r="E484" s="39" t="s">
        <v>58</v>
      </c>
    </row>
    <row r="485" spans="1:16" ht="12.75">
      <c r="A485" t="s">
        <v>49</v>
      </c>
      <c s="34" t="s">
        <v>451</v>
      </c>
      <c s="34" t="s">
        <v>439</v>
      </c>
      <c s="35" t="s">
        <v>451</v>
      </c>
      <c s="6" t="s">
        <v>440</v>
      </c>
      <c s="36" t="s">
        <v>62</v>
      </c>
      <c s="37">
        <v>24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63</v>
      </c>
      <c>
        <f>(M485*0)/100</f>
      </c>
      <c t="s">
        <v>27</v>
      </c>
    </row>
    <row r="486" spans="1:5" ht="12.75">
      <c r="A486" s="35" t="s">
        <v>54</v>
      </c>
      <c r="E486" s="39" t="s">
        <v>4</v>
      </c>
    </row>
    <row r="487" spans="1:5" ht="12.75">
      <c r="A487" s="35" t="s">
        <v>55</v>
      </c>
      <c r="E487" s="40" t="s">
        <v>282</v>
      </c>
    </row>
    <row r="488" spans="1:5" ht="12.75">
      <c r="A488" t="s">
        <v>57</v>
      </c>
      <c r="E488" s="39" t="s">
        <v>58</v>
      </c>
    </row>
    <row r="489" spans="1:16" ht="12.75">
      <c r="A489" t="s">
        <v>49</v>
      </c>
      <c s="34" t="s">
        <v>454</v>
      </c>
      <c s="34" t="s">
        <v>442</v>
      </c>
      <c s="35" t="s">
        <v>454</v>
      </c>
      <c s="6" t="s">
        <v>443</v>
      </c>
      <c s="36" t="s">
        <v>62</v>
      </c>
      <c s="37">
        <v>2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63</v>
      </c>
      <c>
        <f>(M489*0)/100</f>
      </c>
      <c t="s">
        <v>27</v>
      </c>
    </row>
    <row r="490" spans="1:5" ht="12.75">
      <c r="A490" s="35" t="s">
        <v>54</v>
      </c>
      <c r="E490" s="39" t="s">
        <v>4</v>
      </c>
    </row>
    <row r="491" spans="1:5" ht="12.75">
      <c r="A491" s="35" t="s">
        <v>55</v>
      </c>
      <c r="E491" s="40" t="s">
        <v>110</v>
      </c>
    </row>
    <row r="492" spans="1:5" ht="12.75">
      <c r="A492" t="s">
        <v>57</v>
      </c>
      <c r="E492" s="39" t="s">
        <v>58</v>
      </c>
    </row>
    <row r="493" spans="1:16" ht="12.75">
      <c r="A493" t="s">
        <v>49</v>
      </c>
      <c s="34" t="s">
        <v>457</v>
      </c>
      <c s="34" t="s">
        <v>445</v>
      </c>
      <c s="35" t="s">
        <v>457</v>
      </c>
      <c s="6" t="s">
        <v>446</v>
      </c>
      <c s="36" t="s">
        <v>62</v>
      </c>
      <c s="37">
        <v>2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63</v>
      </c>
      <c>
        <f>(M493*0)/100</f>
      </c>
      <c t="s">
        <v>27</v>
      </c>
    </row>
    <row r="494" spans="1:5" ht="12.75">
      <c r="A494" s="35" t="s">
        <v>54</v>
      </c>
      <c r="E494" s="39" t="s">
        <v>4</v>
      </c>
    </row>
    <row r="495" spans="1:5" ht="12.75">
      <c r="A495" s="35" t="s">
        <v>55</v>
      </c>
      <c r="E495" s="40" t="s">
        <v>110</v>
      </c>
    </row>
    <row r="496" spans="1:5" ht="12.75">
      <c r="A496" t="s">
        <v>57</v>
      </c>
      <c r="E496" s="39" t="s">
        <v>58</v>
      </c>
    </row>
    <row r="497" spans="1:16" ht="12.75">
      <c r="A497" t="s">
        <v>49</v>
      </c>
      <c s="34" t="s">
        <v>460</v>
      </c>
      <c s="34" t="s">
        <v>708</v>
      </c>
      <c s="35" t="s">
        <v>460</v>
      </c>
      <c s="6" t="s">
        <v>449</v>
      </c>
      <c s="36" t="s">
        <v>88</v>
      </c>
      <c s="37">
        <v>220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146</v>
      </c>
      <c>
        <f>(M497*0)/100</f>
      </c>
      <c t="s">
        <v>27</v>
      </c>
    </row>
    <row r="498" spans="1:5" ht="12.75">
      <c r="A498" s="35" t="s">
        <v>54</v>
      </c>
      <c r="E498" s="39" t="s">
        <v>4</v>
      </c>
    </row>
    <row r="499" spans="1:5" ht="12.75">
      <c r="A499" s="35" t="s">
        <v>55</v>
      </c>
      <c r="E499" s="40" t="s">
        <v>706</v>
      </c>
    </row>
    <row r="500" spans="1:5" ht="12.75">
      <c r="A500" t="s">
        <v>57</v>
      </c>
      <c r="E500" s="39" t="s">
        <v>58</v>
      </c>
    </row>
    <row r="501" spans="1:13" ht="12.75">
      <c r="A501" t="s">
        <v>46</v>
      </c>
      <c r="C501" s="31" t="s">
        <v>69</v>
      </c>
      <c r="E501" s="33" t="s">
        <v>450</v>
      </c>
      <c r="J501" s="32">
        <f>0</f>
      </c>
      <c s="32">
        <f>0</f>
      </c>
      <c s="32">
        <f>0+L502+L506+L510+L514+L518+L522+L526+L530+L534+L538+L542+L546+L550+L554+L558+L562+L566+L570+L574+L578</f>
      </c>
      <c s="32">
        <f>0+M502+M506+M510+M514+M518+M522+M526+M530+M534+M538+M542+M546+M550+M554+M558+M562+M566+M570+M574+M578</f>
      </c>
    </row>
    <row r="502" spans="1:16" ht="12.75">
      <c r="A502" t="s">
        <v>49</v>
      </c>
      <c s="34" t="s">
        <v>464</v>
      </c>
      <c s="34" t="s">
        <v>452</v>
      </c>
      <c s="35" t="s">
        <v>464</v>
      </c>
      <c s="6" t="s">
        <v>453</v>
      </c>
      <c s="36" t="s">
        <v>62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27</v>
      </c>
    </row>
    <row r="503" spans="1:5" ht="12.75">
      <c r="A503" s="35" t="s">
        <v>54</v>
      </c>
      <c r="E503" s="39" t="s">
        <v>4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455</v>
      </c>
      <c s="35" t="s">
        <v>467</v>
      </c>
      <c s="6" t="s">
        <v>456</v>
      </c>
      <c s="36" t="s">
        <v>62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27</v>
      </c>
    </row>
    <row r="507" spans="1:5" ht="12.75">
      <c r="A507" s="35" t="s">
        <v>54</v>
      </c>
      <c r="E507" s="39" t="s">
        <v>4</v>
      </c>
    </row>
    <row r="508" spans="1:5" ht="12.75">
      <c r="A508" s="35" t="s">
        <v>55</v>
      </c>
      <c r="E508" s="40" t="s">
        <v>56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458</v>
      </c>
      <c s="35" t="s">
        <v>470</v>
      </c>
      <c s="6" t="s">
        <v>459</v>
      </c>
      <c s="36" t="s">
        <v>298</v>
      </c>
      <c s="37">
        <v>3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27</v>
      </c>
    </row>
    <row r="511" spans="1:5" ht="12.75">
      <c r="A511" s="35" t="s">
        <v>54</v>
      </c>
      <c r="E511" s="39" t="s">
        <v>4</v>
      </c>
    </row>
    <row r="512" spans="1:5" ht="12.75">
      <c r="A512" s="35" t="s">
        <v>55</v>
      </c>
      <c r="E512" s="40" t="s">
        <v>159</v>
      </c>
    </row>
    <row r="513" spans="1:5" ht="12.75">
      <c r="A513" t="s">
        <v>57</v>
      </c>
      <c r="E513" s="39" t="s">
        <v>58</v>
      </c>
    </row>
    <row r="514" spans="1:16" ht="12.75">
      <c r="A514" t="s">
        <v>49</v>
      </c>
      <c s="34" t="s">
        <v>473</v>
      </c>
      <c s="34" t="s">
        <v>461</v>
      </c>
      <c s="35" t="s">
        <v>473</v>
      </c>
      <c s="6" t="s">
        <v>462</v>
      </c>
      <c s="36" t="s">
        <v>306</v>
      </c>
      <c s="37">
        <v>0.4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63</v>
      </c>
      <c>
        <f>(M514*0)/100</f>
      </c>
      <c t="s">
        <v>27</v>
      </c>
    </row>
    <row r="515" spans="1:5" ht="12.75">
      <c r="A515" s="35" t="s">
        <v>54</v>
      </c>
      <c r="E515" s="39" t="s">
        <v>4</v>
      </c>
    </row>
    <row r="516" spans="1:5" ht="12.75">
      <c r="A516" s="35" t="s">
        <v>55</v>
      </c>
      <c r="E516" s="40" t="s">
        <v>463</v>
      </c>
    </row>
    <row r="517" spans="1:5" ht="12.75">
      <c r="A517" t="s">
        <v>57</v>
      </c>
      <c r="E517" s="39" t="s">
        <v>58</v>
      </c>
    </row>
    <row r="518" spans="1:16" ht="12.75">
      <c r="A518" t="s">
        <v>49</v>
      </c>
      <c s="34" t="s">
        <v>476</v>
      </c>
      <c s="34" t="s">
        <v>709</v>
      </c>
      <c s="35" t="s">
        <v>476</v>
      </c>
      <c s="6" t="s">
        <v>710</v>
      </c>
      <c s="36" t="s">
        <v>62</v>
      </c>
      <c s="37">
        <v>1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27</v>
      </c>
    </row>
    <row r="519" spans="1:5" ht="12.75">
      <c r="A519" s="35" t="s">
        <v>54</v>
      </c>
      <c r="E519" s="39" t="s">
        <v>4</v>
      </c>
    </row>
    <row r="520" spans="1:5" ht="12.75">
      <c r="A520" s="35" t="s">
        <v>55</v>
      </c>
      <c r="E520" s="40" t="s">
        <v>56</v>
      </c>
    </row>
    <row r="521" spans="1:5" ht="12.75">
      <c r="A521" t="s">
        <v>57</v>
      </c>
      <c r="E521" s="39" t="s">
        <v>58</v>
      </c>
    </row>
    <row r="522" spans="1:16" ht="12.75">
      <c r="A522" t="s">
        <v>49</v>
      </c>
      <c s="34" t="s">
        <v>477</v>
      </c>
      <c s="34" t="s">
        <v>468</v>
      </c>
      <c s="35" t="s">
        <v>477</v>
      </c>
      <c s="6" t="s">
        <v>469</v>
      </c>
      <c s="36" t="s">
        <v>62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27</v>
      </c>
    </row>
    <row r="523" spans="1:5" ht="12.75">
      <c r="A523" s="35" t="s">
        <v>54</v>
      </c>
      <c r="E523" s="39" t="s">
        <v>4</v>
      </c>
    </row>
    <row r="524" spans="1:5" ht="12.75">
      <c r="A524" s="35" t="s">
        <v>55</v>
      </c>
      <c r="E524" s="40" t="s">
        <v>56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471</v>
      </c>
      <c s="35" t="s">
        <v>480</v>
      </c>
      <c s="6" t="s">
        <v>472</v>
      </c>
      <c s="36" t="s">
        <v>62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27</v>
      </c>
    </row>
    <row r="527" spans="1:5" ht="12.75">
      <c r="A527" s="35" t="s">
        <v>54</v>
      </c>
      <c r="E527" s="39" t="s">
        <v>4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474</v>
      </c>
      <c s="35" t="s">
        <v>483</v>
      </c>
      <c s="6" t="s">
        <v>475</v>
      </c>
      <c s="36" t="s">
        <v>88</v>
      </c>
      <c s="37">
        <v>30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27</v>
      </c>
    </row>
    <row r="531" spans="1:5" ht="12.75">
      <c r="A531" s="35" t="s">
        <v>54</v>
      </c>
      <c r="E531" s="39" t="s">
        <v>4</v>
      </c>
    </row>
    <row r="532" spans="1:5" ht="12.75">
      <c r="A532" s="35" t="s">
        <v>55</v>
      </c>
      <c r="E532" s="40" t="s">
        <v>260</v>
      </c>
    </row>
    <row r="533" spans="1:5" ht="12.75">
      <c r="A533" t="s">
        <v>57</v>
      </c>
      <c r="E533" s="39" t="s">
        <v>58</v>
      </c>
    </row>
    <row r="534" spans="1:16" ht="25.5">
      <c r="A534" t="s">
        <v>49</v>
      </c>
      <c s="34" t="s">
        <v>487</v>
      </c>
      <c s="34" t="s">
        <v>336</v>
      </c>
      <c s="35" t="s">
        <v>487</v>
      </c>
      <c s="6" t="s">
        <v>337</v>
      </c>
      <c s="36" t="s">
        <v>62</v>
      </c>
      <c s="37">
        <v>6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27</v>
      </c>
    </row>
    <row r="535" spans="1:5" ht="12.75">
      <c r="A535" s="35" t="s">
        <v>54</v>
      </c>
      <c r="E535" s="39" t="s">
        <v>4</v>
      </c>
    </row>
    <row r="536" spans="1:5" ht="12.75">
      <c r="A536" s="35" t="s">
        <v>55</v>
      </c>
      <c r="E536" s="40" t="s">
        <v>84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478</v>
      </c>
      <c s="35" t="s">
        <v>490</v>
      </c>
      <c s="6" t="s">
        <v>479</v>
      </c>
      <c s="36" t="s">
        <v>62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27</v>
      </c>
    </row>
    <row r="539" spans="1:5" ht="12.75">
      <c r="A539" s="35" t="s">
        <v>54</v>
      </c>
      <c r="E539" s="39" t="s">
        <v>4</v>
      </c>
    </row>
    <row r="540" spans="1:5" ht="12.75">
      <c r="A540" s="35" t="s">
        <v>55</v>
      </c>
      <c r="E540" s="40" t="s">
        <v>56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481</v>
      </c>
      <c s="35" t="s">
        <v>493</v>
      </c>
      <c s="6" t="s">
        <v>482</v>
      </c>
      <c s="36" t="s">
        <v>62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27</v>
      </c>
    </row>
    <row r="543" spans="1:5" ht="12.75">
      <c r="A543" s="35" t="s">
        <v>54</v>
      </c>
      <c r="E543" s="39" t="s">
        <v>4</v>
      </c>
    </row>
    <row r="544" spans="1:5" ht="12.75">
      <c r="A544" s="35" t="s">
        <v>55</v>
      </c>
      <c r="E544" s="40" t="s">
        <v>110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484</v>
      </c>
      <c s="35" t="s">
        <v>496</v>
      </c>
      <c s="6" t="s">
        <v>485</v>
      </c>
      <c s="36" t="s">
        <v>486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27</v>
      </c>
    </row>
    <row r="547" spans="1:5" ht="12.75">
      <c r="A547" s="35" t="s">
        <v>54</v>
      </c>
      <c r="E547" s="39" t="s">
        <v>4</v>
      </c>
    </row>
    <row r="548" spans="1:5" ht="12.75">
      <c r="A548" s="35" t="s">
        <v>55</v>
      </c>
      <c r="E548" s="40" t="s">
        <v>56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488</v>
      </c>
      <c s="35" t="s">
        <v>499</v>
      </c>
      <c s="6" t="s">
        <v>489</v>
      </c>
      <c s="36" t="s">
        <v>88</v>
      </c>
      <c s="37">
        <v>5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27</v>
      </c>
    </row>
    <row r="551" spans="1:5" ht="12.75">
      <c r="A551" s="35" t="s">
        <v>54</v>
      </c>
      <c r="E551" s="39" t="s">
        <v>4</v>
      </c>
    </row>
    <row r="552" spans="1:5" ht="12.75">
      <c r="A552" s="35" t="s">
        <v>55</v>
      </c>
      <c r="E552" s="40" t="s">
        <v>223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491</v>
      </c>
      <c s="35" t="s">
        <v>502</v>
      </c>
      <c s="6" t="s">
        <v>492</v>
      </c>
      <c s="36" t="s">
        <v>486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27</v>
      </c>
    </row>
    <row r="555" spans="1:5" ht="12.75">
      <c r="A555" s="35" t="s">
        <v>54</v>
      </c>
      <c r="E555" s="39" t="s">
        <v>4</v>
      </c>
    </row>
    <row r="556" spans="1:5" ht="12.75">
      <c r="A556" s="35" t="s">
        <v>55</v>
      </c>
      <c r="E556" s="40" t="s">
        <v>56</v>
      </c>
    </row>
    <row r="557" spans="1:5" ht="12.75">
      <c r="A557" t="s">
        <v>57</v>
      </c>
      <c r="E557" s="39" t="s">
        <v>58</v>
      </c>
    </row>
    <row r="558" spans="1:16" ht="12.75">
      <c r="A558" t="s">
        <v>49</v>
      </c>
      <c s="34" t="s">
        <v>506</v>
      </c>
      <c s="34" t="s">
        <v>494</v>
      </c>
      <c s="35" t="s">
        <v>506</v>
      </c>
      <c s="6" t="s">
        <v>495</v>
      </c>
      <c s="36" t="s">
        <v>62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27</v>
      </c>
    </row>
    <row r="559" spans="1:5" ht="12.75">
      <c r="A559" s="35" t="s">
        <v>54</v>
      </c>
      <c r="E559" s="39" t="s">
        <v>4</v>
      </c>
    </row>
    <row r="560" spans="1:5" ht="12.75">
      <c r="A560" s="35" t="s">
        <v>55</v>
      </c>
      <c r="E560" s="40" t="s">
        <v>110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497</v>
      </c>
      <c s="35" t="s">
        <v>509</v>
      </c>
      <c s="6" t="s">
        <v>498</v>
      </c>
      <c s="36" t="s">
        <v>486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63</v>
      </c>
      <c>
        <f>(M562*0)/100</f>
      </c>
      <c t="s">
        <v>27</v>
      </c>
    </row>
    <row r="563" spans="1:5" ht="12.75">
      <c r="A563" s="35" t="s">
        <v>54</v>
      </c>
      <c r="E563" s="39" t="s">
        <v>4</v>
      </c>
    </row>
    <row r="564" spans="1:5" ht="12.75">
      <c r="A564" s="35" t="s">
        <v>55</v>
      </c>
      <c r="E564" s="40" t="s">
        <v>56</v>
      </c>
    </row>
    <row r="565" spans="1:5" ht="12.75">
      <c r="A565" t="s">
        <v>57</v>
      </c>
      <c r="E565" s="39" t="s">
        <v>58</v>
      </c>
    </row>
    <row r="566" spans="1:16" ht="12.75">
      <c r="A566" t="s">
        <v>49</v>
      </c>
      <c s="34" t="s">
        <v>513</v>
      </c>
      <c s="34" t="s">
        <v>500</v>
      </c>
      <c s="35" t="s">
        <v>513</v>
      </c>
      <c s="6" t="s">
        <v>501</v>
      </c>
      <c s="36" t="s">
        <v>62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63</v>
      </c>
      <c>
        <f>(M566*0)/100</f>
      </c>
      <c t="s">
        <v>27</v>
      </c>
    </row>
    <row r="567" spans="1:5" ht="12.75">
      <c r="A567" s="35" t="s">
        <v>54</v>
      </c>
      <c r="E567" s="39" t="s">
        <v>4</v>
      </c>
    </row>
    <row r="568" spans="1:5" ht="12.75">
      <c r="A568" s="35" t="s">
        <v>55</v>
      </c>
      <c r="E568" s="40" t="s">
        <v>56</v>
      </c>
    </row>
    <row r="569" spans="1:5" ht="12.75">
      <c r="A569" t="s">
        <v>57</v>
      </c>
      <c r="E569" s="39" t="s">
        <v>58</v>
      </c>
    </row>
    <row r="570" spans="1:16" ht="12.75">
      <c r="A570" t="s">
        <v>49</v>
      </c>
      <c s="34" t="s">
        <v>517</v>
      </c>
      <c s="34" t="s">
        <v>503</v>
      </c>
      <c s="35" t="s">
        <v>517</v>
      </c>
      <c s="6" t="s">
        <v>504</v>
      </c>
      <c s="36" t="s">
        <v>298</v>
      </c>
      <c s="37">
        <v>20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63</v>
      </c>
      <c>
        <f>(M570*0)/100</f>
      </c>
      <c t="s">
        <v>27</v>
      </c>
    </row>
    <row r="571" spans="1:5" ht="12.75">
      <c r="A571" s="35" t="s">
        <v>54</v>
      </c>
      <c r="E571" s="39" t="s">
        <v>4</v>
      </c>
    </row>
    <row r="572" spans="1:5" ht="12.75">
      <c r="A572" s="35" t="s">
        <v>55</v>
      </c>
      <c r="E572" s="40" t="s">
        <v>505</v>
      </c>
    </row>
    <row r="573" spans="1:5" ht="12.75">
      <c r="A573" t="s">
        <v>57</v>
      </c>
      <c r="E573" s="39" t="s">
        <v>58</v>
      </c>
    </row>
    <row r="574" spans="1:16" ht="12.75">
      <c r="A574" t="s">
        <v>49</v>
      </c>
      <c s="34" t="s">
        <v>520</v>
      </c>
      <c s="34" t="s">
        <v>507</v>
      </c>
      <c s="35" t="s">
        <v>520</v>
      </c>
      <c s="6" t="s">
        <v>508</v>
      </c>
      <c s="36" t="s">
        <v>298</v>
      </c>
      <c s="37">
        <v>20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63</v>
      </c>
      <c>
        <f>(M574*0)/100</f>
      </c>
      <c t="s">
        <v>27</v>
      </c>
    </row>
    <row r="575" spans="1:5" ht="12.75">
      <c r="A575" s="35" t="s">
        <v>54</v>
      </c>
      <c r="E575" s="39" t="s">
        <v>4</v>
      </c>
    </row>
    <row r="576" spans="1:5" ht="12.75">
      <c r="A576" s="35" t="s">
        <v>55</v>
      </c>
      <c r="E576" s="40" t="s">
        <v>505</v>
      </c>
    </row>
    <row r="577" spans="1:5" ht="12.75">
      <c r="A577" t="s">
        <v>57</v>
      </c>
      <c r="E577" s="39" t="s">
        <v>58</v>
      </c>
    </row>
    <row r="578" spans="1:16" ht="12.75">
      <c r="A578" t="s">
        <v>49</v>
      </c>
      <c s="34" t="s">
        <v>523</v>
      </c>
      <c s="34" t="s">
        <v>711</v>
      </c>
      <c s="35" t="s">
        <v>523</v>
      </c>
      <c s="6" t="s">
        <v>511</v>
      </c>
      <c s="36" t="s">
        <v>145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146</v>
      </c>
      <c>
        <f>(M578*0)/100</f>
      </c>
      <c t="s">
        <v>27</v>
      </c>
    </row>
    <row r="579" spans="1:5" ht="12.75">
      <c r="A579" s="35" t="s">
        <v>54</v>
      </c>
      <c r="E579" s="39" t="s">
        <v>4</v>
      </c>
    </row>
    <row r="580" spans="1:5" ht="12.75">
      <c r="A580" s="35" t="s">
        <v>55</v>
      </c>
      <c r="E580" s="40" t="s">
        <v>56</v>
      </c>
    </row>
    <row r="581" spans="1:5" ht="12.75">
      <c r="A581" t="s">
        <v>57</v>
      </c>
      <c r="E581" s="39" t="s">
        <v>58</v>
      </c>
    </row>
    <row r="582" spans="1:13" ht="12.75">
      <c r="A582" t="s">
        <v>46</v>
      </c>
      <c r="C582" s="31" t="s">
        <v>26</v>
      </c>
      <c r="E582" s="33" t="s">
        <v>512</v>
      </c>
      <c r="J582" s="32">
        <f>0</f>
      </c>
      <c s="32">
        <f>0</f>
      </c>
      <c s="32">
        <f>0+L583+L587+L591+L595+L599+L603+L607+L611+L615+L619+L623+L627+L631+L635+L639+L643+L647+L651+L655+L659+L663+L667+L671+L675+L679+L683+L687</f>
      </c>
      <c s="32">
        <f>0+M583+M587+M591+M595+M599+M603+M607+M611+M615+M619+M623+M627+M631+M635+M639+M643+M647+M651+M655+M659+M663+M667+M671+M675+M679+M683+M687</f>
      </c>
    </row>
    <row r="583" spans="1:16" ht="12.75">
      <c r="A583" t="s">
        <v>49</v>
      </c>
      <c s="34" t="s">
        <v>526</v>
      </c>
      <c s="34" t="s">
        <v>514</v>
      </c>
      <c s="35" t="s">
        <v>526</v>
      </c>
      <c s="6" t="s">
        <v>515</v>
      </c>
      <c s="36" t="s">
        <v>88</v>
      </c>
      <c s="37">
        <v>160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27</v>
      </c>
    </row>
    <row r="584" spans="1:5" ht="12.75">
      <c r="A584" s="35" t="s">
        <v>54</v>
      </c>
      <c r="E584" s="39" t="s">
        <v>4</v>
      </c>
    </row>
    <row r="585" spans="1:5" ht="12.75">
      <c r="A585" s="35" t="s">
        <v>55</v>
      </c>
      <c r="E585" s="40" t="s">
        <v>704</v>
      </c>
    </row>
    <row r="586" spans="1:5" ht="12.75">
      <c r="A586" t="s">
        <v>57</v>
      </c>
      <c r="E586" s="39" t="s">
        <v>58</v>
      </c>
    </row>
    <row r="587" spans="1:16" ht="25.5">
      <c r="A587" t="s">
        <v>49</v>
      </c>
      <c s="34" t="s">
        <v>527</v>
      </c>
      <c s="34" t="s">
        <v>518</v>
      </c>
      <c s="35" t="s">
        <v>527</v>
      </c>
      <c s="6" t="s">
        <v>519</v>
      </c>
      <c s="36" t="s">
        <v>62</v>
      </c>
      <c s="37">
        <v>6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27</v>
      </c>
    </row>
    <row r="588" spans="1:5" ht="12.75">
      <c r="A588" s="35" t="s">
        <v>54</v>
      </c>
      <c r="E588" s="39" t="s">
        <v>4</v>
      </c>
    </row>
    <row r="589" spans="1:5" ht="12.75">
      <c r="A589" s="35" t="s">
        <v>55</v>
      </c>
      <c r="E589" s="40" t="s">
        <v>84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521</v>
      </c>
      <c s="35" t="s">
        <v>528</v>
      </c>
      <c s="6" t="s">
        <v>522</v>
      </c>
      <c s="36" t="s">
        <v>62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27</v>
      </c>
    </row>
    <row r="592" spans="1:5" ht="12.75">
      <c r="A592" s="35" t="s">
        <v>54</v>
      </c>
      <c r="E592" s="39" t="s">
        <v>4</v>
      </c>
    </row>
    <row r="593" spans="1:5" ht="12.75">
      <c r="A593" s="35" t="s">
        <v>55</v>
      </c>
      <c r="E593" s="40" t="s">
        <v>56</v>
      </c>
    </row>
    <row r="594" spans="1:5" ht="12.75">
      <c r="A594" t="s">
        <v>57</v>
      </c>
      <c r="E594" s="39" t="s">
        <v>58</v>
      </c>
    </row>
    <row r="595" spans="1:16" ht="12.75">
      <c r="A595" t="s">
        <v>49</v>
      </c>
      <c s="34" t="s">
        <v>529</v>
      </c>
      <c s="34" t="s">
        <v>524</v>
      </c>
      <c s="35" t="s">
        <v>529</v>
      </c>
      <c s="6" t="s">
        <v>525</v>
      </c>
      <c s="36" t="s">
        <v>62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27</v>
      </c>
    </row>
    <row r="596" spans="1:5" ht="12.75">
      <c r="A596" s="35" t="s">
        <v>54</v>
      </c>
      <c r="E596" s="39" t="s">
        <v>4</v>
      </c>
    </row>
    <row r="597" spans="1:5" ht="12.75">
      <c r="A597" s="35" t="s">
        <v>55</v>
      </c>
      <c r="E597" s="40" t="s">
        <v>56</v>
      </c>
    </row>
    <row r="598" spans="1:5" ht="12.75">
      <c r="A598" t="s">
        <v>57</v>
      </c>
      <c r="E598" s="39" t="s">
        <v>58</v>
      </c>
    </row>
    <row r="599" spans="1:16" ht="12.75">
      <c r="A599" t="s">
        <v>49</v>
      </c>
      <c s="34" t="s">
        <v>530</v>
      </c>
      <c s="34" t="s">
        <v>280</v>
      </c>
      <c s="35" t="s">
        <v>530</v>
      </c>
      <c s="6" t="s">
        <v>281</v>
      </c>
      <c s="36" t="s">
        <v>242</v>
      </c>
      <c s="37">
        <v>2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27</v>
      </c>
    </row>
    <row r="600" spans="1:5" ht="12.75">
      <c r="A600" s="35" t="s">
        <v>54</v>
      </c>
      <c r="E600" s="39" t="s">
        <v>4</v>
      </c>
    </row>
    <row r="601" spans="1:5" ht="12.75">
      <c r="A601" s="35" t="s">
        <v>55</v>
      </c>
      <c r="E601" s="40" t="s">
        <v>110</v>
      </c>
    </row>
    <row r="602" spans="1:5" ht="12.75">
      <c r="A602" t="s">
        <v>57</v>
      </c>
      <c r="E602" s="39" t="s">
        <v>58</v>
      </c>
    </row>
    <row r="603" spans="1:16" ht="12.75">
      <c r="A603" t="s">
        <v>49</v>
      </c>
      <c s="34" t="s">
        <v>533</v>
      </c>
      <c s="34" t="s">
        <v>284</v>
      </c>
      <c s="35" t="s">
        <v>533</v>
      </c>
      <c s="6" t="s">
        <v>285</v>
      </c>
      <c s="36" t="s">
        <v>242</v>
      </c>
      <c s="37">
        <v>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27</v>
      </c>
    </row>
    <row r="604" spans="1:5" ht="12.75">
      <c r="A604" s="35" t="s">
        <v>54</v>
      </c>
      <c r="E604" s="39" t="s">
        <v>4</v>
      </c>
    </row>
    <row r="605" spans="1:5" ht="12.75">
      <c r="A605" s="35" t="s">
        <v>55</v>
      </c>
      <c r="E605" s="40" t="s">
        <v>110</v>
      </c>
    </row>
    <row r="606" spans="1:5" ht="12.75">
      <c r="A606" t="s">
        <v>57</v>
      </c>
      <c r="E606" s="39" t="s">
        <v>58</v>
      </c>
    </row>
    <row r="607" spans="1:16" ht="12.75">
      <c r="A607" t="s">
        <v>49</v>
      </c>
      <c s="34" t="s">
        <v>537</v>
      </c>
      <c s="34" t="s">
        <v>240</v>
      </c>
      <c s="35" t="s">
        <v>537</v>
      </c>
      <c s="6" t="s">
        <v>241</v>
      </c>
      <c s="36" t="s">
        <v>242</v>
      </c>
      <c s="37">
        <v>8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27</v>
      </c>
    </row>
    <row r="608" spans="1:5" ht="12.75">
      <c r="A608" s="35" t="s">
        <v>54</v>
      </c>
      <c r="E608" s="39" t="s">
        <v>4</v>
      </c>
    </row>
    <row r="609" spans="1:5" ht="12.75">
      <c r="A609" s="35" t="s">
        <v>55</v>
      </c>
      <c r="E609" s="40" t="s">
        <v>132</v>
      </c>
    </row>
    <row r="610" spans="1:5" ht="12.75">
      <c r="A610" t="s">
        <v>57</v>
      </c>
      <c r="E610" s="39" t="s">
        <v>58</v>
      </c>
    </row>
    <row r="611" spans="1:16" ht="12.75">
      <c r="A611" t="s">
        <v>49</v>
      </c>
      <c s="34" t="s">
        <v>540</v>
      </c>
      <c s="34" t="s">
        <v>287</v>
      </c>
      <c s="35" t="s">
        <v>540</v>
      </c>
      <c s="6" t="s">
        <v>288</v>
      </c>
      <c s="36" t="s">
        <v>242</v>
      </c>
      <c s="37">
        <v>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27</v>
      </c>
    </row>
    <row r="612" spans="1:5" ht="12.75">
      <c r="A612" s="35" t="s">
        <v>54</v>
      </c>
      <c r="E612" s="39" t="s">
        <v>4</v>
      </c>
    </row>
    <row r="613" spans="1:5" ht="12.75">
      <c r="A613" s="35" t="s">
        <v>55</v>
      </c>
      <c r="E613" s="40" t="s">
        <v>84</v>
      </c>
    </row>
    <row r="614" spans="1:5" ht="12.75">
      <c r="A614" t="s">
        <v>57</v>
      </c>
      <c r="E614" s="39" t="s">
        <v>58</v>
      </c>
    </row>
    <row r="615" spans="1:16" ht="12.75">
      <c r="A615" t="s">
        <v>49</v>
      </c>
      <c s="34" t="s">
        <v>543</v>
      </c>
      <c s="34" t="s">
        <v>531</v>
      </c>
      <c s="35" t="s">
        <v>543</v>
      </c>
      <c s="6" t="s">
        <v>532</v>
      </c>
      <c s="36" t="s">
        <v>242</v>
      </c>
      <c s="37">
        <v>4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27</v>
      </c>
    </row>
    <row r="616" spans="1:5" ht="12.75">
      <c r="A616" s="35" t="s">
        <v>54</v>
      </c>
      <c r="E616" s="39" t="s">
        <v>4</v>
      </c>
    </row>
    <row r="617" spans="1:5" ht="12.75">
      <c r="A617" s="35" t="s">
        <v>55</v>
      </c>
      <c r="E617" s="40" t="s">
        <v>388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534</v>
      </c>
      <c s="35" t="s">
        <v>544</v>
      </c>
      <c s="6" t="s">
        <v>535</v>
      </c>
      <c s="36" t="s">
        <v>242</v>
      </c>
      <c s="37">
        <v>16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27</v>
      </c>
    </row>
    <row r="620" spans="1:5" ht="12.75">
      <c r="A620" s="35" t="s">
        <v>54</v>
      </c>
      <c r="E620" s="39" t="s">
        <v>4</v>
      </c>
    </row>
    <row r="621" spans="1:5" ht="12.75">
      <c r="A621" s="35" t="s">
        <v>55</v>
      </c>
      <c r="E621" s="40" t="s">
        <v>536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538</v>
      </c>
      <c s="35" t="s">
        <v>545</v>
      </c>
      <c s="6" t="s">
        <v>539</v>
      </c>
      <c s="36" t="s">
        <v>62</v>
      </c>
      <c s="37">
        <v>1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27</v>
      </c>
    </row>
    <row r="624" spans="1:5" ht="12.75">
      <c r="A624" s="35" t="s">
        <v>54</v>
      </c>
      <c r="E624" s="39" t="s">
        <v>4</v>
      </c>
    </row>
    <row r="625" spans="1:5" ht="12.75">
      <c r="A625" s="35" t="s">
        <v>55</v>
      </c>
      <c r="E625" s="40" t="s">
        <v>56</v>
      </c>
    </row>
    <row r="626" spans="1:5" ht="12.75">
      <c r="A626" t="s">
        <v>57</v>
      </c>
      <c r="E626" s="39" t="s">
        <v>58</v>
      </c>
    </row>
    <row r="627" spans="1:16" ht="25.5">
      <c r="A627" t="s">
        <v>49</v>
      </c>
      <c s="34" t="s">
        <v>548</v>
      </c>
      <c s="34" t="s">
        <v>541</v>
      </c>
      <c s="35" t="s">
        <v>548</v>
      </c>
      <c s="6" t="s">
        <v>542</v>
      </c>
      <c s="36" t="s">
        <v>62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27</v>
      </c>
    </row>
    <row r="628" spans="1:5" ht="12.75">
      <c r="A628" s="35" t="s">
        <v>54</v>
      </c>
      <c r="E628" s="39" t="s">
        <v>4</v>
      </c>
    </row>
    <row r="629" spans="1:5" ht="12.75">
      <c r="A629" s="35" t="s">
        <v>55</v>
      </c>
      <c r="E629" s="40" t="s">
        <v>56</v>
      </c>
    </row>
    <row r="630" spans="1:5" ht="12.75">
      <c r="A630" t="s">
        <v>57</v>
      </c>
      <c r="E630" s="39" t="s">
        <v>58</v>
      </c>
    </row>
    <row r="631" spans="1:16" ht="25.5">
      <c r="A631" t="s">
        <v>49</v>
      </c>
      <c s="34" t="s">
        <v>549</v>
      </c>
      <c s="34" t="s">
        <v>268</v>
      </c>
      <c s="35" t="s">
        <v>549</v>
      </c>
      <c s="6" t="s">
        <v>269</v>
      </c>
      <c s="36" t="s">
        <v>62</v>
      </c>
      <c s="37">
        <v>1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27</v>
      </c>
    </row>
    <row r="632" spans="1:5" ht="12.75">
      <c r="A632" s="35" t="s">
        <v>54</v>
      </c>
      <c r="E632" s="39" t="s">
        <v>4</v>
      </c>
    </row>
    <row r="633" spans="1:5" ht="12.75">
      <c r="A633" s="35" t="s">
        <v>55</v>
      </c>
      <c r="E633" s="40" t="s">
        <v>56</v>
      </c>
    </row>
    <row r="634" spans="1:5" ht="12.75">
      <c r="A634" t="s">
        <v>57</v>
      </c>
      <c r="E634" s="39" t="s">
        <v>58</v>
      </c>
    </row>
    <row r="635" spans="1:16" ht="12.75">
      <c r="A635" t="s">
        <v>49</v>
      </c>
      <c s="34" t="s">
        <v>550</v>
      </c>
      <c s="34" t="s">
        <v>326</v>
      </c>
      <c s="35" t="s">
        <v>550</v>
      </c>
      <c s="6" t="s">
        <v>327</v>
      </c>
      <c s="36" t="s">
        <v>88</v>
      </c>
      <c s="37">
        <v>120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27</v>
      </c>
    </row>
    <row r="636" spans="1:5" ht="12.75">
      <c r="A636" s="35" t="s">
        <v>54</v>
      </c>
      <c r="E636" s="39" t="s">
        <v>4</v>
      </c>
    </row>
    <row r="637" spans="1:5" ht="12.75">
      <c r="A637" s="35" t="s">
        <v>55</v>
      </c>
      <c r="E637" s="40" t="s">
        <v>618</v>
      </c>
    </row>
    <row r="638" spans="1:5" ht="12.75">
      <c r="A638" t="s">
        <v>57</v>
      </c>
      <c r="E638" s="39" t="s">
        <v>58</v>
      </c>
    </row>
    <row r="639" spans="1:16" ht="12.75">
      <c r="A639" t="s">
        <v>49</v>
      </c>
      <c s="34" t="s">
        <v>551</v>
      </c>
      <c s="34" t="s">
        <v>546</v>
      </c>
      <c s="35" t="s">
        <v>551</v>
      </c>
      <c s="6" t="s">
        <v>547</v>
      </c>
      <c s="36" t="s">
        <v>88</v>
      </c>
      <c s="37">
        <v>120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27</v>
      </c>
    </row>
    <row r="640" spans="1:5" ht="12.75">
      <c r="A640" s="35" t="s">
        <v>54</v>
      </c>
      <c r="E640" s="39" t="s">
        <v>4</v>
      </c>
    </row>
    <row r="641" spans="1:5" ht="12.75">
      <c r="A641" s="35" t="s">
        <v>55</v>
      </c>
      <c r="E641" s="40" t="s">
        <v>618</v>
      </c>
    </row>
    <row r="642" spans="1:5" ht="12.75">
      <c r="A642" t="s">
        <v>57</v>
      </c>
      <c r="E642" s="39" t="s">
        <v>58</v>
      </c>
    </row>
    <row r="643" spans="1:16" ht="25.5">
      <c r="A643" t="s">
        <v>49</v>
      </c>
      <c s="34" t="s">
        <v>552</v>
      </c>
      <c s="34" t="s">
        <v>342</v>
      </c>
      <c s="35" t="s">
        <v>552</v>
      </c>
      <c s="6" t="s">
        <v>343</v>
      </c>
      <c s="36" t="s">
        <v>62</v>
      </c>
      <c s="37">
        <v>6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63</v>
      </c>
      <c>
        <f>(M643*0)/100</f>
      </c>
      <c t="s">
        <v>27</v>
      </c>
    </row>
    <row r="644" spans="1:5" ht="12.75">
      <c r="A644" s="35" t="s">
        <v>54</v>
      </c>
      <c r="E644" s="39" t="s">
        <v>4</v>
      </c>
    </row>
    <row r="645" spans="1:5" ht="12.75">
      <c r="A645" s="35" t="s">
        <v>55</v>
      </c>
      <c r="E645" s="40" t="s">
        <v>84</v>
      </c>
    </row>
    <row r="646" spans="1:5" ht="12.75">
      <c r="A646" t="s">
        <v>57</v>
      </c>
      <c r="E646" s="39" t="s">
        <v>58</v>
      </c>
    </row>
    <row r="647" spans="1:16" ht="25.5">
      <c r="A647" t="s">
        <v>49</v>
      </c>
      <c s="34" t="s">
        <v>555</v>
      </c>
      <c s="34" t="s">
        <v>225</v>
      </c>
      <c s="35" t="s">
        <v>555</v>
      </c>
      <c s="6" t="s">
        <v>226</v>
      </c>
      <c s="36" t="s">
        <v>62</v>
      </c>
      <c s="37">
        <v>6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63</v>
      </c>
      <c>
        <f>(M647*0)/100</f>
      </c>
      <c t="s">
        <v>27</v>
      </c>
    </row>
    <row r="648" spans="1:5" ht="12.75">
      <c r="A648" s="35" t="s">
        <v>54</v>
      </c>
      <c r="E648" s="39" t="s">
        <v>4</v>
      </c>
    </row>
    <row r="649" spans="1:5" ht="12.75">
      <c r="A649" s="35" t="s">
        <v>55</v>
      </c>
      <c r="E649" s="40" t="s">
        <v>84</v>
      </c>
    </row>
    <row r="650" spans="1:5" ht="12.75">
      <c r="A650" t="s">
        <v>57</v>
      </c>
      <c r="E650" s="39" t="s">
        <v>58</v>
      </c>
    </row>
    <row r="651" spans="1:16" ht="25.5">
      <c r="A651" t="s">
        <v>49</v>
      </c>
      <c s="34" t="s">
        <v>558</v>
      </c>
      <c s="34" t="s">
        <v>248</v>
      </c>
      <c s="35" t="s">
        <v>558</v>
      </c>
      <c s="6" t="s">
        <v>249</v>
      </c>
      <c s="36" t="s">
        <v>62</v>
      </c>
      <c s="37">
        <v>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63</v>
      </c>
      <c>
        <f>(M651*0)/100</f>
      </c>
      <c t="s">
        <v>27</v>
      </c>
    </row>
    <row r="652" spans="1:5" ht="12.75">
      <c r="A652" s="35" t="s">
        <v>54</v>
      </c>
      <c r="E652" s="39" t="s">
        <v>4</v>
      </c>
    </row>
    <row r="653" spans="1:5" ht="12.75">
      <c r="A653" s="35" t="s">
        <v>55</v>
      </c>
      <c r="E653" s="40" t="s">
        <v>388</v>
      </c>
    </row>
    <row r="654" spans="1:5" ht="12.75">
      <c r="A654" t="s">
        <v>57</v>
      </c>
      <c r="E654" s="39" t="s">
        <v>58</v>
      </c>
    </row>
    <row r="655" spans="1:16" ht="25.5">
      <c r="A655" t="s">
        <v>49</v>
      </c>
      <c s="34" t="s">
        <v>559</v>
      </c>
      <c s="34" t="s">
        <v>336</v>
      </c>
      <c s="35" t="s">
        <v>559</v>
      </c>
      <c s="6" t="s">
        <v>337</v>
      </c>
      <c s="36" t="s">
        <v>62</v>
      </c>
      <c s="37">
        <v>5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27</v>
      </c>
    </row>
    <row r="656" spans="1:5" ht="12.75">
      <c r="A656" s="35" t="s">
        <v>54</v>
      </c>
      <c r="E656" s="39" t="s">
        <v>4</v>
      </c>
    </row>
    <row r="657" spans="1:5" ht="12.75">
      <c r="A657" s="35" t="s">
        <v>55</v>
      </c>
      <c r="E657" s="40" t="s">
        <v>223</v>
      </c>
    </row>
    <row r="658" spans="1:5" ht="12.75">
      <c r="A658" t="s">
        <v>57</v>
      </c>
      <c r="E658" s="39" t="s">
        <v>58</v>
      </c>
    </row>
    <row r="659" spans="1:16" ht="25.5">
      <c r="A659" t="s">
        <v>49</v>
      </c>
      <c s="34" t="s">
        <v>560</v>
      </c>
      <c s="34" t="s">
        <v>712</v>
      </c>
      <c s="35" t="s">
        <v>560</v>
      </c>
      <c s="6" t="s">
        <v>554</v>
      </c>
      <c s="36" t="s">
        <v>62</v>
      </c>
      <c s="37">
        <v>4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146</v>
      </c>
      <c>
        <f>(M659*0)/100</f>
      </c>
      <c t="s">
        <v>27</v>
      </c>
    </row>
    <row r="660" spans="1:5" ht="12.75">
      <c r="A660" s="35" t="s">
        <v>54</v>
      </c>
      <c r="E660" s="39" t="s">
        <v>4</v>
      </c>
    </row>
    <row r="661" spans="1:5" ht="12.75">
      <c r="A661" s="35" t="s">
        <v>55</v>
      </c>
      <c r="E661" s="40" t="s">
        <v>388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713</v>
      </c>
      <c s="35" t="s">
        <v>561</v>
      </c>
      <c s="6" t="s">
        <v>557</v>
      </c>
      <c s="36" t="s">
        <v>242</v>
      </c>
      <c s="37">
        <v>8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146</v>
      </c>
      <c>
        <f>(M663*0)/100</f>
      </c>
      <c t="s">
        <v>27</v>
      </c>
    </row>
    <row r="664" spans="1:5" ht="12.75">
      <c r="A664" s="35" t="s">
        <v>54</v>
      </c>
      <c r="E664" s="39" t="s">
        <v>4</v>
      </c>
    </row>
    <row r="665" spans="1:5" ht="12.75">
      <c r="A665" s="35" t="s">
        <v>55</v>
      </c>
      <c r="E665" s="40" t="s">
        <v>132</v>
      </c>
    </row>
    <row r="666" spans="1:5" ht="12.75">
      <c r="A666" t="s">
        <v>57</v>
      </c>
      <c r="E666" s="39" t="s">
        <v>58</v>
      </c>
    </row>
    <row r="667" spans="1:16" ht="12.75">
      <c r="A667" t="s">
        <v>49</v>
      </c>
      <c s="34" t="s">
        <v>564</v>
      </c>
      <c s="34" t="s">
        <v>315</v>
      </c>
      <c s="35" t="s">
        <v>564</v>
      </c>
      <c s="6" t="s">
        <v>316</v>
      </c>
      <c s="36" t="s">
        <v>306</v>
      </c>
      <c s="37">
        <v>42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63</v>
      </c>
      <c>
        <f>(M667*0)/100</f>
      </c>
      <c t="s">
        <v>27</v>
      </c>
    </row>
    <row r="668" spans="1:5" ht="12.75">
      <c r="A668" s="35" t="s">
        <v>54</v>
      </c>
      <c r="E668" s="39" t="s">
        <v>4</v>
      </c>
    </row>
    <row r="669" spans="1:5" ht="12.75">
      <c r="A669" s="35" t="s">
        <v>55</v>
      </c>
      <c r="E669" s="40" t="s">
        <v>695</v>
      </c>
    </row>
    <row r="670" spans="1:5" ht="12.75">
      <c r="A670" t="s">
        <v>57</v>
      </c>
      <c r="E670" s="39" t="s">
        <v>58</v>
      </c>
    </row>
    <row r="671" spans="1:16" ht="12.75">
      <c r="A671" t="s">
        <v>49</v>
      </c>
      <c s="34" t="s">
        <v>567</v>
      </c>
      <c s="34" t="s">
        <v>319</v>
      </c>
      <c s="35" t="s">
        <v>567</v>
      </c>
      <c s="6" t="s">
        <v>320</v>
      </c>
      <c s="36" t="s">
        <v>306</v>
      </c>
      <c s="37">
        <v>42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63</v>
      </c>
      <c>
        <f>(M671*0)/100</f>
      </c>
      <c t="s">
        <v>27</v>
      </c>
    </row>
    <row r="672" spans="1:5" ht="12.75">
      <c r="A672" s="35" t="s">
        <v>54</v>
      </c>
      <c r="E672" s="39" t="s">
        <v>4</v>
      </c>
    </row>
    <row r="673" spans="1:5" ht="12.75">
      <c r="A673" s="35" t="s">
        <v>55</v>
      </c>
      <c r="E673" s="40" t="s">
        <v>695</v>
      </c>
    </row>
    <row r="674" spans="1:5" ht="12.75">
      <c r="A674" t="s">
        <v>57</v>
      </c>
      <c r="E674" s="39" t="s">
        <v>58</v>
      </c>
    </row>
    <row r="675" spans="1:16" ht="12.75">
      <c r="A675" t="s">
        <v>49</v>
      </c>
      <c s="34" t="s">
        <v>670</v>
      </c>
      <c s="34" t="s">
        <v>322</v>
      </c>
      <c s="35" t="s">
        <v>670</v>
      </c>
      <c s="6" t="s">
        <v>323</v>
      </c>
      <c s="36" t="s">
        <v>306</v>
      </c>
      <c s="37">
        <v>42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63</v>
      </c>
      <c>
        <f>(M675*0)/100</f>
      </c>
      <c t="s">
        <v>27</v>
      </c>
    </row>
    <row r="676" spans="1:5" ht="12.75">
      <c r="A676" s="35" t="s">
        <v>54</v>
      </c>
      <c r="E676" s="39" t="s">
        <v>4</v>
      </c>
    </row>
    <row r="677" spans="1:5" ht="12.75">
      <c r="A677" s="35" t="s">
        <v>55</v>
      </c>
      <c r="E677" s="40" t="s">
        <v>695</v>
      </c>
    </row>
    <row r="678" spans="1:5" ht="12.75">
      <c r="A678" t="s">
        <v>57</v>
      </c>
      <c r="E678" s="39" t="s">
        <v>58</v>
      </c>
    </row>
    <row r="679" spans="1:16" ht="12.75">
      <c r="A679" t="s">
        <v>49</v>
      </c>
      <c s="34" t="s">
        <v>714</v>
      </c>
      <c s="34" t="s">
        <v>562</v>
      </c>
      <c s="35" t="s">
        <v>714</v>
      </c>
      <c s="6" t="s">
        <v>563</v>
      </c>
      <c s="36" t="s">
        <v>298</v>
      </c>
      <c s="37">
        <v>42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63</v>
      </c>
      <c>
        <f>(M679*0)/100</f>
      </c>
      <c t="s">
        <v>27</v>
      </c>
    </row>
    <row r="680" spans="1:5" ht="12.75">
      <c r="A680" s="35" t="s">
        <v>54</v>
      </c>
      <c r="E680" s="39" t="s">
        <v>4</v>
      </c>
    </row>
    <row r="681" spans="1:5" ht="12.75">
      <c r="A681" s="35" t="s">
        <v>55</v>
      </c>
      <c r="E681" s="40" t="s">
        <v>695</v>
      </c>
    </row>
    <row r="682" spans="1:5" ht="12.75">
      <c r="A682" t="s">
        <v>57</v>
      </c>
      <c r="E682" s="39" t="s">
        <v>58</v>
      </c>
    </row>
    <row r="683" spans="1:16" ht="12.75">
      <c r="A683" t="s">
        <v>49</v>
      </c>
      <c s="34" t="s">
        <v>715</v>
      </c>
      <c s="34" t="s">
        <v>716</v>
      </c>
      <c s="35" t="s">
        <v>715</v>
      </c>
      <c s="6" t="s">
        <v>566</v>
      </c>
      <c s="36" t="s">
        <v>242</v>
      </c>
      <c s="37">
        <v>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146</v>
      </c>
      <c>
        <f>(M683*0)/100</f>
      </c>
      <c t="s">
        <v>27</v>
      </c>
    </row>
    <row r="684" spans="1:5" ht="12.75">
      <c r="A684" s="35" t="s">
        <v>54</v>
      </c>
      <c r="E684" s="39" t="s">
        <v>4</v>
      </c>
    </row>
    <row r="685" spans="1:5" ht="12.75">
      <c r="A685" s="35" t="s">
        <v>55</v>
      </c>
      <c r="E685" s="40" t="s">
        <v>132</v>
      </c>
    </row>
    <row r="686" spans="1:5" ht="12.75">
      <c r="A686" t="s">
        <v>57</v>
      </c>
      <c r="E686" s="39" t="s">
        <v>58</v>
      </c>
    </row>
    <row r="687" spans="1:16" ht="25.5">
      <c r="A687" t="s">
        <v>49</v>
      </c>
      <c s="34" t="s">
        <v>717</v>
      </c>
      <c s="34" t="s">
        <v>568</v>
      </c>
      <c s="35" t="s">
        <v>717</v>
      </c>
      <c s="6" t="s">
        <v>569</v>
      </c>
      <c s="36" t="s">
        <v>570</v>
      </c>
      <c s="37">
        <v>3.276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63</v>
      </c>
      <c>
        <f>(M687*0)/100</f>
      </c>
      <c t="s">
        <v>27</v>
      </c>
    </row>
    <row r="688" spans="1:5" ht="12.75">
      <c r="A688" s="35" t="s">
        <v>54</v>
      </c>
      <c r="E688" s="39" t="s">
        <v>4</v>
      </c>
    </row>
    <row r="689" spans="1:5" ht="12.75">
      <c r="A689" s="35" t="s">
        <v>55</v>
      </c>
      <c r="E689" s="40" t="s">
        <v>571</v>
      </c>
    </row>
    <row r="690" spans="1:5" ht="12.75">
      <c r="A690" t="s">
        <v>57</v>
      </c>
      <c r="E690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COUNTIFS(L8:L715,"=0",A8:A715,"P")+COUNTIFS(L8:L715,"",A8:A715,"P")+SUM(Q8:Q715)</f>
      </c>
    </row>
    <row r="8" spans="1:13" ht="12.75">
      <c r="A8" t="s">
        <v>44</v>
      </c>
      <c r="C8" s="28" t="s">
        <v>720</v>
      </c>
      <c r="E8" s="30" t="s">
        <v>719</v>
      </c>
      <c r="J8" s="29">
        <f>0+J9+J14+J295+J396+J525+J606</f>
      </c>
      <c s="29">
        <f>0+K9+K14+K295+K396+K525+K606</f>
      </c>
      <c s="29">
        <f>0+L9+L14+L295+L396+L525+L606</f>
      </c>
      <c s="29">
        <f>0+M9+M14+M295+M396+M525+M606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27</v>
      </c>
      <c s="34" t="s">
        <v>60</v>
      </c>
      <c s="35" t="s">
        <v>27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64</v>
      </c>
      <c s="35" t="s">
        <v>25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73</v>
      </c>
      <c s="35" t="s">
        <v>26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721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110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721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110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722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723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724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725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27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27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27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27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27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27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27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27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27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27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27</v>
      </c>
    </row>
    <row r="204" spans="1:5" ht="12.75">
      <c r="A204" s="35" t="s">
        <v>54</v>
      </c>
      <c r="E204" s="39" t="s">
        <v>4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27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27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27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27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27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27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27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27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160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27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704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27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726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27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27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27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27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27</v>
      </c>
    </row>
    <row r="264" spans="1:5" ht="12.75">
      <c r="A264" s="35" t="s">
        <v>54</v>
      </c>
      <c r="E264" s="39" t="s">
        <v>4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27</v>
      </c>
    </row>
    <row r="268" spans="1:5" ht="12.75">
      <c r="A268" s="35" t="s">
        <v>54</v>
      </c>
      <c r="E268" s="39" t="s">
        <v>4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27</v>
      </c>
    </row>
    <row r="272" spans="1:5" ht="12.75">
      <c r="A272" s="35" t="s">
        <v>54</v>
      </c>
      <c r="E272" s="39" t="s">
        <v>4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27</v>
      </c>
    </row>
    <row r="276" spans="1:5" ht="12.75">
      <c r="A276" s="35" t="s">
        <v>54</v>
      </c>
      <c r="E276" s="39" t="s">
        <v>4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27</v>
      </c>
    </row>
    <row r="280" spans="1:5" ht="12.75">
      <c r="A280" s="35" t="s">
        <v>54</v>
      </c>
      <c r="E280" s="39" t="s">
        <v>4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27</v>
      </c>
    </row>
    <row r="284" spans="1:5" ht="12.75">
      <c r="A284" s="35" t="s">
        <v>54</v>
      </c>
      <c r="E284" s="39" t="s">
        <v>4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27</v>
      </c>
    </row>
    <row r="288" spans="1:5" ht="12.75">
      <c r="A288" s="35" t="s">
        <v>54</v>
      </c>
      <c r="E288" s="39" t="s">
        <v>4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27</v>
      </c>
    </row>
    <row r="292" spans="1:5" ht="12.75">
      <c r="A292" s="35" t="s">
        <v>54</v>
      </c>
      <c r="E292" s="39" t="s">
        <v>4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46</v>
      </c>
      <c r="C295" s="31" t="s">
        <v>25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0+L296+L300+L304+L308+L312+L316+L320+L324+L328+L332+L336+L340+L344+L348+L352+L356+L360+L364+L368+L372+L376+L380+L384+L388+L392</f>
      </c>
      <c s="32">
        <f>0+M296+M300+M304+M308+M312+M316+M320+M324+M328+M332+M336+M340+M344+M348+M352+M356+M360+M364+M368+M372+M376+M380+M384+M388+M392</f>
      </c>
    </row>
    <row r="296" spans="1:16" ht="12.75">
      <c r="A296" t="s">
        <v>49</v>
      </c>
      <c s="34" t="s">
        <v>290</v>
      </c>
      <c s="34" t="s">
        <v>727</v>
      </c>
      <c s="35" t="s">
        <v>290</v>
      </c>
      <c s="6" t="s">
        <v>292</v>
      </c>
      <c s="36" t="s">
        <v>293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27</v>
      </c>
    </row>
    <row r="297" spans="1:5" ht="12.75">
      <c r="A297" s="35" t="s">
        <v>54</v>
      </c>
      <c r="E297" s="39" t="s">
        <v>4</v>
      </c>
    </row>
    <row r="298" spans="1:5" ht="12.75">
      <c r="A298" s="35" t="s">
        <v>55</v>
      </c>
      <c r="E298" s="40" t="s">
        <v>656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27</v>
      </c>
    </row>
    <row r="301" spans="1:5" ht="12.75">
      <c r="A301" s="35" t="s">
        <v>54</v>
      </c>
      <c r="E301" s="39" t="s">
        <v>4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30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27</v>
      </c>
    </row>
    <row r="305" spans="1:5" ht="12.75">
      <c r="A305" s="35" t="s">
        <v>54</v>
      </c>
      <c r="E305" s="39" t="s">
        <v>4</v>
      </c>
    </row>
    <row r="306" spans="1:5" ht="12.75">
      <c r="A306" s="35" t="s">
        <v>55</v>
      </c>
      <c r="E306" s="40" t="s">
        <v>260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692</v>
      </c>
      <c s="35" t="s">
        <v>303</v>
      </c>
      <c s="6" t="s">
        <v>693</v>
      </c>
      <c s="36" t="s">
        <v>306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27</v>
      </c>
    </row>
    <row r="309" spans="1:5" ht="12.75">
      <c r="A309" s="35" t="s">
        <v>54</v>
      </c>
      <c r="E309" s="39" t="s">
        <v>4</v>
      </c>
    </row>
    <row r="310" spans="1:5" ht="12.75">
      <c r="A310" s="35" t="s">
        <v>55</v>
      </c>
      <c r="E310" s="40" t="s">
        <v>185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92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27</v>
      </c>
    </row>
    <row r="313" spans="1:5" ht="12.75">
      <c r="A313" s="35" t="s">
        <v>54</v>
      </c>
      <c r="E313" s="39" t="s">
        <v>4</v>
      </c>
    </row>
    <row r="314" spans="1:5" ht="12.75">
      <c r="A314" s="35" t="s">
        <v>55</v>
      </c>
      <c r="E314" s="40" t="s">
        <v>728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92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27</v>
      </c>
    </row>
    <row r="317" spans="1:5" ht="12.75">
      <c r="A317" s="35" t="s">
        <v>54</v>
      </c>
      <c r="E317" s="39" t="s">
        <v>4</v>
      </c>
    </row>
    <row r="318" spans="1:5" ht="12.75">
      <c r="A318" s="35" t="s">
        <v>55</v>
      </c>
      <c r="E318" s="40" t="s">
        <v>728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52.5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27</v>
      </c>
    </row>
    <row r="321" spans="1:5" ht="12.75">
      <c r="A321" s="35" t="s">
        <v>54</v>
      </c>
      <c r="E321" s="39" t="s">
        <v>4</v>
      </c>
    </row>
    <row r="322" spans="1:5" ht="12.75">
      <c r="A322" s="35" t="s">
        <v>55</v>
      </c>
      <c r="E322" s="40" t="s">
        <v>729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52.5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27</v>
      </c>
    </row>
    <row r="325" spans="1:5" ht="12.75">
      <c r="A325" s="35" t="s">
        <v>54</v>
      </c>
      <c r="E325" s="39" t="s">
        <v>4</v>
      </c>
    </row>
    <row r="326" spans="1:5" ht="12.75">
      <c r="A326" s="35" t="s">
        <v>55</v>
      </c>
      <c r="E326" s="40" t="s">
        <v>729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144.5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27</v>
      </c>
    </row>
    <row r="329" spans="1:5" ht="12.75">
      <c r="A329" s="35" t="s">
        <v>54</v>
      </c>
      <c r="E329" s="39" t="s">
        <v>4</v>
      </c>
    </row>
    <row r="330" spans="1:5" ht="12.75">
      <c r="A330" s="35" t="s">
        <v>55</v>
      </c>
      <c r="E330" s="40" t="s">
        <v>730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731</v>
      </c>
      <c s="35" t="s">
        <v>325</v>
      </c>
      <c s="6" t="s">
        <v>732</v>
      </c>
      <c s="36" t="s">
        <v>88</v>
      </c>
      <c s="37">
        <v>7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27</v>
      </c>
    </row>
    <row r="333" spans="1:5" ht="12.75">
      <c r="A333" s="35" t="s">
        <v>54</v>
      </c>
      <c r="E333" s="39" t="s">
        <v>4</v>
      </c>
    </row>
    <row r="334" spans="1:5" ht="12.75">
      <c r="A334" s="35" t="s">
        <v>55</v>
      </c>
      <c r="E334" s="40" t="s">
        <v>219</v>
      </c>
    </row>
    <row r="335" spans="1:5" ht="12.75">
      <c r="A335" t="s">
        <v>57</v>
      </c>
      <c r="E335" s="39" t="s">
        <v>58</v>
      </c>
    </row>
    <row r="336" spans="1:16" ht="12.75">
      <c r="A336" t="s">
        <v>49</v>
      </c>
      <c s="34" t="s">
        <v>329</v>
      </c>
      <c s="34" t="s">
        <v>326</v>
      </c>
      <c s="35" t="s">
        <v>329</v>
      </c>
      <c s="6" t="s">
        <v>327</v>
      </c>
      <c s="36" t="s">
        <v>88</v>
      </c>
      <c s="37">
        <v>150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27</v>
      </c>
    </row>
    <row r="337" spans="1:5" ht="12.75">
      <c r="A337" s="35" t="s">
        <v>54</v>
      </c>
      <c r="E337" s="39" t="s">
        <v>4</v>
      </c>
    </row>
    <row r="338" spans="1:5" ht="12.75">
      <c r="A338" s="35" t="s">
        <v>55</v>
      </c>
      <c r="E338" s="40" t="s">
        <v>733</v>
      </c>
    </row>
    <row r="339" spans="1:5" ht="12.75">
      <c r="A339" t="s">
        <v>57</v>
      </c>
      <c r="E339" s="39" t="s">
        <v>58</v>
      </c>
    </row>
    <row r="340" spans="1:16" ht="25.5">
      <c r="A340" t="s">
        <v>49</v>
      </c>
      <c s="34" t="s">
        <v>332</v>
      </c>
      <c s="34" t="s">
        <v>330</v>
      </c>
      <c s="35" t="s">
        <v>332</v>
      </c>
      <c s="6" t="s">
        <v>331</v>
      </c>
      <c s="36" t="s">
        <v>88</v>
      </c>
      <c s="37">
        <v>120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27</v>
      </c>
    </row>
    <row r="341" spans="1:5" ht="12.75">
      <c r="A341" s="35" t="s">
        <v>54</v>
      </c>
      <c r="E341" s="39" t="s">
        <v>4</v>
      </c>
    </row>
    <row r="342" spans="1:5" ht="12.75">
      <c r="A342" s="35" t="s">
        <v>55</v>
      </c>
      <c r="E342" s="40" t="s">
        <v>618</v>
      </c>
    </row>
    <row r="343" spans="1:5" ht="12.75">
      <c r="A343" t="s">
        <v>57</v>
      </c>
      <c r="E343" s="39" t="s">
        <v>58</v>
      </c>
    </row>
    <row r="344" spans="1:16" ht="12.75">
      <c r="A344" t="s">
        <v>49</v>
      </c>
      <c s="34" t="s">
        <v>335</v>
      </c>
      <c s="34" t="s">
        <v>734</v>
      </c>
      <c s="35" t="s">
        <v>335</v>
      </c>
      <c s="6" t="s">
        <v>735</v>
      </c>
      <c s="36" t="s">
        <v>88</v>
      </c>
      <c s="37">
        <v>7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27</v>
      </c>
    </row>
    <row r="345" spans="1:5" ht="12.75">
      <c r="A345" s="35" t="s">
        <v>54</v>
      </c>
      <c r="E345" s="39" t="s">
        <v>4</v>
      </c>
    </row>
    <row r="346" spans="1:5" ht="12.75">
      <c r="A346" s="35" t="s">
        <v>55</v>
      </c>
      <c r="E346" s="40" t="s">
        <v>219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333</v>
      </c>
      <c s="35" t="s">
        <v>338</v>
      </c>
      <c s="6" t="s">
        <v>334</v>
      </c>
      <c s="36" t="s">
        <v>88</v>
      </c>
      <c s="37">
        <v>150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27</v>
      </c>
    </row>
    <row r="349" spans="1:5" ht="12.75">
      <c r="A349" s="35" t="s">
        <v>54</v>
      </c>
      <c r="E349" s="39" t="s">
        <v>4</v>
      </c>
    </row>
    <row r="350" spans="1:5" ht="12.75">
      <c r="A350" s="35" t="s">
        <v>55</v>
      </c>
      <c r="E350" s="40" t="s">
        <v>733</v>
      </c>
    </row>
    <row r="351" spans="1:5" ht="12.75">
      <c r="A351" t="s">
        <v>57</v>
      </c>
      <c r="E351" s="39" t="s">
        <v>58</v>
      </c>
    </row>
    <row r="352" spans="1:16" ht="12.75">
      <c r="A352" t="s">
        <v>49</v>
      </c>
      <c s="34" t="s">
        <v>341</v>
      </c>
      <c s="34" t="s">
        <v>736</v>
      </c>
      <c s="35" t="s">
        <v>341</v>
      </c>
      <c s="6" t="s">
        <v>737</v>
      </c>
      <c s="36" t="s">
        <v>88</v>
      </c>
      <c s="37">
        <v>200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27</v>
      </c>
    </row>
    <row r="353" spans="1:5" ht="12.75">
      <c r="A353" s="35" t="s">
        <v>54</v>
      </c>
      <c r="E353" s="39" t="s">
        <v>4</v>
      </c>
    </row>
    <row r="354" spans="1:5" ht="12.75">
      <c r="A354" s="35" t="s">
        <v>55</v>
      </c>
      <c r="E354" s="40" t="s">
        <v>612</v>
      </c>
    </row>
    <row r="355" spans="1:5" ht="12.75">
      <c r="A355" t="s">
        <v>57</v>
      </c>
      <c r="E355" s="39" t="s">
        <v>58</v>
      </c>
    </row>
    <row r="356" spans="1:16" ht="25.5">
      <c r="A356" t="s">
        <v>49</v>
      </c>
      <c s="34" t="s">
        <v>344</v>
      </c>
      <c s="34" t="s">
        <v>738</v>
      </c>
      <c s="35" t="s">
        <v>344</v>
      </c>
      <c s="6" t="s">
        <v>739</v>
      </c>
      <c s="36" t="s">
        <v>88</v>
      </c>
      <c s="37">
        <v>20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27</v>
      </c>
    </row>
    <row r="357" spans="1:5" ht="12.75">
      <c r="A357" s="35" t="s">
        <v>54</v>
      </c>
      <c r="E357" s="39" t="s">
        <v>4</v>
      </c>
    </row>
    <row r="358" spans="1:5" ht="12.75">
      <c r="A358" s="35" t="s">
        <v>55</v>
      </c>
      <c r="E358" s="40" t="s">
        <v>612</v>
      </c>
    </row>
    <row r="359" spans="1:5" ht="12.75">
      <c r="A359" t="s">
        <v>57</v>
      </c>
      <c r="E359" s="39" t="s">
        <v>58</v>
      </c>
    </row>
    <row r="360" spans="1:16" ht="25.5">
      <c r="A360" t="s">
        <v>49</v>
      </c>
      <c s="34" t="s">
        <v>350</v>
      </c>
      <c s="34" t="s">
        <v>336</v>
      </c>
      <c s="35" t="s">
        <v>350</v>
      </c>
      <c s="6" t="s">
        <v>337</v>
      </c>
      <c s="36" t="s">
        <v>62</v>
      </c>
      <c s="37">
        <v>2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63</v>
      </c>
      <c>
        <f>(M360*0)/100</f>
      </c>
      <c t="s">
        <v>27</v>
      </c>
    </row>
    <row r="361" spans="1:5" ht="12.75">
      <c r="A361" s="35" t="s">
        <v>54</v>
      </c>
      <c r="E361" s="39" t="s">
        <v>4</v>
      </c>
    </row>
    <row r="362" spans="1:5" ht="12.75">
      <c r="A362" s="35" t="s">
        <v>55</v>
      </c>
      <c r="E362" s="40" t="s">
        <v>110</v>
      </c>
    </row>
    <row r="363" spans="1:5" ht="12.75">
      <c r="A363" t="s">
        <v>57</v>
      </c>
      <c r="E363" s="39" t="s">
        <v>58</v>
      </c>
    </row>
    <row r="364" spans="1:16" ht="12.75">
      <c r="A364" t="s">
        <v>49</v>
      </c>
      <c s="34" t="s">
        <v>355</v>
      </c>
      <c s="34" t="s">
        <v>339</v>
      </c>
      <c s="35" t="s">
        <v>355</v>
      </c>
      <c s="6" t="s">
        <v>340</v>
      </c>
      <c s="36" t="s">
        <v>62</v>
      </c>
      <c s="37">
        <v>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63</v>
      </c>
      <c>
        <f>(M364*0)/100</f>
      </c>
      <c t="s">
        <v>27</v>
      </c>
    </row>
    <row r="365" spans="1:5" ht="12.75">
      <c r="A365" s="35" t="s">
        <v>54</v>
      </c>
      <c r="E365" s="39" t="s">
        <v>4</v>
      </c>
    </row>
    <row r="366" spans="1:5" ht="12.75">
      <c r="A366" s="35" t="s">
        <v>55</v>
      </c>
      <c r="E366" s="40" t="s">
        <v>388</v>
      </c>
    </row>
    <row r="367" spans="1:5" ht="12.75">
      <c r="A367" t="s">
        <v>57</v>
      </c>
      <c r="E367" s="39" t="s">
        <v>58</v>
      </c>
    </row>
    <row r="368" spans="1:16" ht="25.5">
      <c r="A368" t="s">
        <v>49</v>
      </c>
      <c s="34" t="s">
        <v>359</v>
      </c>
      <c s="34" t="s">
        <v>342</v>
      </c>
      <c s="35" t="s">
        <v>359</v>
      </c>
      <c s="6" t="s">
        <v>343</v>
      </c>
      <c s="36" t="s">
        <v>62</v>
      </c>
      <c s="37">
        <v>8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63</v>
      </c>
      <c>
        <f>(M368*0)/100</f>
      </c>
      <c t="s">
        <v>27</v>
      </c>
    </row>
    <row r="369" spans="1:5" ht="12.75">
      <c r="A369" s="35" t="s">
        <v>54</v>
      </c>
      <c r="E369" s="39" t="s">
        <v>4</v>
      </c>
    </row>
    <row r="370" spans="1:5" ht="12.75">
      <c r="A370" s="35" t="s">
        <v>55</v>
      </c>
      <c r="E370" s="40" t="s">
        <v>132</v>
      </c>
    </row>
    <row r="371" spans="1:5" ht="12.75">
      <c r="A371" t="s">
        <v>57</v>
      </c>
      <c r="E371" s="39" t="s">
        <v>58</v>
      </c>
    </row>
    <row r="372" spans="1:16" ht="12.75">
      <c r="A372" t="s">
        <v>49</v>
      </c>
      <c s="34" t="s">
        <v>364</v>
      </c>
      <c s="34" t="s">
        <v>740</v>
      </c>
      <c s="35" t="s">
        <v>364</v>
      </c>
      <c s="6" t="s">
        <v>741</v>
      </c>
      <c s="36" t="s">
        <v>88</v>
      </c>
      <c s="37">
        <v>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63</v>
      </c>
      <c>
        <f>(M372*0)/100</f>
      </c>
      <c t="s">
        <v>27</v>
      </c>
    </row>
    <row r="373" spans="1:5" ht="12.75">
      <c r="A373" s="35" t="s">
        <v>54</v>
      </c>
      <c r="E373" s="39" t="s">
        <v>4</v>
      </c>
    </row>
    <row r="374" spans="1:5" ht="12.75">
      <c r="A374" s="35" t="s">
        <v>55</v>
      </c>
      <c r="E374" s="40" t="s">
        <v>219</v>
      </c>
    </row>
    <row r="375" spans="1:5" ht="12.75">
      <c r="A375" t="s">
        <v>57</v>
      </c>
      <c r="E375" s="39" t="s">
        <v>58</v>
      </c>
    </row>
    <row r="376" spans="1:16" ht="12.75">
      <c r="A376" t="s">
        <v>49</v>
      </c>
      <c s="34" t="s">
        <v>367</v>
      </c>
      <c s="34" t="s">
        <v>610</v>
      </c>
      <c s="35" t="s">
        <v>367</v>
      </c>
      <c s="6" t="s">
        <v>611</v>
      </c>
      <c s="36" t="s">
        <v>306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63</v>
      </c>
      <c>
        <f>(M376*0)/100</f>
      </c>
      <c t="s">
        <v>27</v>
      </c>
    </row>
    <row r="377" spans="1:5" ht="12.75">
      <c r="A377" s="35" t="s">
        <v>54</v>
      </c>
      <c r="E377" s="39" t="s">
        <v>4</v>
      </c>
    </row>
    <row r="378" spans="1:5" ht="12.75">
      <c r="A378" s="35" t="s">
        <v>55</v>
      </c>
      <c r="E378" s="40" t="s">
        <v>56</v>
      </c>
    </row>
    <row r="379" spans="1:5" ht="12.75">
      <c r="A379" t="s">
        <v>57</v>
      </c>
      <c r="E379" s="39" t="s">
        <v>58</v>
      </c>
    </row>
    <row r="380" spans="1:16" ht="12.75">
      <c r="A380" t="s">
        <v>49</v>
      </c>
      <c s="34" t="s">
        <v>370</v>
      </c>
      <c s="34" t="s">
        <v>697</v>
      </c>
      <c s="35" t="s">
        <v>370</v>
      </c>
      <c s="6" t="s">
        <v>698</v>
      </c>
      <c s="36" t="s">
        <v>298</v>
      </c>
      <c s="37">
        <v>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63</v>
      </c>
      <c>
        <f>(M380*0)/100</f>
      </c>
      <c t="s">
        <v>27</v>
      </c>
    </row>
    <row r="381" spans="1:5" ht="12.75">
      <c r="A381" s="35" t="s">
        <v>54</v>
      </c>
      <c r="E381" s="39" t="s">
        <v>4</v>
      </c>
    </row>
    <row r="382" spans="1:5" ht="12.75">
      <c r="A382" s="35" t="s">
        <v>55</v>
      </c>
      <c r="E382" s="40" t="s">
        <v>185</v>
      </c>
    </row>
    <row r="383" spans="1:5" ht="12.75">
      <c r="A383" t="s">
        <v>57</v>
      </c>
      <c r="E383" s="39" t="s">
        <v>58</v>
      </c>
    </row>
    <row r="384" spans="1:16" ht="12.75">
      <c r="A384" t="s">
        <v>49</v>
      </c>
      <c s="34" t="s">
        <v>373</v>
      </c>
      <c s="34" t="s">
        <v>699</v>
      </c>
      <c s="35" t="s">
        <v>373</v>
      </c>
      <c s="6" t="s">
        <v>700</v>
      </c>
      <c s="36" t="s">
        <v>88</v>
      </c>
      <c s="37">
        <v>6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63</v>
      </c>
      <c>
        <f>(M384*0)/100</f>
      </c>
      <c t="s">
        <v>27</v>
      </c>
    </row>
    <row r="385" spans="1:5" ht="12.75">
      <c r="A385" s="35" t="s">
        <v>54</v>
      </c>
      <c r="E385" s="39" t="s">
        <v>4</v>
      </c>
    </row>
    <row r="386" spans="1:5" ht="12.75">
      <c r="A386" s="35" t="s">
        <v>55</v>
      </c>
      <c r="E386" s="40" t="s">
        <v>84</v>
      </c>
    </row>
    <row r="387" spans="1:5" ht="12.75">
      <c r="A387" t="s">
        <v>57</v>
      </c>
      <c r="E387" s="39" t="s">
        <v>58</v>
      </c>
    </row>
    <row r="388" spans="1:16" ht="12.75">
      <c r="A388" t="s">
        <v>49</v>
      </c>
      <c s="34" t="s">
        <v>376</v>
      </c>
      <c s="34" t="s">
        <v>701</v>
      </c>
      <c s="35" t="s">
        <v>376</v>
      </c>
      <c s="6" t="s">
        <v>702</v>
      </c>
      <c s="36" t="s">
        <v>88</v>
      </c>
      <c s="37">
        <v>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63</v>
      </c>
      <c>
        <f>(M388*0)/100</f>
      </c>
      <c t="s">
        <v>27</v>
      </c>
    </row>
    <row r="389" spans="1:5" ht="12.75">
      <c r="A389" s="35" t="s">
        <v>54</v>
      </c>
      <c r="E389" s="39" t="s">
        <v>4</v>
      </c>
    </row>
    <row r="390" spans="1:5" ht="12.75">
      <c r="A390" s="35" t="s">
        <v>55</v>
      </c>
      <c r="E390" s="40" t="s">
        <v>84</v>
      </c>
    </row>
    <row r="391" spans="1:5" ht="12.75">
      <c r="A391" t="s">
        <v>57</v>
      </c>
      <c r="E391" s="39" t="s">
        <v>58</v>
      </c>
    </row>
    <row r="392" spans="1:16" ht="12.75">
      <c r="A392" t="s">
        <v>49</v>
      </c>
      <c s="34" t="s">
        <v>379</v>
      </c>
      <c s="34" t="s">
        <v>345</v>
      </c>
      <c s="35" t="s">
        <v>379</v>
      </c>
      <c s="6" t="s">
        <v>346</v>
      </c>
      <c s="36" t="s">
        <v>347</v>
      </c>
      <c s="37">
        <v>0.3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63</v>
      </c>
      <c>
        <f>(M392*0)/100</f>
      </c>
      <c t="s">
        <v>27</v>
      </c>
    </row>
    <row r="393" spans="1:5" ht="12.75">
      <c r="A393" s="35" t="s">
        <v>54</v>
      </c>
      <c r="E393" s="39" t="s">
        <v>4</v>
      </c>
    </row>
    <row r="394" spans="1:5" ht="12.75">
      <c r="A394" s="35" t="s">
        <v>55</v>
      </c>
      <c r="E394" s="40" t="s">
        <v>615</v>
      </c>
    </row>
    <row r="395" spans="1:5" ht="12.75">
      <c r="A395" t="s">
        <v>57</v>
      </c>
      <c r="E395" s="39" t="s">
        <v>58</v>
      </c>
    </row>
    <row r="396" spans="1:13" ht="12.75">
      <c r="A396" t="s">
        <v>46</v>
      </c>
      <c r="C396" s="31" t="s">
        <v>66</v>
      </c>
      <c r="E396" s="33" t="s">
        <v>349</v>
      </c>
      <c r="J396" s="32">
        <f>0</f>
      </c>
      <c s="32">
        <f>0</f>
      </c>
      <c s="32">
        <f>0+L397+L401+L405+L409+L413+L417+L421+L425+L429+L433+L437+L441+L445+L449+L453+L457+L461+L465+L469+L473+L477+L481+L485+L489+L493+L497+L501+L505+L509+L513+L517+L521</f>
      </c>
      <c s="32">
        <f>0+M397+M401+M405+M409+M413+M417+M421+M425+M429+M433+M437+M441+M445+M449+M453+M457+M461+M465+M469+M473+M477+M481+M485+M489+M493+M497+M501+M505+M509+M513+M517+M521</f>
      </c>
    </row>
    <row r="397" spans="1:16" ht="12.75">
      <c r="A397" t="s">
        <v>49</v>
      </c>
      <c s="34" t="s">
        <v>382</v>
      </c>
      <c s="34" t="s">
        <v>351</v>
      </c>
      <c s="35" t="s">
        <v>382</v>
      </c>
      <c s="6" t="s">
        <v>352</v>
      </c>
      <c s="36" t="s">
        <v>353</v>
      </c>
      <c s="37">
        <v>0.9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27</v>
      </c>
    </row>
    <row r="398" spans="1:5" ht="12.75">
      <c r="A398" s="35" t="s">
        <v>54</v>
      </c>
      <c r="E398" s="39" t="s">
        <v>4</v>
      </c>
    </row>
    <row r="399" spans="1:5" ht="12.75">
      <c r="A399" s="35" t="s">
        <v>55</v>
      </c>
      <c r="E399" s="40" t="s">
        <v>742</v>
      </c>
    </row>
    <row r="400" spans="1:5" ht="12.75">
      <c r="A400" t="s">
        <v>57</v>
      </c>
      <c r="E400" s="39" t="s">
        <v>58</v>
      </c>
    </row>
    <row r="401" spans="1:16" ht="25.5">
      <c r="A401" t="s">
        <v>49</v>
      </c>
      <c s="34" t="s">
        <v>385</v>
      </c>
      <c s="34" t="s">
        <v>356</v>
      </c>
      <c s="35" t="s">
        <v>385</v>
      </c>
      <c s="6" t="s">
        <v>357</v>
      </c>
      <c s="36" t="s">
        <v>88</v>
      </c>
      <c s="37">
        <v>300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27</v>
      </c>
    </row>
    <row r="402" spans="1:5" ht="12.75">
      <c r="A402" s="35" t="s">
        <v>54</v>
      </c>
      <c r="E402" s="39" t="s">
        <v>4</v>
      </c>
    </row>
    <row r="403" spans="1:5" ht="12.75">
      <c r="A403" s="35" t="s">
        <v>55</v>
      </c>
      <c r="E403" s="40" t="s">
        <v>615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360</v>
      </c>
      <c s="35" t="s">
        <v>389</v>
      </c>
      <c s="6" t="s">
        <v>361</v>
      </c>
      <c s="36" t="s">
        <v>362</v>
      </c>
      <c s="37">
        <v>4.32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27</v>
      </c>
    </row>
    <row r="406" spans="1:5" ht="12.75">
      <c r="A406" s="35" t="s">
        <v>54</v>
      </c>
      <c r="E406" s="39" t="s">
        <v>4</v>
      </c>
    </row>
    <row r="407" spans="1:5" ht="12.75">
      <c r="A407" s="35" t="s">
        <v>55</v>
      </c>
      <c r="E407" s="40" t="s">
        <v>743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365</v>
      </c>
      <c s="35" t="s">
        <v>392</v>
      </c>
      <c s="6" t="s">
        <v>366</v>
      </c>
      <c s="36" t="s">
        <v>88</v>
      </c>
      <c s="37">
        <v>360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27</v>
      </c>
    </row>
    <row r="410" spans="1:5" ht="12.75">
      <c r="A410" s="35" t="s">
        <v>54</v>
      </c>
      <c r="E410" s="39" t="s">
        <v>4</v>
      </c>
    </row>
    <row r="411" spans="1:5" ht="12.75">
      <c r="A411" s="35" t="s">
        <v>55</v>
      </c>
      <c r="E411" s="40" t="s">
        <v>661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368</v>
      </c>
      <c s="35" t="s">
        <v>395</v>
      </c>
      <c s="6" t="s">
        <v>369</v>
      </c>
      <c s="36" t="s">
        <v>62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27</v>
      </c>
    </row>
    <row r="414" spans="1:5" ht="12.75">
      <c r="A414" s="35" t="s">
        <v>54</v>
      </c>
      <c r="E414" s="39" t="s">
        <v>4</v>
      </c>
    </row>
    <row r="415" spans="1:5" ht="12.75">
      <c r="A415" s="35" t="s">
        <v>55</v>
      </c>
      <c r="E415" s="40" t="s">
        <v>110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371</v>
      </c>
      <c s="35" t="s">
        <v>398</v>
      </c>
      <c s="6" t="s">
        <v>372</v>
      </c>
      <c s="36" t="s">
        <v>62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27</v>
      </c>
    </row>
    <row r="418" spans="1:5" ht="12.75">
      <c r="A418" s="35" t="s">
        <v>54</v>
      </c>
      <c r="E418" s="39" t="s">
        <v>4</v>
      </c>
    </row>
    <row r="419" spans="1:5" ht="12.75">
      <c r="A419" s="35" t="s">
        <v>55</v>
      </c>
      <c r="E419" s="40" t="s">
        <v>110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374</v>
      </c>
      <c s="35" t="s">
        <v>401</v>
      </c>
      <c s="6" t="s">
        <v>375</v>
      </c>
      <c s="36" t="s">
        <v>88</v>
      </c>
      <c s="37">
        <v>560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27</v>
      </c>
    </row>
    <row r="422" spans="1:5" ht="12.75">
      <c r="A422" s="35" t="s">
        <v>54</v>
      </c>
      <c r="E422" s="39" t="s">
        <v>4</v>
      </c>
    </row>
    <row r="423" spans="1:5" ht="12.75">
      <c r="A423" s="35" t="s">
        <v>55</v>
      </c>
      <c r="E423" s="40" t="s">
        <v>744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377</v>
      </c>
      <c s="35" t="s">
        <v>404</v>
      </c>
      <c s="6" t="s">
        <v>378</v>
      </c>
      <c s="36" t="s">
        <v>88</v>
      </c>
      <c s="37">
        <v>560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27</v>
      </c>
    </row>
    <row r="426" spans="1:5" ht="12.75">
      <c r="A426" s="35" t="s">
        <v>54</v>
      </c>
      <c r="E426" s="39" t="s">
        <v>4</v>
      </c>
    </row>
    <row r="427" spans="1:5" ht="12.75">
      <c r="A427" s="35" t="s">
        <v>55</v>
      </c>
      <c r="E427" s="40" t="s">
        <v>744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380</v>
      </c>
      <c s="35" t="s">
        <v>407</v>
      </c>
      <c s="6" t="s">
        <v>381</v>
      </c>
      <c s="36" t="s">
        <v>103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27</v>
      </c>
    </row>
    <row r="430" spans="1:5" ht="12.75">
      <c r="A430" s="35" t="s">
        <v>54</v>
      </c>
      <c r="E430" s="39" t="s">
        <v>4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383</v>
      </c>
      <c s="35" t="s">
        <v>410</v>
      </c>
      <c s="6" t="s">
        <v>384</v>
      </c>
      <c s="36" t="s">
        <v>88</v>
      </c>
      <c s="37">
        <v>560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27</v>
      </c>
    </row>
    <row r="434" spans="1:5" ht="12.75">
      <c r="A434" s="35" t="s">
        <v>54</v>
      </c>
      <c r="E434" s="39" t="s">
        <v>4</v>
      </c>
    </row>
    <row r="435" spans="1:5" ht="12.75">
      <c r="A435" s="35" t="s">
        <v>55</v>
      </c>
      <c r="E435" s="40" t="s">
        <v>744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386</v>
      </c>
      <c s="35" t="s">
        <v>413</v>
      </c>
      <c s="6" t="s">
        <v>387</v>
      </c>
      <c s="36" t="s">
        <v>62</v>
      </c>
      <c s="37">
        <v>4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27</v>
      </c>
    </row>
    <row r="438" spans="1:5" ht="12.75">
      <c r="A438" s="35" t="s">
        <v>54</v>
      </c>
      <c r="E438" s="39" t="s">
        <v>4</v>
      </c>
    </row>
    <row r="439" spans="1:5" ht="12.75">
      <c r="A439" s="35" t="s">
        <v>55</v>
      </c>
      <c r="E439" s="40" t="s">
        <v>388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390</v>
      </c>
      <c s="35" t="s">
        <v>416</v>
      </c>
      <c s="6" t="s">
        <v>391</v>
      </c>
      <c s="36" t="s">
        <v>62</v>
      </c>
      <c s="37">
        <v>4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27</v>
      </c>
    </row>
    <row r="442" spans="1:5" ht="12.75">
      <c r="A442" s="35" t="s">
        <v>54</v>
      </c>
      <c r="E442" s="39" t="s">
        <v>4</v>
      </c>
    </row>
    <row r="443" spans="1:5" ht="12.75">
      <c r="A443" s="35" t="s">
        <v>55</v>
      </c>
      <c r="E443" s="40" t="s">
        <v>388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393</v>
      </c>
      <c s="35" t="s">
        <v>419</v>
      </c>
      <c s="6" t="s">
        <v>394</v>
      </c>
      <c s="36" t="s">
        <v>62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27</v>
      </c>
    </row>
    <row r="446" spans="1:5" ht="12.75">
      <c r="A446" s="35" t="s">
        <v>54</v>
      </c>
      <c r="E446" s="39" t="s">
        <v>4</v>
      </c>
    </row>
    <row r="447" spans="1:5" ht="12.75">
      <c r="A447" s="35" t="s">
        <v>55</v>
      </c>
      <c r="E447" s="40" t="s">
        <v>110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396</v>
      </c>
      <c s="35" t="s">
        <v>422</v>
      </c>
      <c s="6" t="s">
        <v>397</v>
      </c>
      <c s="36" t="s">
        <v>62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27</v>
      </c>
    </row>
    <row r="450" spans="1:5" ht="12.75">
      <c r="A450" s="35" t="s">
        <v>54</v>
      </c>
      <c r="E450" s="39" t="s">
        <v>4</v>
      </c>
    </row>
    <row r="451" spans="1:5" ht="12.75">
      <c r="A451" s="35" t="s">
        <v>55</v>
      </c>
      <c r="E451" s="40" t="s">
        <v>110</v>
      </c>
    </row>
    <row r="452" spans="1:5" ht="12.75">
      <c r="A452" t="s">
        <v>57</v>
      </c>
      <c r="E452" s="39" t="s">
        <v>58</v>
      </c>
    </row>
    <row r="453" spans="1:16" ht="12.75">
      <c r="A453" t="s">
        <v>49</v>
      </c>
      <c s="34" t="s">
        <v>425</v>
      </c>
      <c s="34" t="s">
        <v>399</v>
      </c>
      <c s="35" t="s">
        <v>425</v>
      </c>
      <c s="6" t="s">
        <v>400</v>
      </c>
      <c s="36" t="s">
        <v>62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27</v>
      </c>
    </row>
    <row r="454" spans="1:5" ht="12.75">
      <c r="A454" s="35" t="s">
        <v>54</v>
      </c>
      <c r="E454" s="39" t="s">
        <v>4</v>
      </c>
    </row>
    <row r="455" spans="1:5" ht="12.75">
      <c r="A455" s="35" t="s">
        <v>55</v>
      </c>
      <c r="E455" s="40" t="s">
        <v>110</v>
      </c>
    </row>
    <row r="456" spans="1:5" ht="12.75">
      <c r="A456" t="s">
        <v>57</v>
      </c>
      <c r="E456" s="39" t="s">
        <v>58</v>
      </c>
    </row>
    <row r="457" spans="1:16" ht="12.75">
      <c r="A457" t="s">
        <v>49</v>
      </c>
      <c s="34" t="s">
        <v>428</v>
      </c>
      <c s="34" t="s">
        <v>402</v>
      </c>
      <c s="35" t="s">
        <v>428</v>
      </c>
      <c s="6" t="s">
        <v>403</v>
      </c>
      <c s="36" t="s">
        <v>62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27</v>
      </c>
    </row>
    <row r="458" spans="1:5" ht="12.75">
      <c r="A458" s="35" t="s">
        <v>54</v>
      </c>
      <c r="E458" s="39" t="s">
        <v>4</v>
      </c>
    </row>
    <row r="459" spans="1:5" ht="12.75">
      <c r="A459" s="35" t="s">
        <v>55</v>
      </c>
      <c r="E459" s="40" t="s">
        <v>110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405</v>
      </c>
      <c s="35" t="s">
        <v>431</v>
      </c>
      <c s="6" t="s">
        <v>406</v>
      </c>
      <c s="36" t="s">
        <v>62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27</v>
      </c>
    </row>
    <row r="462" spans="1:5" ht="12.75">
      <c r="A462" s="35" t="s">
        <v>54</v>
      </c>
      <c r="E462" s="39" t="s">
        <v>4</v>
      </c>
    </row>
    <row r="463" spans="1:5" ht="12.75">
      <c r="A463" s="35" t="s">
        <v>55</v>
      </c>
      <c r="E463" s="40" t="s">
        <v>110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408</v>
      </c>
      <c s="35" t="s">
        <v>435</v>
      </c>
      <c s="6" t="s">
        <v>409</v>
      </c>
      <c s="36" t="s">
        <v>62</v>
      </c>
      <c s="37">
        <v>2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27</v>
      </c>
    </row>
    <row r="466" spans="1:5" ht="12.75">
      <c r="A466" s="35" t="s">
        <v>54</v>
      </c>
      <c r="E466" s="39" t="s">
        <v>4</v>
      </c>
    </row>
    <row r="467" spans="1:5" ht="12.75">
      <c r="A467" s="35" t="s">
        <v>55</v>
      </c>
      <c r="E467" s="40" t="s">
        <v>110</v>
      </c>
    </row>
    <row r="468" spans="1:5" ht="12.75">
      <c r="A468" t="s">
        <v>57</v>
      </c>
      <c r="E468" s="39" t="s">
        <v>58</v>
      </c>
    </row>
    <row r="469" spans="1:16" ht="12.75">
      <c r="A469" t="s">
        <v>49</v>
      </c>
      <c s="34" t="s">
        <v>438</v>
      </c>
      <c s="34" t="s">
        <v>411</v>
      </c>
      <c s="35" t="s">
        <v>438</v>
      </c>
      <c s="6" t="s">
        <v>412</v>
      </c>
      <c s="36" t="s">
        <v>62</v>
      </c>
      <c s="37">
        <v>2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27</v>
      </c>
    </row>
    <row r="470" spans="1:5" ht="12.75">
      <c r="A470" s="35" t="s">
        <v>54</v>
      </c>
      <c r="E470" s="39" t="s">
        <v>4</v>
      </c>
    </row>
    <row r="471" spans="1:5" ht="12.75">
      <c r="A471" s="35" t="s">
        <v>55</v>
      </c>
      <c r="E471" s="40" t="s">
        <v>110</v>
      </c>
    </row>
    <row r="472" spans="1:5" ht="12.75">
      <c r="A472" t="s">
        <v>57</v>
      </c>
      <c r="E472" s="39" t="s">
        <v>58</v>
      </c>
    </row>
    <row r="473" spans="1:16" ht="12.75">
      <c r="A473" t="s">
        <v>49</v>
      </c>
      <c s="34" t="s">
        <v>441</v>
      </c>
      <c s="34" t="s">
        <v>414</v>
      </c>
      <c s="35" t="s">
        <v>441</v>
      </c>
      <c s="6" t="s">
        <v>415</v>
      </c>
      <c s="36" t="s">
        <v>62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27</v>
      </c>
    </row>
    <row r="474" spans="1:5" ht="12.75">
      <c r="A474" s="35" t="s">
        <v>54</v>
      </c>
      <c r="E474" s="39" t="s">
        <v>4</v>
      </c>
    </row>
    <row r="475" spans="1:5" ht="12.75">
      <c r="A475" s="35" t="s">
        <v>55</v>
      </c>
      <c r="E475" s="40" t="s">
        <v>110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417</v>
      </c>
      <c s="35" t="s">
        <v>444</v>
      </c>
      <c s="6" t="s">
        <v>418</v>
      </c>
      <c s="36" t="s">
        <v>62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27</v>
      </c>
    </row>
    <row r="478" spans="1:5" ht="12.75">
      <c r="A478" s="35" t="s">
        <v>54</v>
      </c>
      <c r="E478" s="39" t="s">
        <v>4</v>
      </c>
    </row>
    <row r="479" spans="1:5" ht="12.75">
      <c r="A479" s="35" t="s">
        <v>55</v>
      </c>
      <c r="E479" s="40" t="s">
        <v>110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420</v>
      </c>
      <c s="35" t="s">
        <v>447</v>
      </c>
      <c s="6" t="s">
        <v>421</v>
      </c>
      <c s="36" t="s">
        <v>62</v>
      </c>
      <c s="37">
        <v>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63</v>
      </c>
      <c>
        <f>(M481*0)/100</f>
      </c>
      <c t="s">
        <v>27</v>
      </c>
    </row>
    <row r="482" spans="1:5" ht="12.75">
      <c r="A482" s="35" t="s">
        <v>54</v>
      </c>
      <c r="E482" s="39" t="s">
        <v>4</v>
      </c>
    </row>
    <row r="483" spans="1:5" ht="12.75">
      <c r="A483" s="35" t="s">
        <v>55</v>
      </c>
      <c r="E483" s="40" t="s">
        <v>56</v>
      </c>
    </row>
    <row r="484" spans="1:5" ht="12.75">
      <c r="A484" t="s">
        <v>57</v>
      </c>
      <c r="E484" s="39" t="s">
        <v>58</v>
      </c>
    </row>
    <row r="485" spans="1:16" ht="12.75">
      <c r="A485" t="s">
        <v>49</v>
      </c>
      <c s="34" t="s">
        <v>451</v>
      </c>
      <c s="34" t="s">
        <v>423</v>
      </c>
      <c s="35" t="s">
        <v>451</v>
      </c>
      <c s="6" t="s">
        <v>424</v>
      </c>
      <c s="36" t="s">
        <v>62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63</v>
      </c>
      <c>
        <f>(M485*0)/100</f>
      </c>
      <c t="s">
        <v>27</v>
      </c>
    </row>
    <row r="486" spans="1:5" ht="12.75">
      <c r="A486" s="35" t="s">
        <v>54</v>
      </c>
      <c r="E486" s="39" t="s">
        <v>4</v>
      </c>
    </row>
    <row r="487" spans="1:5" ht="12.75">
      <c r="A487" s="35" t="s">
        <v>55</v>
      </c>
      <c r="E487" s="40" t="s">
        <v>56</v>
      </c>
    </row>
    <row r="488" spans="1:5" ht="12.75">
      <c r="A488" t="s">
        <v>57</v>
      </c>
      <c r="E488" s="39" t="s">
        <v>58</v>
      </c>
    </row>
    <row r="489" spans="1:16" ht="25.5">
      <c r="A489" t="s">
        <v>49</v>
      </c>
      <c s="34" t="s">
        <v>454</v>
      </c>
      <c s="34" t="s">
        <v>426</v>
      </c>
      <c s="35" t="s">
        <v>454</v>
      </c>
      <c s="6" t="s">
        <v>427</v>
      </c>
      <c s="36" t="s">
        <v>62</v>
      </c>
      <c s="37">
        <v>3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63</v>
      </c>
      <c>
        <f>(M489*0)/100</f>
      </c>
      <c t="s">
        <v>27</v>
      </c>
    </row>
    <row r="490" spans="1:5" ht="12.75">
      <c r="A490" s="35" t="s">
        <v>54</v>
      </c>
      <c r="E490" s="39" t="s">
        <v>4</v>
      </c>
    </row>
    <row r="491" spans="1:5" ht="12.75">
      <c r="A491" s="35" t="s">
        <v>55</v>
      </c>
      <c r="E491" s="40" t="s">
        <v>159</v>
      </c>
    </row>
    <row r="492" spans="1:5" ht="12.75">
      <c r="A492" t="s">
        <v>57</v>
      </c>
      <c r="E492" s="39" t="s">
        <v>58</v>
      </c>
    </row>
    <row r="493" spans="1:16" ht="25.5">
      <c r="A493" t="s">
        <v>49</v>
      </c>
      <c s="34" t="s">
        <v>457</v>
      </c>
      <c s="34" t="s">
        <v>429</v>
      </c>
      <c s="35" t="s">
        <v>457</v>
      </c>
      <c s="6" t="s">
        <v>430</v>
      </c>
      <c s="36" t="s">
        <v>103</v>
      </c>
      <c s="37">
        <v>3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63</v>
      </c>
      <c>
        <f>(M493*0)/100</f>
      </c>
      <c t="s">
        <v>27</v>
      </c>
    </row>
    <row r="494" spans="1:5" ht="12.75">
      <c r="A494" s="35" t="s">
        <v>54</v>
      </c>
      <c r="E494" s="39" t="s">
        <v>4</v>
      </c>
    </row>
    <row r="495" spans="1:5" ht="12.75">
      <c r="A495" s="35" t="s">
        <v>55</v>
      </c>
      <c r="E495" s="40" t="s">
        <v>159</v>
      </c>
    </row>
    <row r="496" spans="1:5" ht="12.75">
      <c r="A496" t="s">
        <v>57</v>
      </c>
      <c r="E496" s="39" t="s">
        <v>58</v>
      </c>
    </row>
    <row r="497" spans="1:16" ht="12.75">
      <c r="A497" t="s">
        <v>49</v>
      </c>
      <c s="34" t="s">
        <v>460</v>
      </c>
      <c s="34" t="s">
        <v>432</v>
      </c>
      <c s="35" t="s">
        <v>460</v>
      </c>
      <c s="6" t="s">
        <v>433</v>
      </c>
      <c s="36" t="s">
        <v>434</v>
      </c>
      <c s="37">
        <v>12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63</v>
      </c>
      <c>
        <f>(M497*0)/100</f>
      </c>
      <c t="s">
        <v>27</v>
      </c>
    </row>
    <row r="498" spans="1:5" ht="12.75">
      <c r="A498" s="35" t="s">
        <v>54</v>
      </c>
      <c r="E498" s="39" t="s">
        <v>4</v>
      </c>
    </row>
    <row r="499" spans="1:5" ht="12.75">
      <c r="A499" s="35" t="s">
        <v>55</v>
      </c>
      <c r="E499" s="40" t="s">
        <v>178</v>
      </c>
    </row>
    <row r="500" spans="1:5" ht="12.75">
      <c r="A500" t="s">
        <v>57</v>
      </c>
      <c r="E500" s="39" t="s">
        <v>58</v>
      </c>
    </row>
    <row r="501" spans="1:16" ht="12.75">
      <c r="A501" t="s">
        <v>49</v>
      </c>
      <c s="34" t="s">
        <v>464</v>
      </c>
      <c s="34" t="s">
        <v>436</v>
      </c>
      <c s="35" t="s">
        <v>464</v>
      </c>
      <c s="6" t="s">
        <v>437</v>
      </c>
      <c s="36" t="s">
        <v>62</v>
      </c>
      <c s="37">
        <v>24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63</v>
      </c>
      <c>
        <f>(M501*0)/100</f>
      </c>
      <c t="s">
        <v>27</v>
      </c>
    </row>
    <row r="502" spans="1:5" ht="12.75">
      <c r="A502" s="35" t="s">
        <v>54</v>
      </c>
      <c r="E502" s="39" t="s">
        <v>4</v>
      </c>
    </row>
    <row r="503" spans="1:5" ht="12.75">
      <c r="A503" s="35" t="s">
        <v>55</v>
      </c>
      <c r="E503" s="40" t="s">
        <v>282</v>
      </c>
    </row>
    <row r="504" spans="1:5" ht="12.75">
      <c r="A504" t="s">
        <v>57</v>
      </c>
      <c r="E504" s="39" t="s">
        <v>58</v>
      </c>
    </row>
    <row r="505" spans="1:16" ht="12.75">
      <c r="A505" t="s">
        <v>49</v>
      </c>
      <c s="34" t="s">
        <v>467</v>
      </c>
      <c s="34" t="s">
        <v>439</v>
      </c>
      <c s="35" t="s">
        <v>467</v>
      </c>
      <c s="6" t="s">
        <v>440</v>
      </c>
      <c s="36" t="s">
        <v>62</v>
      </c>
      <c s="37">
        <v>24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63</v>
      </c>
      <c>
        <f>(M505*0)/100</f>
      </c>
      <c t="s">
        <v>27</v>
      </c>
    </row>
    <row r="506" spans="1:5" ht="12.75">
      <c r="A506" s="35" t="s">
        <v>54</v>
      </c>
      <c r="E506" s="39" t="s">
        <v>4</v>
      </c>
    </row>
    <row r="507" spans="1:5" ht="12.75">
      <c r="A507" s="35" t="s">
        <v>55</v>
      </c>
      <c r="E507" s="40" t="s">
        <v>282</v>
      </c>
    </row>
    <row r="508" spans="1:5" ht="12.75">
      <c r="A508" t="s">
        <v>57</v>
      </c>
      <c r="E508" s="39" t="s">
        <v>58</v>
      </c>
    </row>
    <row r="509" spans="1:16" ht="12.75">
      <c r="A509" t="s">
        <v>49</v>
      </c>
      <c s="34" t="s">
        <v>470</v>
      </c>
      <c s="34" t="s">
        <v>442</v>
      </c>
      <c s="35" t="s">
        <v>470</v>
      </c>
      <c s="6" t="s">
        <v>443</v>
      </c>
      <c s="36" t="s">
        <v>62</v>
      </c>
      <c s="37">
        <v>2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63</v>
      </c>
      <c>
        <f>(M509*0)/100</f>
      </c>
      <c t="s">
        <v>27</v>
      </c>
    </row>
    <row r="510" spans="1:5" ht="12.75">
      <c r="A510" s="35" t="s">
        <v>54</v>
      </c>
      <c r="E510" s="39" t="s">
        <v>4</v>
      </c>
    </row>
    <row r="511" spans="1:5" ht="12.75">
      <c r="A511" s="35" t="s">
        <v>55</v>
      </c>
      <c r="E511" s="40" t="s">
        <v>110</v>
      </c>
    </row>
    <row r="512" spans="1:5" ht="12.75">
      <c r="A512" t="s">
        <v>57</v>
      </c>
      <c r="E512" s="39" t="s">
        <v>58</v>
      </c>
    </row>
    <row r="513" spans="1:16" ht="12.75">
      <c r="A513" t="s">
        <v>49</v>
      </c>
      <c s="34" t="s">
        <v>473</v>
      </c>
      <c s="34" t="s">
        <v>445</v>
      </c>
      <c s="35" t="s">
        <v>473</v>
      </c>
      <c s="6" t="s">
        <v>446</v>
      </c>
      <c s="36" t="s">
        <v>62</v>
      </c>
      <c s="37">
        <v>2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63</v>
      </c>
      <c>
        <f>(M513*0)/100</f>
      </c>
      <c t="s">
        <v>27</v>
      </c>
    </row>
    <row r="514" spans="1:5" ht="12.75">
      <c r="A514" s="35" t="s">
        <v>54</v>
      </c>
      <c r="E514" s="39" t="s">
        <v>4</v>
      </c>
    </row>
    <row r="515" spans="1:5" ht="12.75">
      <c r="A515" s="35" t="s">
        <v>55</v>
      </c>
      <c r="E515" s="40" t="s">
        <v>110</v>
      </c>
    </row>
    <row r="516" spans="1:5" ht="12.75">
      <c r="A516" t="s">
        <v>57</v>
      </c>
      <c r="E516" s="39" t="s">
        <v>58</v>
      </c>
    </row>
    <row r="517" spans="1:16" ht="12.75">
      <c r="A517" t="s">
        <v>49</v>
      </c>
      <c s="34" t="s">
        <v>476</v>
      </c>
      <c s="34" t="s">
        <v>745</v>
      </c>
      <c s="35" t="s">
        <v>476</v>
      </c>
      <c s="6" t="s">
        <v>449</v>
      </c>
      <c s="36" t="s">
        <v>88</v>
      </c>
      <c s="37">
        <v>360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146</v>
      </c>
      <c>
        <f>(M517*0)/100</f>
      </c>
      <c t="s">
        <v>27</v>
      </c>
    </row>
    <row r="518" spans="1:5" ht="12.75">
      <c r="A518" s="35" t="s">
        <v>54</v>
      </c>
      <c r="E518" s="39" t="s">
        <v>4</v>
      </c>
    </row>
    <row r="519" spans="1:5" ht="12.75">
      <c r="A519" s="35" t="s">
        <v>55</v>
      </c>
      <c r="E519" s="40" t="s">
        <v>661</v>
      </c>
    </row>
    <row r="520" spans="1:5" ht="12.75">
      <c r="A520" t="s">
        <v>57</v>
      </c>
      <c r="E520" s="39" t="s">
        <v>58</v>
      </c>
    </row>
    <row r="521" spans="1:16" ht="12.75">
      <c r="A521" t="s">
        <v>49</v>
      </c>
      <c s="34" t="s">
        <v>477</v>
      </c>
      <c s="34" t="s">
        <v>746</v>
      </c>
      <c s="35" t="s">
        <v>477</v>
      </c>
      <c s="6" t="s">
        <v>747</v>
      </c>
      <c s="36" t="s">
        <v>88</v>
      </c>
      <c s="37">
        <v>5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146</v>
      </c>
      <c>
        <f>(M521*0)/100</f>
      </c>
      <c t="s">
        <v>27</v>
      </c>
    </row>
    <row r="522" spans="1:5" ht="12.75">
      <c r="A522" s="35" t="s">
        <v>54</v>
      </c>
      <c r="E522" s="39" t="s">
        <v>4</v>
      </c>
    </row>
    <row r="523" spans="1:5" ht="12.75">
      <c r="A523" s="35" t="s">
        <v>55</v>
      </c>
      <c r="E523" s="40" t="s">
        <v>223</v>
      </c>
    </row>
    <row r="524" spans="1:5" ht="12.75">
      <c r="A524" t="s">
        <v>57</v>
      </c>
      <c r="E524" s="39" t="s">
        <v>58</v>
      </c>
    </row>
    <row r="525" spans="1:13" ht="12.75">
      <c r="A525" t="s">
        <v>46</v>
      </c>
      <c r="C525" s="31" t="s">
        <v>69</v>
      </c>
      <c r="E525" s="33" t="s">
        <v>450</v>
      </c>
      <c r="J525" s="32">
        <f>0</f>
      </c>
      <c s="32">
        <f>0</f>
      </c>
      <c s="32">
        <f>0+L526+L530+L534+L538+L542+L546+L550+L554+L558+L562+L566+L570+L574+L578+L582+L586+L590+L594+L598+L602</f>
      </c>
      <c s="32">
        <f>0+M526+M530+M534+M538+M542+M546+M550+M554+M558+M562+M566+M570+M574+M578+M582+M586+M590+M594+M598+M602</f>
      </c>
    </row>
    <row r="526" spans="1:16" ht="12.75">
      <c r="A526" t="s">
        <v>49</v>
      </c>
      <c s="34" t="s">
        <v>480</v>
      </c>
      <c s="34" t="s">
        <v>452</v>
      </c>
      <c s="35" t="s">
        <v>480</v>
      </c>
      <c s="6" t="s">
        <v>453</v>
      </c>
      <c s="36" t="s">
        <v>62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27</v>
      </c>
    </row>
    <row r="527" spans="1:5" ht="12.75">
      <c r="A527" s="35" t="s">
        <v>54</v>
      </c>
      <c r="E527" s="39" t="s">
        <v>4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455</v>
      </c>
      <c s="35" t="s">
        <v>483</v>
      </c>
      <c s="6" t="s">
        <v>456</v>
      </c>
      <c s="36" t="s">
        <v>62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27</v>
      </c>
    </row>
    <row r="531" spans="1:5" ht="12.75">
      <c r="A531" s="35" t="s">
        <v>54</v>
      </c>
      <c r="E531" s="39" t="s">
        <v>4</v>
      </c>
    </row>
    <row r="532" spans="1:5" ht="12.75">
      <c r="A532" s="35" t="s">
        <v>55</v>
      </c>
      <c r="E532" s="40" t="s">
        <v>56</v>
      </c>
    </row>
    <row r="533" spans="1:5" ht="12.75">
      <c r="A533" t="s">
        <v>57</v>
      </c>
      <c r="E533" s="39" t="s">
        <v>58</v>
      </c>
    </row>
    <row r="534" spans="1:16" ht="12.75">
      <c r="A534" t="s">
        <v>49</v>
      </c>
      <c s="34" t="s">
        <v>487</v>
      </c>
      <c s="34" t="s">
        <v>458</v>
      </c>
      <c s="35" t="s">
        <v>487</v>
      </c>
      <c s="6" t="s">
        <v>459</v>
      </c>
      <c s="36" t="s">
        <v>298</v>
      </c>
      <c s="37">
        <v>3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27</v>
      </c>
    </row>
    <row r="535" spans="1:5" ht="12.75">
      <c r="A535" s="35" t="s">
        <v>54</v>
      </c>
      <c r="E535" s="39" t="s">
        <v>4</v>
      </c>
    </row>
    <row r="536" spans="1:5" ht="12.75">
      <c r="A536" s="35" t="s">
        <v>55</v>
      </c>
      <c r="E536" s="40" t="s">
        <v>159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461</v>
      </c>
      <c s="35" t="s">
        <v>490</v>
      </c>
      <c s="6" t="s">
        <v>462</v>
      </c>
      <c s="36" t="s">
        <v>306</v>
      </c>
      <c s="37">
        <v>0.4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27</v>
      </c>
    </row>
    <row r="539" spans="1:5" ht="12.75">
      <c r="A539" s="35" t="s">
        <v>54</v>
      </c>
      <c r="E539" s="39" t="s">
        <v>4</v>
      </c>
    </row>
    <row r="540" spans="1:5" ht="12.75">
      <c r="A540" s="35" t="s">
        <v>55</v>
      </c>
      <c r="E540" s="40" t="s">
        <v>463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748</v>
      </c>
      <c s="35" t="s">
        <v>493</v>
      </c>
      <c s="6" t="s">
        <v>749</v>
      </c>
      <c s="36" t="s">
        <v>62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27</v>
      </c>
    </row>
    <row r="543" spans="1:5" ht="12.75">
      <c r="A543" s="35" t="s">
        <v>54</v>
      </c>
      <c r="E543" s="39" t="s">
        <v>4</v>
      </c>
    </row>
    <row r="544" spans="1:5" ht="12.75">
      <c r="A544" s="35" t="s">
        <v>55</v>
      </c>
      <c r="E544" s="40" t="s">
        <v>56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468</v>
      </c>
      <c s="35" t="s">
        <v>496</v>
      </c>
      <c s="6" t="s">
        <v>469</v>
      </c>
      <c s="36" t="s">
        <v>62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27</v>
      </c>
    </row>
    <row r="547" spans="1:5" ht="12.75">
      <c r="A547" s="35" t="s">
        <v>54</v>
      </c>
      <c r="E547" s="39" t="s">
        <v>4</v>
      </c>
    </row>
    <row r="548" spans="1:5" ht="12.75">
      <c r="A548" s="35" t="s">
        <v>55</v>
      </c>
      <c r="E548" s="40" t="s">
        <v>56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471</v>
      </c>
      <c s="35" t="s">
        <v>499</v>
      </c>
      <c s="6" t="s">
        <v>472</v>
      </c>
      <c s="36" t="s">
        <v>62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27</v>
      </c>
    </row>
    <row r="551" spans="1:5" ht="12.75">
      <c r="A551" s="35" t="s">
        <v>54</v>
      </c>
      <c r="E551" s="39" t="s">
        <v>4</v>
      </c>
    </row>
    <row r="552" spans="1:5" ht="12.75">
      <c r="A552" s="35" t="s">
        <v>55</v>
      </c>
      <c r="E552" s="40" t="s">
        <v>56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474</v>
      </c>
      <c s="35" t="s">
        <v>502</v>
      </c>
      <c s="6" t="s">
        <v>475</v>
      </c>
      <c s="36" t="s">
        <v>88</v>
      </c>
      <c s="37">
        <v>30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27</v>
      </c>
    </row>
    <row r="555" spans="1:5" ht="12.75">
      <c r="A555" s="35" t="s">
        <v>54</v>
      </c>
      <c r="E555" s="39" t="s">
        <v>4</v>
      </c>
    </row>
    <row r="556" spans="1:5" ht="12.75">
      <c r="A556" s="35" t="s">
        <v>55</v>
      </c>
      <c r="E556" s="40" t="s">
        <v>260</v>
      </c>
    </row>
    <row r="557" spans="1:5" ht="12.75">
      <c r="A557" t="s">
        <v>57</v>
      </c>
      <c r="E557" s="39" t="s">
        <v>58</v>
      </c>
    </row>
    <row r="558" spans="1:16" ht="25.5">
      <c r="A558" t="s">
        <v>49</v>
      </c>
      <c s="34" t="s">
        <v>506</v>
      </c>
      <c s="34" t="s">
        <v>336</v>
      </c>
      <c s="35" t="s">
        <v>506</v>
      </c>
      <c s="6" t="s">
        <v>337</v>
      </c>
      <c s="36" t="s">
        <v>62</v>
      </c>
      <c s="37">
        <v>6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27</v>
      </c>
    </row>
    <row r="559" spans="1:5" ht="12.75">
      <c r="A559" s="35" t="s">
        <v>54</v>
      </c>
      <c r="E559" s="39" t="s">
        <v>4</v>
      </c>
    </row>
    <row r="560" spans="1:5" ht="12.75">
      <c r="A560" s="35" t="s">
        <v>55</v>
      </c>
      <c r="E560" s="40" t="s">
        <v>84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478</v>
      </c>
      <c s="35" t="s">
        <v>509</v>
      </c>
      <c s="6" t="s">
        <v>479</v>
      </c>
      <c s="36" t="s">
        <v>62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63</v>
      </c>
      <c>
        <f>(M562*0)/100</f>
      </c>
      <c t="s">
        <v>27</v>
      </c>
    </row>
    <row r="563" spans="1:5" ht="12.75">
      <c r="A563" s="35" t="s">
        <v>54</v>
      </c>
      <c r="E563" s="39" t="s">
        <v>4</v>
      </c>
    </row>
    <row r="564" spans="1:5" ht="12.75">
      <c r="A564" s="35" t="s">
        <v>55</v>
      </c>
      <c r="E564" s="40" t="s">
        <v>56</v>
      </c>
    </row>
    <row r="565" spans="1:5" ht="12.75">
      <c r="A565" t="s">
        <v>57</v>
      </c>
      <c r="E565" s="39" t="s">
        <v>58</v>
      </c>
    </row>
    <row r="566" spans="1:16" ht="12.75">
      <c r="A566" t="s">
        <v>49</v>
      </c>
      <c s="34" t="s">
        <v>513</v>
      </c>
      <c s="34" t="s">
        <v>481</v>
      </c>
      <c s="35" t="s">
        <v>513</v>
      </c>
      <c s="6" t="s">
        <v>482</v>
      </c>
      <c s="36" t="s">
        <v>62</v>
      </c>
      <c s="37">
        <v>2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63</v>
      </c>
      <c>
        <f>(M566*0)/100</f>
      </c>
      <c t="s">
        <v>27</v>
      </c>
    </row>
    <row r="567" spans="1:5" ht="12.75">
      <c r="A567" s="35" t="s">
        <v>54</v>
      </c>
      <c r="E567" s="39" t="s">
        <v>4</v>
      </c>
    </row>
    <row r="568" spans="1:5" ht="12.75">
      <c r="A568" s="35" t="s">
        <v>55</v>
      </c>
      <c r="E568" s="40" t="s">
        <v>110</v>
      </c>
    </row>
    <row r="569" spans="1:5" ht="12.75">
      <c r="A569" t="s">
        <v>57</v>
      </c>
      <c r="E569" s="39" t="s">
        <v>58</v>
      </c>
    </row>
    <row r="570" spans="1:16" ht="12.75">
      <c r="A570" t="s">
        <v>49</v>
      </c>
      <c s="34" t="s">
        <v>517</v>
      </c>
      <c s="34" t="s">
        <v>484</v>
      </c>
      <c s="35" t="s">
        <v>517</v>
      </c>
      <c s="6" t="s">
        <v>485</v>
      </c>
      <c s="36" t="s">
        <v>486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63</v>
      </c>
      <c>
        <f>(M570*0)/100</f>
      </c>
      <c t="s">
        <v>27</v>
      </c>
    </row>
    <row r="571" spans="1:5" ht="12.75">
      <c r="A571" s="35" t="s">
        <v>54</v>
      </c>
      <c r="E571" s="39" t="s">
        <v>4</v>
      </c>
    </row>
    <row r="572" spans="1:5" ht="12.75">
      <c r="A572" s="35" t="s">
        <v>55</v>
      </c>
      <c r="E572" s="40" t="s">
        <v>56</v>
      </c>
    </row>
    <row r="573" spans="1:5" ht="12.75">
      <c r="A573" t="s">
        <v>57</v>
      </c>
      <c r="E573" s="39" t="s">
        <v>58</v>
      </c>
    </row>
    <row r="574" spans="1:16" ht="12.75">
      <c r="A574" t="s">
        <v>49</v>
      </c>
      <c s="34" t="s">
        <v>520</v>
      </c>
      <c s="34" t="s">
        <v>488</v>
      </c>
      <c s="35" t="s">
        <v>520</v>
      </c>
      <c s="6" t="s">
        <v>489</v>
      </c>
      <c s="36" t="s">
        <v>88</v>
      </c>
      <c s="37">
        <v>5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63</v>
      </c>
      <c>
        <f>(M574*0)/100</f>
      </c>
      <c t="s">
        <v>27</v>
      </c>
    </row>
    <row r="575" spans="1:5" ht="12.75">
      <c r="A575" s="35" t="s">
        <v>54</v>
      </c>
      <c r="E575" s="39" t="s">
        <v>4</v>
      </c>
    </row>
    <row r="576" spans="1:5" ht="12.75">
      <c r="A576" s="35" t="s">
        <v>55</v>
      </c>
      <c r="E576" s="40" t="s">
        <v>223</v>
      </c>
    </row>
    <row r="577" spans="1:5" ht="12.75">
      <c r="A577" t="s">
        <v>57</v>
      </c>
      <c r="E577" s="39" t="s">
        <v>58</v>
      </c>
    </row>
    <row r="578" spans="1:16" ht="12.75">
      <c r="A578" t="s">
        <v>49</v>
      </c>
      <c s="34" t="s">
        <v>523</v>
      </c>
      <c s="34" t="s">
        <v>491</v>
      </c>
      <c s="35" t="s">
        <v>523</v>
      </c>
      <c s="6" t="s">
        <v>492</v>
      </c>
      <c s="36" t="s">
        <v>486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63</v>
      </c>
      <c>
        <f>(M578*0)/100</f>
      </c>
      <c t="s">
        <v>27</v>
      </c>
    </row>
    <row r="579" spans="1:5" ht="12.75">
      <c r="A579" s="35" t="s">
        <v>54</v>
      </c>
      <c r="E579" s="39" t="s">
        <v>4</v>
      </c>
    </row>
    <row r="580" spans="1:5" ht="12.75">
      <c r="A580" s="35" t="s">
        <v>55</v>
      </c>
      <c r="E580" s="40" t="s">
        <v>56</v>
      </c>
    </row>
    <row r="581" spans="1:5" ht="12.75">
      <c r="A581" t="s">
        <v>57</v>
      </c>
      <c r="E581" s="39" t="s">
        <v>58</v>
      </c>
    </row>
    <row r="582" spans="1:16" ht="12.75">
      <c r="A582" t="s">
        <v>49</v>
      </c>
      <c s="34" t="s">
        <v>526</v>
      </c>
      <c s="34" t="s">
        <v>494</v>
      </c>
      <c s="35" t="s">
        <v>526</v>
      </c>
      <c s="6" t="s">
        <v>495</v>
      </c>
      <c s="36" t="s">
        <v>62</v>
      </c>
      <c s="37">
        <v>2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63</v>
      </c>
      <c>
        <f>(M582*0)/100</f>
      </c>
      <c t="s">
        <v>27</v>
      </c>
    </row>
    <row r="583" spans="1:5" ht="12.75">
      <c r="A583" s="35" t="s">
        <v>54</v>
      </c>
      <c r="E583" s="39" t="s">
        <v>4</v>
      </c>
    </row>
    <row r="584" spans="1:5" ht="12.75">
      <c r="A584" s="35" t="s">
        <v>55</v>
      </c>
      <c r="E584" s="40" t="s">
        <v>110</v>
      </c>
    </row>
    <row r="585" spans="1:5" ht="12.75">
      <c r="A585" t="s">
        <v>57</v>
      </c>
      <c r="E585" s="39" t="s">
        <v>58</v>
      </c>
    </row>
    <row r="586" spans="1:16" ht="12.75">
      <c r="A586" t="s">
        <v>49</v>
      </c>
      <c s="34" t="s">
        <v>527</v>
      </c>
      <c s="34" t="s">
        <v>497</v>
      </c>
      <c s="35" t="s">
        <v>527</v>
      </c>
      <c s="6" t="s">
        <v>498</v>
      </c>
      <c s="36" t="s">
        <v>486</v>
      </c>
      <c s="37">
        <v>1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63</v>
      </c>
      <c>
        <f>(M586*0)/100</f>
      </c>
      <c t="s">
        <v>27</v>
      </c>
    </row>
    <row r="587" spans="1:5" ht="12.75">
      <c r="A587" s="35" t="s">
        <v>54</v>
      </c>
      <c r="E587" s="39" t="s">
        <v>4</v>
      </c>
    </row>
    <row r="588" spans="1:5" ht="12.75">
      <c r="A588" s="35" t="s">
        <v>55</v>
      </c>
      <c r="E588" s="40" t="s">
        <v>56</v>
      </c>
    </row>
    <row r="589" spans="1:5" ht="12.75">
      <c r="A589" t="s">
        <v>57</v>
      </c>
      <c r="E589" s="39" t="s">
        <v>58</v>
      </c>
    </row>
    <row r="590" spans="1:16" ht="12.75">
      <c r="A590" t="s">
        <v>49</v>
      </c>
      <c s="34" t="s">
        <v>528</v>
      </c>
      <c s="34" t="s">
        <v>500</v>
      </c>
      <c s="35" t="s">
        <v>528</v>
      </c>
      <c s="6" t="s">
        <v>501</v>
      </c>
      <c s="36" t="s">
        <v>62</v>
      </c>
      <c s="37">
        <v>1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63</v>
      </c>
      <c>
        <f>(M590*0)/100</f>
      </c>
      <c t="s">
        <v>27</v>
      </c>
    </row>
    <row r="591" spans="1:5" ht="12.75">
      <c r="A591" s="35" t="s">
        <v>54</v>
      </c>
      <c r="E591" s="39" t="s">
        <v>4</v>
      </c>
    </row>
    <row r="592" spans="1:5" ht="12.75">
      <c r="A592" s="35" t="s">
        <v>55</v>
      </c>
      <c r="E592" s="40" t="s">
        <v>56</v>
      </c>
    </row>
    <row r="593" spans="1:5" ht="12.75">
      <c r="A593" t="s">
        <v>57</v>
      </c>
      <c r="E593" s="39" t="s">
        <v>58</v>
      </c>
    </row>
    <row r="594" spans="1:16" ht="12.75">
      <c r="A594" t="s">
        <v>49</v>
      </c>
      <c s="34" t="s">
        <v>529</v>
      </c>
      <c s="34" t="s">
        <v>503</v>
      </c>
      <c s="35" t="s">
        <v>529</v>
      </c>
      <c s="6" t="s">
        <v>504</v>
      </c>
      <c s="36" t="s">
        <v>298</v>
      </c>
      <c s="37">
        <v>150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63</v>
      </c>
      <c>
        <f>(M594*0)/100</f>
      </c>
      <c t="s">
        <v>27</v>
      </c>
    </row>
    <row r="595" spans="1:5" ht="12.75">
      <c r="A595" s="35" t="s">
        <v>54</v>
      </c>
      <c r="E595" s="39" t="s">
        <v>4</v>
      </c>
    </row>
    <row r="596" spans="1:5" ht="12.75">
      <c r="A596" s="35" t="s">
        <v>55</v>
      </c>
      <c r="E596" s="40" t="s">
        <v>733</v>
      </c>
    </row>
    <row r="597" spans="1:5" ht="12.75">
      <c r="A597" t="s">
        <v>57</v>
      </c>
      <c r="E597" s="39" t="s">
        <v>58</v>
      </c>
    </row>
    <row r="598" spans="1:16" ht="12.75">
      <c r="A598" t="s">
        <v>49</v>
      </c>
      <c s="34" t="s">
        <v>530</v>
      </c>
      <c s="34" t="s">
        <v>507</v>
      </c>
      <c s="35" t="s">
        <v>530</v>
      </c>
      <c s="6" t="s">
        <v>508</v>
      </c>
      <c s="36" t="s">
        <v>298</v>
      </c>
      <c s="37">
        <v>20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63</v>
      </c>
      <c>
        <f>(M598*0)/100</f>
      </c>
      <c t="s">
        <v>27</v>
      </c>
    </row>
    <row r="599" spans="1:5" ht="12.75">
      <c r="A599" s="35" t="s">
        <v>54</v>
      </c>
      <c r="E599" s="39" t="s">
        <v>4</v>
      </c>
    </row>
    <row r="600" spans="1:5" ht="12.75">
      <c r="A600" s="35" t="s">
        <v>55</v>
      </c>
      <c r="E600" s="40" t="s">
        <v>505</v>
      </c>
    </row>
    <row r="601" spans="1:5" ht="12.75">
      <c r="A601" t="s">
        <v>57</v>
      </c>
      <c r="E601" s="39" t="s">
        <v>58</v>
      </c>
    </row>
    <row r="602" spans="1:16" ht="12.75">
      <c r="A602" t="s">
        <v>49</v>
      </c>
      <c s="34" t="s">
        <v>533</v>
      </c>
      <c s="34" t="s">
        <v>750</v>
      </c>
      <c s="35" t="s">
        <v>533</v>
      </c>
      <c s="6" t="s">
        <v>511</v>
      </c>
      <c s="36" t="s">
        <v>145</v>
      </c>
      <c s="37">
        <v>1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146</v>
      </c>
      <c>
        <f>(M602*0)/100</f>
      </c>
      <c t="s">
        <v>27</v>
      </c>
    </row>
    <row r="603" spans="1:5" ht="12.75">
      <c r="A603" s="35" t="s">
        <v>54</v>
      </c>
      <c r="E603" s="39" t="s">
        <v>4</v>
      </c>
    </row>
    <row r="604" spans="1:5" ht="12.75">
      <c r="A604" s="35" t="s">
        <v>55</v>
      </c>
      <c r="E604" s="40" t="s">
        <v>56</v>
      </c>
    </row>
    <row r="605" spans="1:5" ht="12.75">
      <c r="A605" t="s">
        <v>57</v>
      </c>
      <c r="E605" s="39" t="s">
        <v>58</v>
      </c>
    </row>
    <row r="606" spans="1:13" ht="12.75">
      <c r="A606" t="s">
        <v>46</v>
      </c>
      <c r="C606" s="31" t="s">
        <v>26</v>
      </c>
      <c r="E606" s="33" t="s">
        <v>512</v>
      </c>
      <c r="J606" s="32">
        <f>0</f>
      </c>
      <c s="32">
        <f>0</f>
      </c>
      <c s="32">
        <f>0+L607+L611+L615+L619+L623+L627+L631+L635+L639+L643+L647+L651+L655+L659+L663+L667+L671+L675+L679+L683+L687+L691+L695+L699+L703+L707+L711+L715</f>
      </c>
      <c s="32">
        <f>0+M607+M611+M615+M619+M623+M627+M631+M635+M639+M643+M647+M651+M655+M659+M663+M667+M671+M675+M679+M683+M687+M691+M695+M699+M703+M707+M711+M715</f>
      </c>
    </row>
    <row r="607" spans="1:16" ht="12.75">
      <c r="A607" t="s">
        <v>49</v>
      </c>
      <c s="34" t="s">
        <v>537</v>
      </c>
      <c s="34" t="s">
        <v>514</v>
      </c>
      <c s="35" t="s">
        <v>537</v>
      </c>
      <c s="6" t="s">
        <v>515</v>
      </c>
      <c s="36" t="s">
        <v>88</v>
      </c>
      <c s="37">
        <v>280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27</v>
      </c>
    </row>
    <row r="608" spans="1:5" ht="12.75">
      <c r="A608" s="35" t="s">
        <v>54</v>
      </c>
      <c r="E608" s="39" t="s">
        <v>4</v>
      </c>
    </row>
    <row r="609" spans="1:5" ht="12.75">
      <c r="A609" s="35" t="s">
        <v>55</v>
      </c>
      <c r="E609" s="40" t="s">
        <v>751</v>
      </c>
    </row>
    <row r="610" spans="1:5" ht="12.75">
      <c r="A610" t="s">
        <v>57</v>
      </c>
      <c r="E610" s="39" t="s">
        <v>58</v>
      </c>
    </row>
    <row r="611" spans="1:16" ht="25.5">
      <c r="A611" t="s">
        <v>49</v>
      </c>
      <c s="34" t="s">
        <v>540</v>
      </c>
      <c s="34" t="s">
        <v>518</v>
      </c>
      <c s="35" t="s">
        <v>540</v>
      </c>
      <c s="6" t="s">
        <v>519</v>
      </c>
      <c s="36" t="s">
        <v>62</v>
      </c>
      <c s="37">
        <v>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27</v>
      </c>
    </row>
    <row r="612" spans="1:5" ht="12.75">
      <c r="A612" s="35" t="s">
        <v>54</v>
      </c>
      <c r="E612" s="39" t="s">
        <v>4</v>
      </c>
    </row>
    <row r="613" spans="1:5" ht="12.75">
      <c r="A613" s="35" t="s">
        <v>55</v>
      </c>
      <c r="E613" s="40" t="s">
        <v>84</v>
      </c>
    </row>
    <row r="614" spans="1:5" ht="12.75">
      <c r="A614" t="s">
        <v>57</v>
      </c>
      <c r="E614" s="39" t="s">
        <v>58</v>
      </c>
    </row>
    <row r="615" spans="1:16" ht="12.75">
      <c r="A615" t="s">
        <v>49</v>
      </c>
      <c s="34" t="s">
        <v>543</v>
      </c>
      <c s="34" t="s">
        <v>521</v>
      </c>
      <c s="35" t="s">
        <v>543</v>
      </c>
      <c s="6" t="s">
        <v>522</v>
      </c>
      <c s="36" t="s">
        <v>62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27</v>
      </c>
    </row>
    <row r="616" spans="1:5" ht="12.75">
      <c r="A616" s="35" t="s">
        <v>54</v>
      </c>
      <c r="E616" s="39" t="s">
        <v>4</v>
      </c>
    </row>
    <row r="617" spans="1:5" ht="12.75">
      <c r="A617" s="35" t="s">
        <v>55</v>
      </c>
      <c r="E617" s="40" t="s">
        <v>56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524</v>
      </c>
      <c s="35" t="s">
        <v>544</v>
      </c>
      <c s="6" t="s">
        <v>525</v>
      </c>
      <c s="36" t="s">
        <v>62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27</v>
      </c>
    </row>
    <row r="620" spans="1:5" ht="12.75">
      <c r="A620" s="35" t="s">
        <v>54</v>
      </c>
      <c r="E620" s="39" t="s">
        <v>4</v>
      </c>
    </row>
    <row r="621" spans="1:5" ht="12.75">
      <c r="A621" s="35" t="s">
        <v>55</v>
      </c>
      <c r="E621" s="40" t="s">
        <v>56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280</v>
      </c>
      <c s="35" t="s">
        <v>545</v>
      </c>
      <c s="6" t="s">
        <v>281</v>
      </c>
      <c s="36" t="s">
        <v>242</v>
      </c>
      <c s="37">
        <v>2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27</v>
      </c>
    </row>
    <row r="624" spans="1:5" ht="12.75">
      <c r="A624" s="35" t="s">
        <v>54</v>
      </c>
      <c r="E624" s="39" t="s">
        <v>4</v>
      </c>
    </row>
    <row r="625" spans="1:5" ht="12.75">
      <c r="A625" s="35" t="s">
        <v>55</v>
      </c>
      <c r="E625" s="40" t="s">
        <v>110</v>
      </c>
    </row>
    <row r="626" spans="1:5" ht="12.75">
      <c r="A626" t="s">
        <v>57</v>
      </c>
      <c r="E626" s="39" t="s">
        <v>58</v>
      </c>
    </row>
    <row r="627" spans="1:16" ht="12.75">
      <c r="A627" t="s">
        <v>49</v>
      </c>
      <c s="34" t="s">
        <v>548</v>
      </c>
      <c s="34" t="s">
        <v>284</v>
      </c>
      <c s="35" t="s">
        <v>548</v>
      </c>
      <c s="6" t="s">
        <v>285</v>
      </c>
      <c s="36" t="s">
        <v>242</v>
      </c>
      <c s="37">
        <v>2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27</v>
      </c>
    </row>
    <row r="628" spans="1:5" ht="12.75">
      <c r="A628" s="35" t="s">
        <v>54</v>
      </c>
      <c r="E628" s="39" t="s">
        <v>4</v>
      </c>
    </row>
    <row r="629" spans="1:5" ht="12.75">
      <c r="A629" s="35" t="s">
        <v>55</v>
      </c>
      <c r="E629" s="40" t="s">
        <v>110</v>
      </c>
    </row>
    <row r="630" spans="1:5" ht="12.75">
      <c r="A630" t="s">
        <v>57</v>
      </c>
      <c r="E630" s="39" t="s">
        <v>58</v>
      </c>
    </row>
    <row r="631" spans="1:16" ht="12.75">
      <c r="A631" t="s">
        <v>49</v>
      </c>
      <c s="34" t="s">
        <v>549</v>
      </c>
      <c s="34" t="s">
        <v>240</v>
      </c>
      <c s="35" t="s">
        <v>549</v>
      </c>
      <c s="6" t="s">
        <v>241</v>
      </c>
      <c s="36" t="s">
        <v>242</v>
      </c>
      <c s="37">
        <v>8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27</v>
      </c>
    </row>
    <row r="632" spans="1:5" ht="12.75">
      <c r="A632" s="35" t="s">
        <v>54</v>
      </c>
      <c r="E632" s="39" t="s">
        <v>4</v>
      </c>
    </row>
    <row r="633" spans="1:5" ht="12.75">
      <c r="A633" s="35" t="s">
        <v>55</v>
      </c>
      <c r="E633" s="40" t="s">
        <v>132</v>
      </c>
    </row>
    <row r="634" spans="1:5" ht="12.75">
      <c r="A634" t="s">
        <v>57</v>
      </c>
      <c r="E634" s="39" t="s">
        <v>58</v>
      </c>
    </row>
    <row r="635" spans="1:16" ht="12.75">
      <c r="A635" t="s">
        <v>49</v>
      </c>
      <c s="34" t="s">
        <v>550</v>
      </c>
      <c s="34" t="s">
        <v>287</v>
      </c>
      <c s="35" t="s">
        <v>550</v>
      </c>
      <c s="6" t="s">
        <v>288</v>
      </c>
      <c s="36" t="s">
        <v>242</v>
      </c>
      <c s="37">
        <v>6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27</v>
      </c>
    </row>
    <row r="636" spans="1:5" ht="12.75">
      <c r="A636" s="35" t="s">
        <v>54</v>
      </c>
      <c r="E636" s="39" t="s">
        <v>4</v>
      </c>
    </row>
    <row r="637" spans="1:5" ht="12.75">
      <c r="A637" s="35" t="s">
        <v>55</v>
      </c>
      <c r="E637" s="40" t="s">
        <v>84</v>
      </c>
    </row>
    <row r="638" spans="1:5" ht="12.75">
      <c r="A638" t="s">
        <v>57</v>
      </c>
      <c r="E638" s="39" t="s">
        <v>58</v>
      </c>
    </row>
    <row r="639" spans="1:16" ht="12.75">
      <c r="A639" t="s">
        <v>49</v>
      </c>
      <c s="34" t="s">
        <v>551</v>
      </c>
      <c s="34" t="s">
        <v>531</v>
      </c>
      <c s="35" t="s">
        <v>551</v>
      </c>
      <c s="6" t="s">
        <v>532</v>
      </c>
      <c s="36" t="s">
        <v>242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27</v>
      </c>
    </row>
    <row r="640" spans="1:5" ht="12.75">
      <c r="A640" s="35" t="s">
        <v>54</v>
      </c>
      <c r="E640" s="39" t="s">
        <v>4</v>
      </c>
    </row>
    <row r="641" spans="1:5" ht="12.75">
      <c r="A641" s="35" t="s">
        <v>55</v>
      </c>
      <c r="E641" s="40" t="s">
        <v>388</v>
      </c>
    </row>
    <row r="642" spans="1:5" ht="12.75">
      <c r="A642" t="s">
        <v>57</v>
      </c>
      <c r="E642" s="39" t="s">
        <v>58</v>
      </c>
    </row>
    <row r="643" spans="1:16" ht="12.75">
      <c r="A643" t="s">
        <v>49</v>
      </c>
      <c s="34" t="s">
        <v>552</v>
      </c>
      <c s="34" t="s">
        <v>534</v>
      </c>
      <c s="35" t="s">
        <v>552</v>
      </c>
      <c s="6" t="s">
        <v>535</v>
      </c>
      <c s="36" t="s">
        <v>242</v>
      </c>
      <c s="37">
        <v>16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63</v>
      </c>
      <c>
        <f>(M643*0)/100</f>
      </c>
      <c t="s">
        <v>27</v>
      </c>
    </row>
    <row r="644" spans="1:5" ht="12.75">
      <c r="A644" s="35" t="s">
        <v>54</v>
      </c>
      <c r="E644" s="39" t="s">
        <v>4</v>
      </c>
    </row>
    <row r="645" spans="1:5" ht="12.75">
      <c r="A645" s="35" t="s">
        <v>55</v>
      </c>
      <c r="E645" s="40" t="s">
        <v>536</v>
      </c>
    </row>
    <row r="646" spans="1:5" ht="12.75">
      <c r="A646" t="s">
        <v>57</v>
      </c>
      <c r="E646" s="39" t="s">
        <v>58</v>
      </c>
    </row>
    <row r="647" spans="1:16" ht="12.75">
      <c r="A647" t="s">
        <v>49</v>
      </c>
      <c s="34" t="s">
        <v>555</v>
      </c>
      <c s="34" t="s">
        <v>538</v>
      </c>
      <c s="35" t="s">
        <v>555</v>
      </c>
      <c s="6" t="s">
        <v>539</v>
      </c>
      <c s="36" t="s">
        <v>62</v>
      </c>
      <c s="37">
        <v>1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63</v>
      </c>
      <c>
        <f>(M647*0)/100</f>
      </c>
      <c t="s">
        <v>27</v>
      </c>
    </row>
    <row r="648" spans="1:5" ht="12.75">
      <c r="A648" s="35" t="s">
        <v>54</v>
      </c>
      <c r="E648" s="39" t="s">
        <v>4</v>
      </c>
    </row>
    <row r="649" spans="1:5" ht="12.75">
      <c r="A649" s="35" t="s">
        <v>55</v>
      </c>
      <c r="E649" s="40" t="s">
        <v>56</v>
      </c>
    </row>
    <row r="650" spans="1:5" ht="12.75">
      <c r="A650" t="s">
        <v>57</v>
      </c>
      <c r="E650" s="39" t="s">
        <v>58</v>
      </c>
    </row>
    <row r="651" spans="1:16" ht="25.5">
      <c r="A651" t="s">
        <v>49</v>
      </c>
      <c s="34" t="s">
        <v>558</v>
      </c>
      <c s="34" t="s">
        <v>541</v>
      </c>
      <c s="35" t="s">
        <v>558</v>
      </c>
      <c s="6" t="s">
        <v>542</v>
      </c>
      <c s="36" t="s">
        <v>62</v>
      </c>
      <c s="37">
        <v>1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63</v>
      </c>
      <c>
        <f>(M651*0)/100</f>
      </c>
      <c t="s">
        <v>27</v>
      </c>
    </row>
    <row r="652" spans="1:5" ht="12.75">
      <c r="A652" s="35" t="s">
        <v>54</v>
      </c>
      <c r="E652" s="39" t="s">
        <v>4</v>
      </c>
    </row>
    <row r="653" spans="1:5" ht="12.75">
      <c r="A653" s="35" t="s">
        <v>55</v>
      </c>
      <c r="E653" s="40" t="s">
        <v>56</v>
      </c>
    </row>
    <row r="654" spans="1:5" ht="12.75">
      <c r="A654" t="s">
        <v>57</v>
      </c>
      <c r="E654" s="39" t="s">
        <v>58</v>
      </c>
    </row>
    <row r="655" spans="1:16" ht="25.5">
      <c r="A655" t="s">
        <v>49</v>
      </c>
      <c s="34" t="s">
        <v>559</v>
      </c>
      <c s="34" t="s">
        <v>268</v>
      </c>
      <c s="35" t="s">
        <v>559</v>
      </c>
      <c s="6" t="s">
        <v>269</v>
      </c>
      <c s="36" t="s">
        <v>62</v>
      </c>
      <c s="37">
        <v>1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27</v>
      </c>
    </row>
    <row r="656" spans="1:5" ht="12.75">
      <c r="A656" s="35" t="s">
        <v>54</v>
      </c>
      <c r="E656" s="39" t="s">
        <v>4</v>
      </c>
    </row>
    <row r="657" spans="1:5" ht="12.75">
      <c r="A657" s="35" t="s">
        <v>55</v>
      </c>
      <c r="E657" s="40" t="s">
        <v>56</v>
      </c>
    </row>
    <row r="658" spans="1:5" ht="12.75">
      <c r="A658" t="s">
        <v>57</v>
      </c>
      <c r="E658" s="39" t="s">
        <v>58</v>
      </c>
    </row>
    <row r="659" spans="1:16" ht="12.75">
      <c r="A659" t="s">
        <v>49</v>
      </c>
      <c s="34" t="s">
        <v>560</v>
      </c>
      <c s="34" t="s">
        <v>326</v>
      </c>
      <c s="35" t="s">
        <v>560</v>
      </c>
      <c s="6" t="s">
        <v>327</v>
      </c>
      <c s="36" t="s">
        <v>88</v>
      </c>
      <c s="37">
        <v>150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63</v>
      </c>
      <c>
        <f>(M659*0)/100</f>
      </c>
      <c t="s">
        <v>27</v>
      </c>
    </row>
    <row r="660" spans="1:5" ht="12.75">
      <c r="A660" s="35" t="s">
        <v>54</v>
      </c>
      <c r="E660" s="39" t="s">
        <v>4</v>
      </c>
    </row>
    <row r="661" spans="1:5" ht="12.75">
      <c r="A661" s="35" t="s">
        <v>55</v>
      </c>
      <c r="E661" s="40" t="s">
        <v>733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546</v>
      </c>
      <c s="35" t="s">
        <v>561</v>
      </c>
      <c s="6" t="s">
        <v>547</v>
      </c>
      <c s="36" t="s">
        <v>88</v>
      </c>
      <c s="37">
        <v>150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63</v>
      </c>
      <c>
        <f>(M663*0)/100</f>
      </c>
      <c t="s">
        <v>27</v>
      </c>
    </row>
    <row r="664" spans="1:5" ht="12.75">
      <c r="A664" s="35" t="s">
        <v>54</v>
      </c>
      <c r="E664" s="39" t="s">
        <v>4</v>
      </c>
    </row>
    <row r="665" spans="1:5" ht="12.75">
      <c r="A665" s="35" t="s">
        <v>55</v>
      </c>
      <c r="E665" s="40" t="s">
        <v>733</v>
      </c>
    </row>
    <row r="666" spans="1:5" ht="12.75">
      <c r="A666" t="s">
        <v>57</v>
      </c>
      <c r="E666" s="39" t="s">
        <v>58</v>
      </c>
    </row>
    <row r="667" spans="1:16" ht="25.5">
      <c r="A667" t="s">
        <v>49</v>
      </c>
      <c s="34" t="s">
        <v>564</v>
      </c>
      <c s="34" t="s">
        <v>342</v>
      </c>
      <c s="35" t="s">
        <v>564</v>
      </c>
      <c s="6" t="s">
        <v>343</v>
      </c>
      <c s="36" t="s">
        <v>62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63</v>
      </c>
      <c>
        <f>(M667*0)/100</f>
      </c>
      <c t="s">
        <v>27</v>
      </c>
    </row>
    <row r="668" spans="1:5" ht="12.75">
      <c r="A668" s="35" t="s">
        <v>54</v>
      </c>
      <c r="E668" s="39" t="s">
        <v>4</v>
      </c>
    </row>
    <row r="669" spans="1:5" ht="12.75">
      <c r="A669" s="35" t="s">
        <v>55</v>
      </c>
      <c r="E669" s="40" t="s">
        <v>132</v>
      </c>
    </row>
    <row r="670" spans="1:5" ht="12.75">
      <c r="A670" t="s">
        <v>57</v>
      </c>
      <c r="E670" s="39" t="s">
        <v>58</v>
      </c>
    </row>
    <row r="671" spans="1:16" ht="25.5">
      <c r="A671" t="s">
        <v>49</v>
      </c>
      <c s="34" t="s">
        <v>567</v>
      </c>
      <c s="34" t="s">
        <v>225</v>
      </c>
      <c s="35" t="s">
        <v>567</v>
      </c>
      <c s="6" t="s">
        <v>226</v>
      </c>
      <c s="36" t="s">
        <v>62</v>
      </c>
      <c s="37">
        <v>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63</v>
      </c>
      <c>
        <f>(M671*0)/100</f>
      </c>
      <c t="s">
        <v>27</v>
      </c>
    </row>
    <row r="672" spans="1:5" ht="12.75">
      <c r="A672" s="35" t="s">
        <v>54</v>
      </c>
      <c r="E672" s="39" t="s">
        <v>4</v>
      </c>
    </row>
    <row r="673" spans="1:5" ht="12.75">
      <c r="A673" s="35" t="s">
        <v>55</v>
      </c>
      <c r="E673" s="40" t="s">
        <v>84</v>
      </c>
    </row>
    <row r="674" spans="1:5" ht="12.75">
      <c r="A674" t="s">
        <v>57</v>
      </c>
      <c r="E674" s="39" t="s">
        <v>58</v>
      </c>
    </row>
    <row r="675" spans="1:16" ht="25.5">
      <c r="A675" t="s">
        <v>49</v>
      </c>
      <c s="34" t="s">
        <v>670</v>
      </c>
      <c s="34" t="s">
        <v>248</v>
      </c>
      <c s="35" t="s">
        <v>670</v>
      </c>
      <c s="6" t="s">
        <v>249</v>
      </c>
      <c s="36" t="s">
        <v>62</v>
      </c>
      <c s="37">
        <v>4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63</v>
      </c>
      <c>
        <f>(M675*0)/100</f>
      </c>
      <c t="s">
        <v>27</v>
      </c>
    </row>
    <row r="676" spans="1:5" ht="12.75">
      <c r="A676" s="35" t="s">
        <v>54</v>
      </c>
      <c r="E676" s="39" t="s">
        <v>4</v>
      </c>
    </row>
    <row r="677" spans="1:5" ht="12.75">
      <c r="A677" s="35" t="s">
        <v>55</v>
      </c>
      <c r="E677" s="40" t="s">
        <v>388</v>
      </c>
    </row>
    <row r="678" spans="1:5" ht="12.75">
      <c r="A678" t="s">
        <v>57</v>
      </c>
      <c r="E678" s="39" t="s">
        <v>58</v>
      </c>
    </row>
    <row r="679" spans="1:16" ht="25.5">
      <c r="A679" t="s">
        <v>49</v>
      </c>
      <c s="34" t="s">
        <v>714</v>
      </c>
      <c s="34" t="s">
        <v>336</v>
      </c>
      <c s="35" t="s">
        <v>714</v>
      </c>
      <c s="6" t="s">
        <v>337</v>
      </c>
      <c s="36" t="s">
        <v>62</v>
      </c>
      <c s="37">
        <v>5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63</v>
      </c>
      <c>
        <f>(M679*0)/100</f>
      </c>
      <c t="s">
        <v>27</v>
      </c>
    </row>
    <row r="680" spans="1:5" ht="12.75">
      <c r="A680" s="35" t="s">
        <v>54</v>
      </c>
      <c r="E680" s="39" t="s">
        <v>4</v>
      </c>
    </row>
    <row r="681" spans="1:5" ht="12.75">
      <c r="A681" s="35" t="s">
        <v>55</v>
      </c>
      <c r="E681" s="40" t="s">
        <v>223</v>
      </c>
    </row>
    <row r="682" spans="1:5" ht="12.75">
      <c r="A682" t="s">
        <v>57</v>
      </c>
      <c r="E682" s="39" t="s">
        <v>58</v>
      </c>
    </row>
    <row r="683" spans="1:16" ht="25.5">
      <c r="A683" t="s">
        <v>49</v>
      </c>
      <c s="34" t="s">
        <v>715</v>
      </c>
      <c s="34" t="s">
        <v>752</v>
      </c>
      <c s="35" t="s">
        <v>715</v>
      </c>
      <c s="6" t="s">
        <v>554</v>
      </c>
      <c s="36" t="s">
        <v>62</v>
      </c>
      <c s="37">
        <v>4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146</v>
      </c>
      <c>
        <f>(M683*0)/100</f>
      </c>
      <c t="s">
        <v>27</v>
      </c>
    </row>
    <row r="684" spans="1:5" ht="12.75">
      <c r="A684" s="35" t="s">
        <v>54</v>
      </c>
      <c r="E684" s="39" t="s">
        <v>4</v>
      </c>
    </row>
    <row r="685" spans="1:5" ht="12.75">
      <c r="A685" s="35" t="s">
        <v>55</v>
      </c>
      <c r="E685" s="40" t="s">
        <v>388</v>
      </c>
    </row>
    <row r="686" spans="1:5" ht="12.75">
      <c r="A686" t="s">
        <v>57</v>
      </c>
      <c r="E686" s="39" t="s">
        <v>58</v>
      </c>
    </row>
    <row r="687" spans="1:16" ht="12.75">
      <c r="A687" t="s">
        <v>49</v>
      </c>
      <c s="34" t="s">
        <v>717</v>
      </c>
      <c s="34" t="s">
        <v>753</v>
      </c>
      <c s="35" t="s">
        <v>717</v>
      </c>
      <c s="6" t="s">
        <v>557</v>
      </c>
      <c s="36" t="s">
        <v>242</v>
      </c>
      <c s="37">
        <v>8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146</v>
      </c>
      <c>
        <f>(M687*0)/100</f>
      </c>
      <c t="s">
        <v>27</v>
      </c>
    </row>
    <row r="688" spans="1:5" ht="12.75">
      <c r="A688" s="35" t="s">
        <v>54</v>
      </c>
      <c r="E688" s="39" t="s">
        <v>4</v>
      </c>
    </row>
    <row r="689" spans="1:5" ht="12.75">
      <c r="A689" s="35" t="s">
        <v>55</v>
      </c>
      <c r="E689" s="40" t="s">
        <v>132</v>
      </c>
    </row>
    <row r="690" spans="1:5" ht="12.75">
      <c r="A690" t="s">
        <v>57</v>
      </c>
      <c r="E690" s="39" t="s">
        <v>58</v>
      </c>
    </row>
    <row r="691" spans="1:16" ht="12.75">
      <c r="A691" t="s">
        <v>49</v>
      </c>
      <c s="34" t="s">
        <v>754</v>
      </c>
      <c s="34" t="s">
        <v>315</v>
      </c>
      <c s="35" t="s">
        <v>754</v>
      </c>
      <c s="6" t="s">
        <v>316</v>
      </c>
      <c s="36" t="s">
        <v>306</v>
      </c>
      <c s="37">
        <v>52.5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63</v>
      </c>
      <c>
        <f>(M691*0)/100</f>
      </c>
      <c t="s">
        <v>27</v>
      </c>
    </row>
    <row r="692" spans="1:5" ht="12.75">
      <c r="A692" s="35" t="s">
        <v>54</v>
      </c>
      <c r="E692" s="39" t="s">
        <v>4</v>
      </c>
    </row>
    <row r="693" spans="1:5" ht="12.75">
      <c r="A693" s="35" t="s">
        <v>55</v>
      </c>
      <c r="E693" s="40" t="s">
        <v>729</v>
      </c>
    </row>
    <row r="694" spans="1:5" ht="12.75">
      <c r="A694" t="s">
        <v>57</v>
      </c>
      <c r="E694" s="39" t="s">
        <v>58</v>
      </c>
    </row>
    <row r="695" spans="1:16" ht="12.75">
      <c r="A695" t="s">
        <v>49</v>
      </c>
      <c s="34" t="s">
        <v>755</v>
      </c>
      <c s="34" t="s">
        <v>319</v>
      </c>
      <c s="35" t="s">
        <v>755</v>
      </c>
      <c s="6" t="s">
        <v>320</v>
      </c>
      <c s="36" t="s">
        <v>306</v>
      </c>
      <c s="37">
        <v>52.5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63</v>
      </c>
      <c>
        <f>(M695*0)/100</f>
      </c>
      <c t="s">
        <v>27</v>
      </c>
    </row>
    <row r="696" spans="1:5" ht="12.75">
      <c r="A696" s="35" t="s">
        <v>54</v>
      </c>
      <c r="E696" s="39" t="s">
        <v>4</v>
      </c>
    </row>
    <row r="697" spans="1:5" ht="12.75">
      <c r="A697" s="35" t="s">
        <v>55</v>
      </c>
      <c r="E697" s="40" t="s">
        <v>729</v>
      </c>
    </row>
    <row r="698" spans="1:5" ht="12.75">
      <c r="A698" t="s">
        <v>57</v>
      </c>
      <c r="E698" s="39" t="s">
        <v>58</v>
      </c>
    </row>
    <row r="699" spans="1:16" ht="12.75">
      <c r="A699" t="s">
        <v>49</v>
      </c>
      <c s="34" t="s">
        <v>756</v>
      </c>
      <c s="34" t="s">
        <v>322</v>
      </c>
      <c s="35" t="s">
        <v>756</v>
      </c>
      <c s="6" t="s">
        <v>323</v>
      </c>
      <c s="36" t="s">
        <v>306</v>
      </c>
      <c s="37">
        <v>52.5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63</v>
      </c>
      <c>
        <f>(M699*0)/100</f>
      </c>
      <c t="s">
        <v>27</v>
      </c>
    </row>
    <row r="700" spans="1:5" ht="12.75">
      <c r="A700" s="35" t="s">
        <v>54</v>
      </c>
      <c r="E700" s="39" t="s">
        <v>4</v>
      </c>
    </row>
    <row r="701" spans="1:5" ht="12.75">
      <c r="A701" s="35" t="s">
        <v>55</v>
      </c>
      <c r="E701" s="40" t="s">
        <v>729</v>
      </c>
    </row>
    <row r="702" spans="1:5" ht="12.75">
      <c r="A702" t="s">
        <v>57</v>
      </c>
      <c r="E702" s="39" t="s">
        <v>58</v>
      </c>
    </row>
    <row r="703" spans="1:16" ht="12.75">
      <c r="A703" t="s">
        <v>49</v>
      </c>
      <c s="34" t="s">
        <v>757</v>
      </c>
      <c s="34" t="s">
        <v>731</v>
      </c>
      <c s="35" t="s">
        <v>757</v>
      </c>
      <c s="6" t="s">
        <v>732</v>
      </c>
      <c s="36" t="s">
        <v>88</v>
      </c>
      <c s="37">
        <v>7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63</v>
      </c>
      <c>
        <f>(M703*0)/100</f>
      </c>
      <c t="s">
        <v>27</v>
      </c>
    </row>
    <row r="704" spans="1:5" ht="12.75">
      <c r="A704" s="35" t="s">
        <v>54</v>
      </c>
      <c r="E704" s="39" t="s">
        <v>4</v>
      </c>
    </row>
    <row r="705" spans="1:5" ht="12.75">
      <c r="A705" s="35" t="s">
        <v>55</v>
      </c>
      <c r="E705" s="40" t="s">
        <v>219</v>
      </c>
    </row>
    <row r="706" spans="1:5" ht="12.75">
      <c r="A706" t="s">
        <v>57</v>
      </c>
      <c r="E706" s="39" t="s">
        <v>58</v>
      </c>
    </row>
    <row r="707" spans="1:16" ht="12.75">
      <c r="A707" t="s">
        <v>49</v>
      </c>
      <c s="34" t="s">
        <v>758</v>
      </c>
      <c s="34" t="s">
        <v>562</v>
      </c>
      <c s="35" t="s">
        <v>758</v>
      </c>
      <c s="6" t="s">
        <v>563</v>
      </c>
      <c s="36" t="s">
        <v>298</v>
      </c>
      <c s="37">
        <v>52.5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63</v>
      </c>
      <c>
        <f>(M707*0)/100</f>
      </c>
      <c t="s">
        <v>27</v>
      </c>
    </row>
    <row r="708" spans="1:5" ht="12.75">
      <c r="A708" s="35" t="s">
        <v>54</v>
      </c>
      <c r="E708" s="39" t="s">
        <v>4</v>
      </c>
    </row>
    <row r="709" spans="1:5" ht="12.75">
      <c r="A709" s="35" t="s">
        <v>55</v>
      </c>
      <c r="E709" s="40" t="s">
        <v>729</v>
      </c>
    </row>
    <row r="710" spans="1:5" ht="12.75">
      <c r="A710" t="s">
        <v>57</v>
      </c>
      <c r="E710" s="39" t="s">
        <v>58</v>
      </c>
    </row>
    <row r="711" spans="1:16" ht="12.75">
      <c r="A711" t="s">
        <v>49</v>
      </c>
      <c s="34" t="s">
        <v>759</v>
      </c>
      <c s="34" t="s">
        <v>760</v>
      </c>
      <c s="35" t="s">
        <v>759</v>
      </c>
      <c s="6" t="s">
        <v>566</v>
      </c>
      <c s="36" t="s">
        <v>242</v>
      </c>
      <c s="37">
        <v>8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146</v>
      </c>
      <c>
        <f>(M711*0)/100</f>
      </c>
      <c t="s">
        <v>27</v>
      </c>
    </row>
    <row r="712" spans="1:5" ht="12.75">
      <c r="A712" s="35" t="s">
        <v>54</v>
      </c>
      <c r="E712" s="39" t="s">
        <v>4</v>
      </c>
    </row>
    <row r="713" spans="1:5" ht="12.75">
      <c r="A713" s="35" t="s">
        <v>55</v>
      </c>
      <c r="E713" s="40" t="s">
        <v>132</v>
      </c>
    </row>
    <row r="714" spans="1:5" ht="12.75">
      <c r="A714" t="s">
        <v>57</v>
      </c>
      <c r="E714" s="39" t="s">
        <v>58</v>
      </c>
    </row>
    <row r="715" spans="1:16" ht="25.5">
      <c r="A715" t="s">
        <v>49</v>
      </c>
      <c s="34" t="s">
        <v>761</v>
      </c>
      <c s="34" t="s">
        <v>568</v>
      </c>
      <c s="35" t="s">
        <v>761</v>
      </c>
      <c s="6" t="s">
        <v>569</v>
      </c>
      <c s="36" t="s">
        <v>570</v>
      </c>
      <c s="37">
        <v>3.276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63</v>
      </c>
      <c>
        <f>(M715*0)/100</f>
      </c>
      <c t="s">
        <v>27</v>
      </c>
    </row>
    <row r="716" spans="1:5" ht="12.75">
      <c r="A716" s="35" t="s">
        <v>54</v>
      </c>
      <c r="E716" s="39" t="s">
        <v>4</v>
      </c>
    </row>
    <row r="717" spans="1:5" ht="12.75">
      <c r="A717" s="35" t="s">
        <v>55</v>
      </c>
      <c r="E717" s="40" t="s">
        <v>571</v>
      </c>
    </row>
    <row r="718" spans="1:5" ht="12.75">
      <c r="A718" t="s">
        <v>57</v>
      </c>
      <c r="E71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</v>
      </c>
      <c r="E4" s="26" t="s">
        <v>14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COUNTIFS(L8:L209,"=0",A8:A209,"P")+COUNTIFS(L8:L209,"",A8:A209,"P")+SUM(Q8:Q209)</f>
      </c>
    </row>
    <row r="8" spans="1:13" ht="12.75">
      <c r="A8" t="s">
        <v>44</v>
      </c>
      <c r="C8" s="28" t="s">
        <v>764</v>
      </c>
      <c r="E8" s="30" t="s">
        <v>763</v>
      </c>
      <c r="J8" s="29">
        <f>0+J9+J14+J163+J204</f>
      </c>
      <c s="29">
        <f>0+K9+K14+K163+K204</f>
      </c>
      <c s="29">
        <f>0+L9+L14+L163+L204</f>
      </c>
      <c s="29">
        <f>0+M9+M14+M163+M204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27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</f>
      </c>
      <c s="32">
        <f>0+M15+M19+M23+M27+M31+M35+M39+M43+M47+M51+M55+M59+M63+M67+M71+M75+M79+M83+M87+M91+M95+M99+M103+M107+M111+M115+M119+M123+M127+M131+M135+M139+M143+M147+M151+M155+M159</f>
      </c>
    </row>
    <row r="15" spans="1:16" ht="12.75">
      <c r="A15" t="s">
        <v>49</v>
      </c>
      <c s="34" t="s">
        <v>27</v>
      </c>
      <c s="34" t="s">
        <v>64</v>
      </c>
      <c s="35" t="s">
        <v>27</v>
      </c>
      <c s="6" t="s">
        <v>65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27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25</v>
      </c>
      <c s="34" t="s">
        <v>67</v>
      </c>
      <c s="35" t="s">
        <v>25</v>
      </c>
      <c s="6" t="s">
        <v>68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27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70</v>
      </c>
      <c s="35" t="s">
        <v>66</v>
      </c>
      <c s="6" t="s">
        <v>71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27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76</v>
      </c>
      <c s="35" t="s">
        <v>69</v>
      </c>
      <c s="6" t="s">
        <v>77</v>
      </c>
      <c s="36" t="s">
        <v>62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27</v>
      </c>
    </row>
    <row r="28" spans="1:5" ht="12.75">
      <c r="A28" s="35" t="s">
        <v>54</v>
      </c>
      <c r="E28" s="39" t="s">
        <v>4</v>
      </c>
    </row>
    <row r="29" spans="1:5" ht="12.75">
      <c r="A29" s="35" t="s">
        <v>55</v>
      </c>
      <c r="E29" s="40" t="s">
        <v>56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26</v>
      </c>
      <c s="34" t="s">
        <v>82</v>
      </c>
      <c s="35" t="s">
        <v>26</v>
      </c>
      <c s="6" t="s">
        <v>83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27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56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86</v>
      </c>
      <c s="35" t="s">
        <v>75</v>
      </c>
      <c s="6" t="s">
        <v>87</v>
      </c>
      <c s="36" t="s">
        <v>62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27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56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765</v>
      </c>
      <c s="35" t="s">
        <v>78</v>
      </c>
      <c s="6" t="s">
        <v>766</v>
      </c>
      <c s="36" t="s">
        <v>88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146</v>
      </c>
      <c>
        <f>(M39*0)/100</f>
      </c>
      <c t="s">
        <v>27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642</v>
      </c>
    </row>
    <row r="42" spans="1:5" ht="12.75">
      <c r="A42" t="s">
        <v>57</v>
      </c>
      <c r="E42" s="39" t="s">
        <v>767</v>
      </c>
    </row>
    <row r="43" spans="1:16" ht="12.75">
      <c r="A43" t="s">
        <v>49</v>
      </c>
      <c s="34" t="s">
        <v>81</v>
      </c>
      <c s="34" t="s">
        <v>768</v>
      </c>
      <c s="35" t="s">
        <v>81</v>
      </c>
      <c s="6" t="s">
        <v>769</v>
      </c>
      <c s="36" t="s">
        <v>88</v>
      </c>
      <c s="37">
        <v>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146</v>
      </c>
      <c>
        <f>(M43*0)/100</f>
      </c>
      <c t="s">
        <v>27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642</v>
      </c>
    </row>
    <row r="46" spans="1:5" ht="12.75">
      <c r="A46" t="s">
        <v>57</v>
      </c>
      <c r="E46" s="39" t="s">
        <v>770</v>
      </c>
    </row>
    <row r="47" spans="1:16" ht="12.75">
      <c r="A47" t="s">
        <v>49</v>
      </c>
      <c s="34" t="s">
        <v>85</v>
      </c>
      <c s="34" t="s">
        <v>108</v>
      </c>
      <c s="35" t="s">
        <v>85</v>
      </c>
      <c s="6" t="s">
        <v>109</v>
      </c>
      <c s="36" t="s">
        <v>88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27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110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112</v>
      </c>
      <c s="35" t="s">
        <v>89</v>
      </c>
      <c s="6" t="s">
        <v>113</v>
      </c>
      <c s="36" t="s">
        <v>88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27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72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115</v>
      </c>
      <c s="35" t="s">
        <v>93</v>
      </c>
      <c s="6" t="s">
        <v>116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27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118</v>
      </c>
      <c s="35" t="s">
        <v>96</v>
      </c>
      <c s="6" t="s">
        <v>119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27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121</v>
      </c>
      <c s="35" t="s">
        <v>100</v>
      </c>
      <c s="6" t="s">
        <v>122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27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124</v>
      </c>
      <c s="35" t="s">
        <v>104</v>
      </c>
      <c s="6" t="s">
        <v>125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27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127</v>
      </c>
      <c s="35" t="s">
        <v>107</v>
      </c>
      <c s="6" t="s">
        <v>128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27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130</v>
      </c>
      <c s="35" t="s">
        <v>111</v>
      </c>
      <c s="6" t="s">
        <v>131</v>
      </c>
      <c s="36" t="s">
        <v>62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27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388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134</v>
      </c>
      <c s="35" t="s">
        <v>114</v>
      </c>
      <c s="6" t="s">
        <v>135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27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388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137</v>
      </c>
      <c s="35" t="s">
        <v>117</v>
      </c>
      <c s="6" t="s">
        <v>138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27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140</v>
      </c>
      <c s="35" t="s">
        <v>120</v>
      </c>
      <c s="6" t="s">
        <v>141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27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123</v>
      </c>
      <c s="34" t="s">
        <v>771</v>
      </c>
      <c s="35" t="s">
        <v>123</v>
      </c>
      <c s="6" t="s">
        <v>144</v>
      </c>
      <c s="36" t="s">
        <v>145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146</v>
      </c>
      <c>
        <f>(M91*0)/100</f>
      </c>
      <c t="s">
        <v>27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25.5">
      <c r="A95" t="s">
        <v>49</v>
      </c>
      <c s="34" t="s">
        <v>126</v>
      </c>
      <c s="34" t="s">
        <v>772</v>
      </c>
      <c s="35" t="s">
        <v>126</v>
      </c>
      <c s="6" t="s">
        <v>149</v>
      </c>
      <c s="36" t="s">
        <v>145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146</v>
      </c>
      <c>
        <f>(M95*0)/100</f>
      </c>
      <c t="s">
        <v>27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25.5">
      <c r="A99" t="s">
        <v>49</v>
      </c>
      <c s="34" t="s">
        <v>129</v>
      </c>
      <c s="34" t="s">
        <v>773</v>
      </c>
      <c s="35" t="s">
        <v>129</v>
      </c>
      <c s="6" t="s">
        <v>152</v>
      </c>
      <c s="36" t="s">
        <v>145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146</v>
      </c>
      <c>
        <f>(M99*0)/100</f>
      </c>
      <c t="s">
        <v>27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774</v>
      </c>
      <c s="35" t="s">
        <v>133</v>
      </c>
      <c s="6" t="s">
        <v>155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146</v>
      </c>
      <c>
        <f>(M103*0)/100</f>
      </c>
      <c t="s">
        <v>27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58</v>
      </c>
    </row>
    <row r="107" spans="1:16" ht="25.5">
      <c r="A107" t="s">
        <v>49</v>
      </c>
      <c s="34" t="s">
        <v>136</v>
      </c>
      <c s="34" t="s">
        <v>225</v>
      </c>
      <c s="35" t="s">
        <v>136</v>
      </c>
      <c s="6" t="s">
        <v>226</v>
      </c>
      <c s="36" t="s">
        <v>62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27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388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240</v>
      </c>
      <c s="35" t="s">
        <v>139</v>
      </c>
      <c s="6" t="s">
        <v>241</v>
      </c>
      <c s="36" t="s">
        <v>242</v>
      </c>
      <c s="37">
        <v>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27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132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142</v>
      </c>
      <c s="34" t="s">
        <v>244</v>
      </c>
      <c s="35" t="s">
        <v>142</v>
      </c>
      <c s="6" t="s">
        <v>245</v>
      </c>
      <c s="36" t="s">
        <v>62</v>
      </c>
      <c s="37">
        <v>160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63</v>
      </c>
      <c>
        <f>(M115*0)/100</f>
      </c>
      <c t="s">
        <v>27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704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248</v>
      </c>
      <c s="35" t="s">
        <v>147</v>
      </c>
      <c s="6" t="s">
        <v>249</v>
      </c>
      <c s="36" t="s">
        <v>62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63</v>
      </c>
      <c>
        <f>(M119*0)/100</f>
      </c>
      <c t="s">
        <v>27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388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150</v>
      </c>
      <c s="34" t="s">
        <v>775</v>
      </c>
      <c s="35" t="s">
        <v>150</v>
      </c>
      <c s="6" t="s">
        <v>253</v>
      </c>
      <c s="36" t="s">
        <v>62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27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388</v>
      </c>
    </row>
    <row r="126" spans="1:5" ht="12.75">
      <c r="A126" t="s">
        <v>57</v>
      </c>
      <c r="E126" s="39" t="s">
        <v>58</v>
      </c>
    </row>
    <row r="127" spans="1:16" ht="25.5">
      <c r="A127" t="s">
        <v>49</v>
      </c>
      <c s="34" t="s">
        <v>153</v>
      </c>
      <c s="34" t="s">
        <v>255</v>
      </c>
      <c s="35" t="s">
        <v>153</v>
      </c>
      <c s="6" t="s">
        <v>256</v>
      </c>
      <c s="36" t="s">
        <v>88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63</v>
      </c>
      <c>
        <f>(M127*0)/100</f>
      </c>
      <c t="s">
        <v>27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84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262</v>
      </c>
      <c s="35" t="s">
        <v>156</v>
      </c>
      <c s="6" t="s">
        <v>263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27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58</v>
      </c>
    </row>
    <row r="135" spans="1:16" ht="25.5">
      <c r="A135" t="s">
        <v>49</v>
      </c>
      <c s="34" t="s">
        <v>160</v>
      </c>
      <c s="34" t="s">
        <v>268</v>
      </c>
      <c s="35" t="s">
        <v>160</v>
      </c>
      <c s="6" t="s">
        <v>269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27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58</v>
      </c>
    </row>
    <row r="139" spans="1:16" ht="25.5">
      <c r="A139" t="s">
        <v>49</v>
      </c>
      <c s="34" t="s">
        <v>163</v>
      </c>
      <c s="34" t="s">
        <v>271</v>
      </c>
      <c s="35" t="s">
        <v>163</v>
      </c>
      <c s="6" t="s">
        <v>272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27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58</v>
      </c>
    </row>
    <row r="143" spans="1:16" ht="38.25">
      <c r="A143" t="s">
        <v>49</v>
      </c>
      <c s="34" t="s">
        <v>166</v>
      </c>
      <c s="34" t="s">
        <v>274</v>
      </c>
      <c s="35" t="s">
        <v>166</v>
      </c>
      <c s="6" t="s">
        <v>275</v>
      </c>
      <c s="36" t="s">
        <v>62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27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178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277</v>
      </c>
      <c s="35" t="s">
        <v>169</v>
      </c>
      <c s="6" t="s">
        <v>278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27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280</v>
      </c>
      <c s="35" t="s">
        <v>172</v>
      </c>
      <c s="6" t="s">
        <v>281</v>
      </c>
      <c s="36" t="s">
        <v>242</v>
      </c>
      <c s="37">
        <v>24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27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282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284</v>
      </c>
      <c s="35" t="s">
        <v>175</v>
      </c>
      <c s="6" t="s">
        <v>285</v>
      </c>
      <c s="36" t="s">
        <v>242</v>
      </c>
      <c s="37">
        <v>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27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132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287</v>
      </c>
      <c s="35" t="s">
        <v>179</v>
      </c>
      <c s="6" t="s">
        <v>288</v>
      </c>
      <c s="36" t="s">
        <v>242</v>
      </c>
      <c s="37">
        <v>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27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132</v>
      </c>
    </row>
    <row r="162" spans="1:5" ht="12.75">
      <c r="A162" t="s">
        <v>57</v>
      </c>
      <c r="E162" s="39" t="s">
        <v>58</v>
      </c>
    </row>
    <row r="163" spans="1:13" ht="12.75">
      <c r="A163" t="s">
        <v>46</v>
      </c>
      <c r="C163" s="31" t="s">
        <v>25</v>
      </c>
      <c r="E163" s="33" t="s">
        <v>289</v>
      </c>
      <c r="J163" s="32">
        <f>0</f>
      </c>
      <c s="32">
        <f>0</f>
      </c>
      <c s="32">
        <f>0+L164+L168+L172+L176+L180+L184+L188+L192+L196+L200</f>
      </c>
      <c s="32">
        <f>0+M164+M168+M172+M176+M180+M184+M188+M192+M196+M200</f>
      </c>
    </row>
    <row r="164" spans="1:16" ht="12.75">
      <c r="A164" t="s">
        <v>49</v>
      </c>
      <c s="34" t="s">
        <v>182</v>
      </c>
      <c s="34" t="s">
        <v>776</v>
      </c>
      <c s="35" t="s">
        <v>182</v>
      </c>
      <c s="6" t="s">
        <v>292</v>
      </c>
      <c s="36" t="s">
        <v>293</v>
      </c>
      <c s="37">
        <v>0.01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146</v>
      </c>
      <c>
        <f>(M164*0)/100</f>
      </c>
      <c t="s">
        <v>27</v>
      </c>
    </row>
    <row r="165" spans="1:5" ht="12.75">
      <c r="A165" s="35" t="s">
        <v>54</v>
      </c>
      <c r="E165" s="39" t="s">
        <v>4</v>
      </c>
    </row>
    <row r="166" spans="1:5" ht="12.75">
      <c r="A166" s="35" t="s">
        <v>55</v>
      </c>
      <c r="E166" s="40" t="s">
        <v>777</v>
      </c>
    </row>
    <row r="167" spans="1:5" ht="12.75">
      <c r="A167" t="s">
        <v>57</v>
      </c>
      <c r="E167" s="39" t="s">
        <v>58</v>
      </c>
    </row>
    <row r="168" spans="1:16" ht="12.75">
      <c r="A168" t="s">
        <v>49</v>
      </c>
      <c s="34" t="s">
        <v>186</v>
      </c>
      <c s="34" t="s">
        <v>296</v>
      </c>
      <c s="35" t="s">
        <v>186</v>
      </c>
      <c s="6" t="s">
        <v>297</v>
      </c>
      <c s="36" t="s">
        <v>298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63</v>
      </c>
      <c>
        <f>(M168*0)/100</f>
      </c>
      <c t="s">
        <v>27</v>
      </c>
    </row>
    <row r="169" spans="1:5" ht="12.75">
      <c r="A169" s="35" t="s">
        <v>54</v>
      </c>
      <c r="E169" s="39" t="s">
        <v>4</v>
      </c>
    </row>
    <row r="170" spans="1:5" ht="12.75">
      <c r="A170" s="35" t="s">
        <v>55</v>
      </c>
      <c r="E170" s="40" t="s">
        <v>110</v>
      </c>
    </row>
    <row r="171" spans="1:5" ht="12.75">
      <c r="A171" t="s">
        <v>57</v>
      </c>
      <c r="E171" s="39" t="s">
        <v>58</v>
      </c>
    </row>
    <row r="172" spans="1:16" ht="12.75">
      <c r="A172" t="s">
        <v>49</v>
      </c>
      <c s="34" t="s">
        <v>189</v>
      </c>
      <c s="34" t="s">
        <v>315</v>
      </c>
      <c s="35" t="s">
        <v>189</v>
      </c>
      <c s="6" t="s">
        <v>316</v>
      </c>
      <c s="36" t="s">
        <v>306</v>
      </c>
      <c s="37">
        <v>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63</v>
      </c>
      <c>
        <f>(M172*0)/100</f>
      </c>
      <c t="s">
        <v>27</v>
      </c>
    </row>
    <row r="173" spans="1:5" ht="12.75">
      <c r="A173" s="35" t="s">
        <v>54</v>
      </c>
      <c r="E173" s="39" t="s">
        <v>4</v>
      </c>
    </row>
    <row r="174" spans="1:5" ht="12.75">
      <c r="A174" s="35" t="s">
        <v>55</v>
      </c>
      <c r="E174" s="40" t="s">
        <v>223</v>
      </c>
    </row>
    <row r="175" spans="1:5" ht="12.75">
      <c r="A175" t="s">
        <v>57</v>
      </c>
      <c r="E175" s="39" t="s">
        <v>58</v>
      </c>
    </row>
    <row r="176" spans="1:16" ht="12.75">
      <c r="A176" t="s">
        <v>49</v>
      </c>
      <c s="34" t="s">
        <v>192</v>
      </c>
      <c s="34" t="s">
        <v>319</v>
      </c>
      <c s="35" t="s">
        <v>192</v>
      </c>
      <c s="6" t="s">
        <v>320</v>
      </c>
      <c s="36" t="s">
        <v>306</v>
      </c>
      <c s="37">
        <v>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63</v>
      </c>
      <c>
        <f>(M176*0)/100</f>
      </c>
      <c t="s">
        <v>27</v>
      </c>
    </row>
    <row r="177" spans="1:5" ht="12.75">
      <c r="A177" s="35" t="s">
        <v>54</v>
      </c>
      <c r="E177" s="39" t="s">
        <v>4</v>
      </c>
    </row>
    <row r="178" spans="1:5" ht="12.75">
      <c r="A178" s="35" t="s">
        <v>55</v>
      </c>
      <c r="E178" s="40" t="s">
        <v>223</v>
      </c>
    </row>
    <row r="179" spans="1:5" ht="12.75">
      <c r="A179" t="s">
        <v>57</v>
      </c>
      <c r="E179" s="39" t="s">
        <v>58</v>
      </c>
    </row>
    <row r="180" spans="1:16" ht="12.75">
      <c r="A180" t="s">
        <v>49</v>
      </c>
      <c s="34" t="s">
        <v>195</v>
      </c>
      <c s="34" t="s">
        <v>322</v>
      </c>
      <c s="35" t="s">
        <v>195</v>
      </c>
      <c s="6" t="s">
        <v>323</v>
      </c>
      <c s="36" t="s">
        <v>306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63</v>
      </c>
      <c>
        <f>(M180*0)/100</f>
      </c>
      <c t="s">
        <v>27</v>
      </c>
    </row>
    <row r="181" spans="1:5" ht="12.75">
      <c r="A181" s="35" t="s">
        <v>54</v>
      </c>
      <c r="E181" s="39" t="s">
        <v>4</v>
      </c>
    </row>
    <row r="182" spans="1:5" ht="12.75">
      <c r="A182" s="35" t="s">
        <v>55</v>
      </c>
      <c r="E182" s="40" t="s">
        <v>223</v>
      </c>
    </row>
    <row r="183" spans="1:5" ht="12.75">
      <c r="A183" t="s">
        <v>57</v>
      </c>
      <c r="E183" s="39" t="s">
        <v>58</v>
      </c>
    </row>
    <row r="184" spans="1:16" ht="12.75">
      <c r="A184" t="s">
        <v>49</v>
      </c>
      <c s="34" t="s">
        <v>198</v>
      </c>
      <c s="34" t="s">
        <v>326</v>
      </c>
      <c s="35" t="s">
        <v>198</v>
      </c>
      <c s="6" t="s">
        <v>327</v>
      </c>
      <c s="36" t="s">
        <v>88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63</v>
      </c>
      <c>
        <f>(M184*0)/100</f>
      </c>
      <c t="s">
        <v>27</v>
      </c>
    </row>
    <row r="185" spans="1:5" ht="12.75">
      <c r="A185" s="35" t="s">
        <v>54</v>
      </c>
      <c r="E185" s="39" t="s">
        <v>4</v>
      </c>
    </row>
    <row r="186" spans="1:5" ht="12.75">
      <c r="A186" s="35" t="s">
        <v>55</v>
      </c>
      <c r="E186" s="40" t="s">
        <v>185</v>
      </c>
    </row>
    <row r="187" spans="1:5" ht="12.75">
      <c r="A187" t="s">
        <v>57</v>
      </c>
      <c r="E187" s="39" t="s">
        <v>58</v>
      </c>
    </row>
    <row r="188" spans="1:16" ht="25.5">
      <c r="A188" t="s">
        <v>49</v>
      </c>
      <c s="34" t="s">
        <v>201</v>
      </c>
      <c s="34" t="s">
        <v>330</v>
      </c>
      <c s="35" t="s">
        <v>201</v>
      </c>
      <c s="6" t="s">
        <v>331</v>
      </c>
      <c s="36" t="s">
        <v>88</v>
      </c>
      <c s="37">
        <v>10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63</v>
      </c>
      <c>
        <f>(M188*0)/100</f>
      </c>
      <c t="s">
        <v>27</v>
      </c>
    </row>
    <row r="189" spans="1:5" ht="12.75">
      <c r="A189" s="35" t="s">
        <v>54</v>
      </c>
      <c r="E189" s="39" t="s">
        <v>4</v>
      </c>
    </row>
    <row r="190" spans="1:5" ht="12.75">
      <c r="A190" s="35" t="s">
        <v>55</v>
      </c>
      <c r="E190" s="40" t="s">
        <v>185</v>
      </c>
    </row>
    <row r="191" spans="1:5" ht="12.75">
      <c r="A191" t="s">
        <v>57</v>
      </c>
      <c r="E191" s="39" t="s">
        <v>58</v>
      </c>
    </row>
    <row r="192" spans="1:16" ht="12.75">
      <c r="A192" t="s">
        <v>49</v>
      </c>
      <c s="34" t="s">
        <v>204</v>
      </c>
      <c s="34" t="s">
        <v>333</v>
      </c>
      <c s="35" t="s">
        <v>204</v>
      </c>
      <c s="6" t="s">
        <v>334</v>
      </c>
      <c s="36" t="s">
        <v>88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63</v>
      </c>
      <c>
        <f>(M192*0)/100</f>
      </c>
      <c t="s">
        <v>27</v>
      </c>
    </row>
    <row r="193" spans="1:5" ht="12.75">
      <c r="A193" s="35" t="s">
        <v>54</v>
      </c>
      <c r="E193" s="39" t="s">
        <v>4</v>
      </c>
    </row>
    <row r="194" spans="1:5" ht="12.75">
      <c r="A194" s="35" t="s">
        <v>55</v>
      </c>
      <c r="E194" s="40" t="s">
        <v>185</v>
      </c>
    </row>
    <row r="195" spans="1:5" ht="12.75">
      <c r="A195" t="s">
        <v>57</v>
      </c>
      <c r="E195" s="39" t="s">
        <v>58</v>
      </c>
    </row>
    <row r="196" spans="1:16" ht="25.5">
      <c r="A196" t="s">
        <v>49</v>
      </c>
      <c s="34" t="s">
        <v>207</v>
      </c>
      <c s="34" t="s">
        <v>336</v>
      </c>
      <c s="35" t="s">
        <v>207</v>
      </c>
      <c s="6" t="s">
        <v>337</v>
      </c>
      <c s="36" t="s">
        <v>62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63</v>
      </c>
      <c>
        <f>(M196*0)/100</f>
      </c>
      <c t="s">
        <v>27</v>
      </c>
    </row>
    <row r="197" spans="1:5" ht="12.75">
      <c r="A197" s="35" t="s">
        <v>54</v>
      </c>
      <c r="E197" s="39" t="s">
        <v>4</v>
      </c>
    </row>
    <row r="198" spans="1:5" ht="12.75">
      <c r="A198" s="35" t="s">
        <v>55</v>
      </c>
      <c r="E198" s="40" t="s">
        <v>110</v>
      </c>
    </row>
    <row r="199" spans="1:5" ht="12.75">
      <c r="A199" t="s">
        <v>57</v>
      </c>
      <c r="E199" s="39" t="s">
        <v>58</v>
      </c>
    </row>
    <row r="200" spans="1:16" ht="12.75">
      <c r="A200" t="s">
        <v>49</v>
      </c>
      <c s="34" t="s">
        <v>210</v>
      </c>
      <c s="34" t="s">
        <v>345</v>
      </c>
      <c s="35" t="s">
        <v>210</v>
      </c>
      <c s="6" t="s">
        <v>346</v>
      </c>
      <c s="36" t="s">
        <v>347</v>
      </c>
      <c s="37">
        <v>0.01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63</v>
      </c>
      <c>
        <f>(M200*0)/100</f>
      </c>
      <c t="s">
        <v>27</v>
      </c>
    </row>
    <row r="201" spans="1:5" ht="12.75">
      <c r="A201" s="35" t="s">
        <v>54</v>
      </c>
      <c r="E201" s="39" t="s">
        <v>4</v>
      </c>
    </row>
    <row r="202" spans="1:5" ht="12.75">
      <c r="A202" s="35" t="s">
        <v>55</v>
      </c>
      <c r="E202" s="40" t="s">
        <v>185</v>
      </c>
    </row>
    <row r="203" spans="1:5" ht="12.75">
      <c r="A203" t="s">
        <v>57</v>
      </c>
      <c r="E203" s="39" t="s">
        <v>58</v>
      </c>
    </row>
    <row r="204" spans="1:13" ht="12.75">
      <c r="A204" t="s">
        <v>46</v>
      </c>
      <c r="C204" s="31" t="s">
        <v>66</v>
      </c>
      <c r="E204" s="33" t="s">
        <v>450</v>
      </c>
      <c r="J204" s="32">
        <f>0</f>
      </c>
      <c s="32">
        <f>0</f>
      </c>
      <c s="32">
        <f>0+L205+L209</f>
      </c>
      <c s="32">
        <f>0+M205+M209</f>
      </c>
    </row>
    <row r="205" spans="1:16" ht="12.75">
      <c r="A205" t="s">
        <v>49</v>
      </c>
      <c s="34" t="s">
        <v>213</v>
      </c>
      <c s="34" t="s">
        <v>778</v>
      </c>
      <c s="35" t="s">
        <v>213</v>
      </c>
      <c s="6" t="s">
        <v>779</v>
      </c>
      <c s="36" t="s">
        <v>62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63</v>
      </c>
      <c>
        <f>(M205*0)/100</f>
      </c>
      <c t="s">
        <v>27</v>
      </c>
    </row>
    <row r="206" spans="1:5" ht="12.75">
      <c r="A206" s="35" t="s">
        <v>54</v>
      </c>
      <c r="E206" s="39" t="s">
        <v>4</v>
      </c>
    </row>
    <row r="207" spans="1:5" ht="12.75">
      <c r="A207" s="35" t="s">
        <v>55</v>
      </c>
      <c r="E207" s="40" t="s">
        <v>56</v>
      </c>
    </row>
    <row r="208" spans="1:5" ht="12.75">
      <c r="A208" t="s">
        <v>57</v>
      </c>
      <c r="E208" s="39" t="s">
        <v>58</v>
      </c>
    </row>
    <row r="209" spans="1:16" ht="12.75">
      <c r="A209" t="s">
        <v>49</v>
      </c>
      <c s="34" t="s">
        <v>216</v>
      </c>
      <c s="34" t="s">
        <v>780</v>
      </c>
      <c s="35" t="s">
        <v>216</v>
      </c>
      <c s="6" t="s">
        <v>511</v>
      </c>
      <c s="36" t="s">
        <v>145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146</v>
      </c>
      <c>
        <f>(M209*0)/100</f>
      </c>
      <c t="s">
        <v>27</v>
      </c>
    </row>
    <row r="210" spans="1:5" ht="12.75">
      <c r="A210" s="35" t="s">
        <v>54</v>
      </c>
      <c r="E210" s="39" t="s">
        <v>4</v>
      </c>
    </row>
    <row r="211" spans="1:5" ht="12.75">
      <c r="A211" s="35" t="s">
        <v>55</v>
      </c>
      <c r="E211" s="40" t="s">
        <v>56</v>
      </c>
    </row>
    <row r="212" spans="1:5" ht="12.75">
      <c r="A212" t="s">
        <v>57</v>
      </c>
      <c r="E21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