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iprtova\Desktop\"/>
    </mc:Choice>
  </mc:AlternateContent>
  <bookViews>
    <workbookView xWindow="0" yWindow="0" windowWidth="0" windowHeight="0"/>
  </bookViews>
  <sheets>
    <sheet name="Rekapitulace stavby" sheetId="1" r:id="rId1"/>
    <sheet name="A.1.1 - Úprava GPK v úsek..." sheetId="2" r:id="rId2"/>
    <sheet name="A.1.2 - Úprava GPK v úsek..." sheetId="3" r:id="rId3"/>
    <sheet name="A.1.3 - Úprava GPK v úsek..." sheetId="4" r:id="rId4"/>
    <sheet name="A.2. - Práce na přejezdech" sheetId="5" r:id="rId5"/>
    <sheet name="A.3 - Práce SSZT a SEE" sheetId="6" r:id="rId6"/>
    <sheet name="A.4 - Přepravy" sheetId="7" r:id="rId7"/>
    <sheet name="A.5 - VON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'A.1.1 - Úprava GPK v úsek...'!$C$119:$K$148</definedName>
    <definedName name="_xlnm.Print_Area" localSheetId="1">'A.1.1 - Úprava GPK v úsek...'!$C$105:$K$148</definedName>
    <definedName name="_xlnm.Print_Titles" localSheetId="1">'A.1.1 - Úprava GPK v úsek...'!$119:$119</definedName>
    <definedName name="_xlnm._FilterDatabase" localSheetId="2" hidden="1">'A.1.2 - Úprava GPK v úsek...'!$C$119:$K$157</definedName>
    <definedName name="_xlnm.Print_Area" localSheetId="2">'A.1.2 - Úprava GPK v úsek...'!$C$105:$K$157</definedName>
    <definedName name="_xlnm.Print_Titles" localSheetId="2">'A.1.2 - Úprava GPK v úsek...'!$119:$119</definedName>
    <definedName name="_xlnm._FilterDatabase" localSheetId="3" hidden="1">'A.1.3 - Úprava GPK v úsek...'!$C$119:$K$169</definedName>
    <definedName name="_xlnm.Print_Area" localSheetId="3">'A.1.3 - Úprava GPK v úsek...'!$C$105:$K$169</definedName>
    <definedName name="_xlnm.Print_Titles" localSheetId="3">'A.1.3 - Úprava GPK v úsek...'!$119:$119</definedName>
    <definedName name="_xlnm._FilterDatabase" localSheetId="4" hidden="1">'A.2. - Práce na přejezdech'!$C$115:$K$167</definedName>
    <definedName name="_xlnm.Print_Area" localSheetId="4">'A.2. - Práce na přejezdech'!$C$103:$K$167</definedName>
    <definedName name="_xlnm.Print_Titles" localSheetId="4">'A.2. - Práce na přejezdech'!$115:$115</definedName>
    <definedName name="_xlnm._FilterDatabase" localSheetId="5" hidden="1">'A.3 - Práce SSZT a SEE'!$C$115:$K$141</definedName>
    <definedName name="_xlnm.Print_Area" localSheetId="5">'A.3 - Práce SSZT a SEE'!$C$103:$K$141</definedName>
    <definedName name="_xlnm.Print_Titles" localSheetId="5">'A.3 - Práce SSZT a SEE'!$115:$115</definedName>
    <definedName name="_xlnm._FilterDatabase" localSheetId="6" hidden="1">'A.4 - Přepravy'!$C$115:$K$124</definedName>
    <definedName name="_xlnm.Print_Area" localSheetId="6">'A.4 - Přepravy'!$C$103:$K$124</definedName>
    <definedName name="_xlnm.Print_Titles" localSheetId="6">'A.4 - Přepravy'!$115:$115</definedName>
    <definedName name="_xlnm._FilterDatabase" localSheetId="7" hidden="1">'A.5 - VON'!$C$115:$K$128</definedName>
    <definedName name="_xlnm.Print_Area" localSheetId="7">'A.5 - VON'!$C$103:$K$128</definedName>
    <definedName name="_xlnm.Print_Titles" localSheetId="7">'A.5 - VON'!$115:$115</definedName>
  </definedNames>
  <calcPr/>
</workbook>
</file>

<file path=xl/calcChain.xml><?xml version="1.0" encoding="utf-8"?>
<calcChain xmlns="http://schemas.openxmlformats.org/spreadsheetml/2006/main">
  <c i="8" l="1" r="J37"/>
  <c r="J36"/>
  <c i="1" r="AY102"/>
  <c i="8" r="J35"/>
  <c i="1" r="AX102"/>
  <c i="8"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J113"/>
  <c r="F112"/>
  <c r="F110"/>
  <c r="E108"/>
  <c r="J92"/>
  <c r="F91"/>
  <c r="F89"/>
  <c r="E87"/>
  <c r="J21"/>
  <c r="E21"/>
  <c r="J91"/>
  <c r="J20"/>
  <c r="J18"/>
  <c r="E18"/>
  <c r="F113"/>
  <c r="J17"/>
  <c r="J12"/>
  <c r="J89"/>
  <c r="E7"/>
  <c r="E106"/>
  <c i="7" r="J37"/>
  <c r="J36"/>
  <c i="1" r="AY101"/>
  <c i="7" r="J35"/>
  <c i="1" r="AX101"/>
  <c i="7"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J113"/>
  <c r="F112"/>
  <c r="F110"/>
  <c r="E108"/>
  <c r="J92"/>
  <c r="F91"/>
  <c r="F89"/>
  <c r="E87"/>
  <c r="J21"/>
  <c r="E21"/>
  <c r="J112"/>
  <c r="J20"/>
  <c r="J18"/>
  <c r="E18"/>
  <c r="F113"/>
  <c r="J17"/>
  <c r="J12"/>
  <c r="J110"/>
  <c r="E7"/>
  <c r="E106"/>
  <c i="6" r="J37"/>
  <c r="J36"/>
  <c i="1" r="AY100"/>
  <c i="6" r="J35"/>
  <c i="1" r="AX100"/>
  <c i="6"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J113"/>
  <c r="F112"/>
  <c r="F110"/>
  <c r="E108"/>
  <c r="J92"/>
  <c r="F91"/>
  <c r="F89"/>
  <c r="E87"/>
  <c r="J21"/>
  <c r="E21"/>
  <c r="J91"/>
  <c r="J20"/>
  <c r="J18"/>
  <c r="E18"/>
  <c r="F92"/>
  <c r="J17"/>
  <c r="J12"/>
  <c r="J110"/>
  <c r="E7"/>
  <c r="E106"/>
  <c i="5" r="J37"/>
  <c r="J36"/>
  <c i="1" r="AY99"/>
  <c i="5" r="J35"/>
  <c i="1" r="AX99"/>
  <c i="5"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J113"/>
  <c r="F112"/>
  <c r="F110"/>
  <c r="E108"/>
  <c r="J92"/>
  <c r="F91"/>
  <c r="F89"/>
  <c r="E87"/>
  <c r="J21"/>
  <c r="E21"/>
  <c r="J112"/>
  <c r="J20"/>
  <c r="J18"/>
  <c r="E18"/>
  <c r="F113"/>
  <c r="J17"/>
  <c r="J12"/>
  <c r="J110"/>
  <c r="E7"/>
  <c r="E85"/>
  <c i="4" r="J39"/>
  <c r="J38"/>
  <c i="1" r="AY98"/>
  <c i="4" r="J37"/>
  <c i="1" r="AX98"/>
  <c i="4"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116"/>
  <c r="J22"/>
  <c r="J20"/>
  <c r="E20"/>
  <c r="F94"/>
  <c r="J19"/>
  <c r="J14"/>
  <c r="J91"/>
  <c r="E7"/>
  <c r="E108"/>
  <c i="3" r="J39"/>
  <c r="J38"/>
  <c i="1" r="AY97"/>
  <c i="3" r="J37"/>
  <c i="1" r="AX97"/>
  <c i="3"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116"/>
  <c r="J22"/>
  <c r="J20"/>
  <c r="E20"/>
  <c r="F117"/>
  <c r="J19"/>
  <c r="J14"/>
  <c r="J91"/>
  <c r="E7"/>
  <c r="E108"/>
  <c i="2" r="J39"/>
  <c r="J38"/>
  <c i="1" r="AY96"/>
  <c i="2" r="J37"/>
  <c i="1" r="AX96"/>
  <c i="2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7"/>
  <c r="F116"/>
  <c r="F114"/>
  <c r="E112"/>
  <c r="J94"/>
  <c r="F93"/>
  <c r="F91"/>
  <c r="E89"/>
  <c r="J23"/>
  <c r="E23"/>
  <c r="J93"/>
  <c r="J22"/>
  <c r="J20"/>
  <c r="E20"/>
  <c r="F117"/>
  <c r="J19"/>
  <c r="J14"/>
  <c r="J91"/>
  <c r="E7"/>
  <c r="E85"/>
  <c i="1" r="L90"/>
  <c r="AM90"/>
  <c r="AM89"/>
  <c r="L89"/>
  <c r="AM87"/>
  <c r="L87"/>
  <c r="L85"/>
  <c r="L84"/>
  <c i="2" r="BK139"/>
  <c r="BK132"/>
  <c r="BK141"/>
  <c r="BK136"/>
  <c r="BK134"/>
  <c r="BK130"/>
  <c r="BK125"/>
  <c r="BK122"/>
  <c r="BK121"/>
  <c r="J121"/>
  <c i="1" r="AS95"/>
  <c i="3" r="J148"/>
  <c r="J156"/>
  <c r="BK142"/>
  <c r="BK133"/>
  <c r="J123"/>
  <c r="BK156"/>
  <c r="BK136"/>
  <c r="BK123"/>
  <c i="4" r="J149"/>
  <c r="J140"/>
  <c r="J133"/>
  <c r="J121"/>
  <c r="BK149"/>
  <c r="J122"/>
  <c r="J159"/>
  <c r="J146"/>
  <c r="BK121"/>
  <c r="BK154"/>
  <c r="BK146"/>
  <c r="BK140"/>
  <c r="BK130"/>
  <c i="5" r="BK161"/>
  <c r="J153"/>
  <c r="J149"/>
  <c r="BK163"/>
  <c r="BK149"/>
  <c r="J128"/>
  <c r="BK117"/>
  <c r="BK153"/>
  <c r="BK131"/>
  <c r="BK165"/>
  <c r="BK148"/>
  <c r="BK120"/>
  <c i="6" r="J136"/>
  <c r="J126"/>
  <c r="BK119"/>
  <c r="BK139"/>
  <c r="BK136"/>
  <c r="BK121"/>
  <c r="BK117"/>
  <c r="BK130"/>
  <c i="7" r="BK123"/>
  <c r="J117"/>
  <c r="BK117"/>
  <c i="8" r="J119"/>
  <c r="BK122"/>
  <c r="J122"/>
  <c i="2" r="BK145"/>
  <c r="J136"/>
  <c r="J147"/>
  <c r="J122"/>
  <c i="3" r="BK145"/>
  <c r="J126"/>
  <c r="BK121"/>
  <c r="BK129"/>
  <c r="BK153"/>
  <c r="J139"/>
  <c r="J122"/>
  <c r="J150"/>
  <c r="J133"/>
  <c i="4" r="BK168"/>
  <c r="BK151"/>
  <c r="BK137"/>
  <c r="BK122"/>
  <c r="BK159"/>
  <c r="BK133"/>
  <c r="J162"/>
  <c r="BK156"/>
  <c r="J126"/>
  <c r="J168"/>
  <c i="5" r="BK157"/>
  <c r="J162"/>
  <c r="BK125"/>
  <c r="J163"/>
  <c r="J148"/>
  <c r="J120"/>
  <c r="J123"/>
  <c r="J117"/>
  <c i="6" r="BK133"/>
  <c r="J121"/>
  <c r="J117"/>
  <c r="J130"/>
  <c r="J119"/>
  <c r="J133"/>
  <c r="BK126"/>
  <c i="7" r="J120"/>
  <c i="8" r="J125"/>
  <c i="2" r="J134"/>
  <c r="J123"/>
  <c r="BK147"/>
  <c r="BK143"/>
  <c r="J141"/>
  <c r="J139"/>
  <c r="J132"/>
  <c r="BK123"/>
  <c i="3" r="BK148"/>
  <c r="J142"/>
  <c r="BK122"/>
  <c r="J153"/>
  <c r="J145"/>
  <c r="J121"/>
  <c r="BK150"/>
  <c r="J136"/>
  <c r="J129"/>
  <c r="BK139"/>
  <c r="BK126"/>
  <c i="4" r="BK162"/>
  <c r="BK143"/>
  <c r="BK126"/>
  <c r="J166"/>
  <c r="J156"/>
  <c r="BK123"/>
  <c r="J154"/>
  <c r="J130"/>
  <c r="BK166"/>
  <c r="J151"/>
  <c r="J143"/>
  <c r="J137"/>
  <c r="J123"/>
  <c i="5" r="BK162"/>
  <c r="J160"/>
  <c r="J165"/>
  <c r="BK160"/>
  <c r="J131"/>
  <c r="BK123"/>
  <c r="J161"/>
  <c r="J125"/>
  <c r="J157"/>
  <c r="BK128"/>
  <c i="6" r="J123"/>
  <c r="J139"/>
  <c r="BK123"/>
  <c i="7" r="BK120"/>
  <c r="J123"/>
  <c i="8" r="BK125"/>
  <c r="BK119"/>
  <c r="J117"/>
  <c r="BK117"/>
  <c i="2" r="J143"/>
  <c r="J130"/>
  <c r="J125"/>
  <c r="J145"/>
  <c l="1" r="BK120"/>
  <c r="J120"/>
  <c r="J98"/>
  <c i="3" r="R120"/>
  <c i="4" r="BK120"/>
  <c r="J120"/>
  <c r="J98"/>
  <c r="P120"/>
  <c i="1" r="AU98"/>
  <c i="5" r="BK116"/>
  <c r="J116"/>
  <c r="J96"/>
  <c r="R116"/>
  <c i="6" r="R116"/>
  <c i="7" r="BK116"/>
  <c r="J116"/>
  <c r="J96"/>
  <c i="8" r="BK116"/>
  <c r="J116"/>
  <c r="J96"/>
  <c i="2" r="P120"/>
  <c i="1" r="AU96"/>
  <c i="3" r="P120"/>
  <c i="1" r="AU97"/>
  <c i="4" r="R120"/>
  <c i="5" r="P116"/>
  <c i="1" r="AU99"/>
  <c i="6" r="P116"/>
  <c i="1" r="AU100"/>
  <c i="7" r="P116"/>
  <c i="1" r="AU101"/>
  <c i="8" r="P116"/>
  <c i="1" r="AU102"/>
  <c i="2" r="R120"/>
  <c i="3" r="T120"/>
  <c i="6" r="BK116"/>
  <c r="J116"/>
  <c r="J96"/>
  <c i="7" r="R116"/>
  <c i="8" r="R116"/>
  <c i="2" r="T120"/>
  <c i="3" r="BK120"/>
  <c r="J120"/>
  <c i="4" r="T120"/>
  <c i="5" r="T116"/>
  <c i="6" r="T116"/>
  <c i="7" r="T116"/>
  <c i="8" r="T116"/>
  <c r="F92"/>
  <c r="J112"/>
  <c r="BE125"/>
  <c r="E85"/>
  <c r="J110"/>
  <c r="BE117"/>
  <c r="BE119"/>
  <c r="BE122"/>
  <c i="7" r="F92"/>
  <c r="E85"/>
  <c r="J91"/>
  <c r="BE120"/>
  <c r="BE123"/>
  <c r="J89"/>
  <c r="BE117"/>
  <c i="6" r="E85"/>
  <c r="F113"/>
  <c r="BE119"/>
  <c r="BE136"/>
  <c r="BE139"/>
  <c r="J112"/>
  <c r="BE130"/>
  <c r="J89"/>
  <c r="BE117"/>
  <c r="BE121"/>
  <c r="BE123"/>
  <c r="BE126"/>
  <c r="BE133"/>
  <c i="5" r="J91"/>
  <c r="E106"/>
  <c r="BE117"/>
  <c r="BE125"/>
  <c r="BE157"/>
  <c r="BE163"/>
  <c r="F92"/>
  <c r="BE128"/>
  <c r="BE149"/>
  <c r="BE160"/>
  <c r="BE165"/>
  <c r="J89"/>
  <c r="BE120"/>
  <c r="BE123"/>
  <c r="BE131"/>
  <c r="BE153"/>
  <c r="BE161"/>
  <c r="BE162"/>
  <c r="BE148"/>
  <c i="4" r="E85"/>
  <c r="BE121"/>
  <c r="BE123"/>
  <c r="BE126"/>
  <c r="BE133"/>
  <c r="BE143"/>
  <c r="BE154"/>
  <c r="BE162"/>
  <c i="3" r="J98"/>
  <c i="4" r="J93"/>
  <c r="BE122"/>
  <c r="BE130"/>
  <c r="BE146"/>
  <c r="BE149"/>
  <c r="BE166"/>
  <c r="J114"/>
  <c r="F117"/>
  <c r="BE137"/>
  <c r="BE140"/>
  <c r="BE168"/>
  <c r="BE151"/>
  <c r="BE156"/>
  <c r="BE159"/>
  <c i="3" r="F94"/>
  <c r="J114"/>
  <c r="BE121"/>
  <c r="BE139"/>
  <c r="BE142"/>
  <c r="BE150"/>
  <c r="BE129"/>
  <c r="BE145"/>
  <c r="E85"/>
  <c r="BE122"/>
  <c r="BE123"/>
  <c r="BE133"/>
  <c r="BE148"/>
  <c r="BE153"/>
  <c r="BE156"/>
  <c r="J93"/>
  <c r="BE126"/>
  <c r="BE136"/>
  <c i="2" r="F94"/>
  <c r="J114"/>
  <c r="J116"/>
  <c r="BE122"/>
  <c r="BE125"/>
  <c r="BE134"/>
  <c r="BE136"/>
  <c r="BE147"/>
  <c r="E108"/>
  <c r="BE130"/>
  <c r="BE139"/>
  <c r="BE143"/>
  <c r="BE145"/>
  <c r="BE141"/>
  <c r="BE121"/>
  <c r="BE123"/>
  <c r="BE132"/>
  <c r="J36"/>
  <c i="1" r="AW96"/>
  <c i="3" r="J36"/>
  <c i="1" r="AW97"/>
  <c i="3" r="F38"/>
  <c i="1" r="BC97"/>
  <c i="4" r="F38"/>
  <c i="1" r="BC98"/>
  <c i="5" r="F35"/>
  <c i="1" r="BB99"/>
  <c i="6" r="F37"/>
  <c i="1" r="BD100"/>
  <c i="7" r="F34"/>
  <c i="1" r="BA101"/>
  <c i="7" r="J34"/>
  <c i="1" r="AW101"/>
  <c i="8" r="F35"/>
  <c i="1" r="BB102"/>
  <c i="2" r="F38"/>
  <c i="1" r="BC96"/>
  <c r="AS94"/>
  <c i="3" r="F39"/>
  <c i="1" r="BD97"/>
  <c i="4" r="F36"/>
  <c i="1" r="BA98"/>
  <c i="4" r="F39"/>
  <c i="1" r="BD98"/>
  <c i="5" r="F37"/>
  <c i="1" r="BD99"/>
  <c i="6" r="F34"/>
  <c i="1" r="BA100"/>
  <c i="7" r="F35"/>
  <c i="1" r="BB101"/>
  <c i="6" r="J30"/>
  <c i="8" r="J34"/>
  <c i="1" r="AW102"/>
  <c i="7" r="J30"/>
  <c i="2" r="F37"/>
  <c i="1" r="BB96"/>
  <c i="2" r="F39"/>
  <c i="1" r="BD96"/>
  <c i="2" r="J32"/>
  <c i="3" r="F37"/>
  <c i="1" r="BB97"/>
  <c i="4" r="F37"/>
  <c i="1" r="BB98"/>
  <c i="5" r="F36"/>
  <c i="1" r="BC99"/>
  <c i="6" r="J34"/>
  <c i="1" r="AW100"/>
  <c i="6" r="F36"/>
  <c i="1" r="BC100"/>
  <c i="8" r="F36"/>
  <c i="1" r="BC102"/>
  <c i="3" r="J32"/>
  <c i="2" r="F36"/>
  <c i="1" r="BA96"/>
  <c i="3" r="F36"/>
  <c i="1" r="BA97"/>
  <c i="4" r="J36"/>
  <c i="1" r="AW98"/>
  <c i="5" r="J34"/>
  <c i="1" r="AW99"/>
  <c i="4" r="J32"/>
  <c i="5" r="F34"/>
  <c i="1" r="BA99"/>
  <c i="5" r="J30"/>
  <c i="6" r="F35"/>
  <c i="1" r="BB100"/>
  <c i="7" r="F36"/>
  <c i="1" r="BC101"/>
  <c i="7" r="F37"/>
  <c i="1" r="BD101"/>
  <c i="8" r="F34"/>
  <c i="1" r="BA102"/>
  <c i="8" r="F37"/>
  <c i="1" r="BD102"/>
  <c l="1" r="AG97"/>
  <c r="AG101"/>
  <c r="AG100"/>
  <c r="AG99"/>
  <c r="AG98"/>
  <c r="AG96"/>
  <c i="2" r="F35"/>
  <c i="1" r="AZ96"/>
  <c r="BA95"/>
  <c r="BC95"/>
  <c i="5" r="J33"/>
  <c i="1" r="AV99"/>
  <c r="AT99"/>
  <c r="AN99"/>
  <c i="7" r="J33"/>
  <c i="1" r="AV101"/>
  <c r="AT101"/>
  <c r="AN101"/>
  <c i="8" r="F33"/>
  <c i="1" r="AZ102"/>
  <c i="8" r="J30"/>
  <c i="1" r="AG102"/>
  <c r="AU95"/>
  <c r="AU94"/>
  <c i="2" r="J35"/>
  <c i="1" r="AV96"/>
  <c r="AT96"/>
  <c r="AN96"/>
  <c r="BB95"/>
  <c r="AX95"/>
  <c r="BD95"/>
  <c i="5" r="F33"/>
  <c i="1" r="AZ99"/>
  <c i="7" r="F33"/>
  <c i="1" r="AZ101"/>
  <c i="8" r="J33"/>
  <c i="1" r="AV102"/>
  <c r="AT102"/>
  <c r="AN102"/>
  <c i="3" r="F35"/>
  <c i="1" r="AZ97"/>
  <c i="4" r="J35"/>
  <c i="1" r="AV98"/>
  <c r="AT98"/>
  <c r="AN98"/>
  <c i="6" r="F33"/>
  <c i="1" r="AZ100"/>
  <c i="3" r="J35"/>
  <c i="1" r="AV97"/>
  <c r="AT97"/>
  <c r="AN97"/>
  <c i="4" r="F35"/>
  <c i="1" r="AZ98"/>
  <c r="AG95"/>
  <c i="6" r="J33"/>
  <c i="1" r="AV100"/>
  <c r="AT100"/>
  <c r="AN100"/>
  <c i="8" l="1" r="J39"/>
  <c i="7" r="J39"/>
  <c i="6" r="J39"/>
  <c i="5" r="J39"/>
  <c i="4" r="J41"/>
  <c i="3" r="J41"/>
  <c i="2" r="J41"/>
  <c i="1" r="BC94"/>
  <c r="AY94"/>
  <c r="AY95"/>
  <c r="BD94"/>
  <c r="W33"/>
  <c r="AZ95"/>
  <c r="AV95"/>
  <c r="AG94"/>
  <c r="AK26"/>
  <c r="AW95"/>
  <c r="BB94"/>
  <c r="W31"/>
  <c r="BA94"/>
  <c r="W30"/>
  <c l="1" r="W32"/>
  <c r="AW94"/>
  <c r="AK30"/>
  <c r="AT95"/>
  <c r="AZ94"/>
  <c r="W29"/>
  <c r="AX94"/>
  <c l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<sst xmlns="http://schemas.openxmlformats.org/spreadsheetml/2006/main">
  <si>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</si>
  <si>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</si>
  <si>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</si>
  <si>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</si>
  <si>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</si>
  <si>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{8ca3a406-fa7b-4c77-98ee-bbc760dbf814}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</si>
  <si>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</si>
  <si>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</si>
  <si>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</si>
  <si>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</si>
  <si>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</si>
  <si>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</si>
  <si>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</si>
  <si>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</si>
  <si>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</si>
  <si>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</si>
  <si>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</si>
  <si>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GPK v úseku M. Lázně - Cheb_ZMĚNA Č.1</t>
  </si>
  <si>
    <t>KSO:</t>
  </si>
  <si>
    <t>CC-CZ:</t>
  </si>
  <si>
    <t>Místo:</t>
  </si>
  <si>
    <t xml:space="preserve"> </t>
  </si>
  <si>
    <t>Datum:</t>
  </si>
  <si>
    <t>11. 10. 2021</t>
  </si>
  <si>
    <t>Zadavatel:</t>
  </si>
  <si>
    <t>IČ:</t>
  </si>
  <si>
    <t>70994234</t>
  </si>
  <si>
    <t>Správa železnic,s.o.;OŘ ÚNL-ST Karlovy Vary</t>
  </si>
  <si>
    <t>DIČ:</t>
  </si>
  <si>
    <t>CZ70994234</t>
  </si>
  <si>
    <t>Uchazeč:</t>
  </si>
  <si>
    <t>Vyplň údaj</t>
  </si>
  <si>
    <t>Projektant:</t>
  </si>
  <si>
    <t>True</t>
  </si>
  <si>
    <t>Zpracovatel:</t>
  </si>
  <si>
    <t>Pavlína Liprtová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</si>
  <si>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</si>
  <si>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</si>
  <si>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</si>
  <si>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</si>
  <si>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</si>
  <si>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</si>
  <si>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</si>
  <si>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</si>
  <si>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</si>
  <si>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</si>
  <si>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</si>
  <si>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</si>
  <si>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</si>
  <si>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</si>
  <si>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</si>
  <si>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</si>
  <si>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</si>
  <si>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</si>
  <si>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</si>
  <si>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</si>
  <si>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</si>
  <si>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</si>
  <si>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</si>
  <si>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</si>
  <si>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</si>
  <si>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</si>
  <si>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</si>
  <si>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</si>
  <si>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</si>
  <si>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</si>
  <si>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</si>
  <si>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</si>
  <si>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</si>
  <si>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</si>
  <si>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</si>
  <si>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</si>
  <si>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</si>
  <si>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</si>
  <si>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</si>
  <si>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</si>
  <si>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</si>
  <si>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</si>
  <si>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</si>
  <si>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</si>
  <si>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</si>
  <si>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A.1</t>
  </si>
  <si>
    <t>Úprava GPK</t>
  </si>
  <si>
    <t>STA</t>
  </si>
  <si>
    <t>1</t>
  </si>
  <si>
    <t>{1808f91d-6f6f-4a7a-a710-23113ce83a37}</t>
  </si>
  <si>
    <t>2</t>
  </si>
  <si>
    <t>/</t>
  </si>
  <si>
    <t>A.1.1</t>
  </si>
  <si>
    <t>Úprava GPK v úseku ŽST Mariánské Lázně-Lázně Kynžvart mimo(km 424,340 - 431,639)</t>
  </si>
  <si>
    <t>Soupis</t>
  </si>
  <si>
    <t>{899f4d03-322b-44e1-a212-45d033680e54}</t>
  </si>
  <si>
    <t>A.1.2</t>
  </si>
  <si>
    <t>Úprava GPK v úseku ŽST Lázně Kynžvart-Dolní Žandov mimo(km 431,639 - 437,645)</t>
  </si>
  <si>
    <t>{fe639300-ec2d-464c-9ab0-27d7ce1d27da}</t>
  </si>
  <si>
    <t>A.1.3</t>
  </si>
  <si>
    <t>Úprava GPK v úseku ŽST Dolní Žandov-Lipová u Chebu mimo(km 437,645 - 443,879)</t>
  </si>
  <si>
    <t>{848573ad-02cd-4963-ad87-b7de648fc0bf}</t>
  </si>
  <si>
    <t>A.2.</t>
  </si>
  <si>
    <t>Práce na přejezdech</t>
  </si>
  <si>
    <t>{88be51c9-348c-49c5-a3ea-9a91c8437051}</t>
  </si>
  <si>
    <t>A.3</t>
  </si>
  <si>
    <t>Práce SSZT a SEE</t>
  </si>
  <si>
    <t>{c2af89c7-dd97-461c-a36a-b5a57f0d1790}</t>
  </si>
  <si>
    <t>A.4</t>
  </si>
  <si>
    <t>Přepravy</t>
  </si>
  <si>
    <t>{ed9a7ccc-9aa6-430a-9c7e-7e35a24beaee}</t>
  </si>
  <si>
    <t>A.5</t>
  </si>
  <si>
    <t>VON</t>
  </si>
  <si>
    <t>{65a4843d-1e71-44e4-a285-4e173b85a2cc}</t>
  </si>
  <si>
    <t>KRYCÍ LIST SOUPISU PRACÍ</t>
  </si>
  <si>
    <t>Objekt:</t>
  </si>
  <si>
    <t>A.1 - Úprava GPK</t>
  </si>
  <si>
    <t>Soupis:</t>
  </si>
  <si>
    <t>A.1.1 - Úprava GPK v úseku ŽST Mariánské Lázně-Lázně Kynžvart mimo(km 424,340 - 431,639)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</si>
  <si>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</si>
  <si>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</si>
  <si>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</si>
  <si>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</si>
  <si>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</si>
  <si>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</si>
  <si>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</si>
  <si>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</si>
  <si>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</si>
  <si>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</si>
  <si>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</si>
  <si>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</si>
  <si>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</si>
  <si>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</si>
  <si>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</si>
  <si>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</si>
  <si>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</si>
  <si>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</si>
  <si>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</si>
  <si>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5905105030</t>
  </si>
  <si>
    <t>Doplnění KL kamenivem souvisle strojně v koleji</t>
  </si>
  <si>
    <t>m3</t>
  </si>
  <si>
    <t>Sborník UOŽI 01 2021</t>
  </si>
  <si>
    <t>4</t>
  </si>
  <si>
    <t>ROZPOCET</t>
  </si>
  <si>
    <t>-1226647365</t>
  </si>
  <si>
    <t>5905105040</t>
  </si>
  <si>
    <t>Doplnění KL kamenivem souvisle strojně ve výhybce</t>
  </si>
  <si>
    <t>-1780994968</t>
  </si>
  <si>
    <t>3</t>
  </si>
  <si>
    <t>5907050010</t>
  </si>
  <si>
    <t>Dělení kolejnic řezáním nebo rozbroušením tv. UIC60 nebo R65</t>
  </si>
  <si>
    <t>kus</t>
  </si>
  <si>
    <t>-1849792370</t>
  </si>
  <si>
    <t>P</t>
  </si>
  <si>
    <t>Poznámka k položce:_x000d_
Úprava BK (posuny)_x000d_
km 425,210 (L+P)- 2 řezy_x000d_
km 429,820 (L+P) - 2 řezy_x000d_
km 430,110 (l+P) - 2 řezy_x000d_
Řez=kus</t>
  </si>
  <si>
    <t>5909032020</t>
  </si>
  <si>
    <t>Přesná úprava GPK koleje směrové a výškové uspořádání pražce betonové</t>
  </si>
  <si>
    <t>km</t>
  </si>
  <si>
    <t>-1164096616</t>
  </si>
  <si>
    <t xml:space="preserve">Poznámka k položce:_x000d_
ŽST M. Lázně_x000d_
1SK - dl. 619,0 m  _x000d_
2K - dl. 11,0 m       _x000d_
7L - dl. 6,0 m _x000d_
2SK - dl. 462,0 m       _x000d_
4K- dl. 10,0 m      _x000d_
5L - dl. 7,0 _x000d_
3SK - dl. 554,0 m      _x000d_
1K - dl. 4,0 m    _x000d_
3L- dl. 43,0 m _x000d_
4SK - dl. 321,0 m        _x000d_
3K - dl. 4,0 m       _x000d_
1L- dl. 5,0 m (B91S/2)_x000d_
5SK - dl. 474,0 m        _x000d_
5K - dl. 7,0 m         _x000d_
2L - dl. 49,0 m _x000d_
6SK- dl. 214,0 m        _x000d_
7K - dl. 3,0 m         _x000d_
4M - dl. 26,0 m _x000d_
7SK - dl. 399,0 m        _x000d_
9K- dl. 34,0 m _x000d_
9SK - dl. 295,0 m       _x000d_
9L - dl. 10,0 m _x000d_
2BSK - dl. 319,0 m     _x000d_
4L - dl. 12,0 m _x000d_
4BSK - dl. 204,0 m      _x000d_
6K - dl. 4,0 m _x000d_
_x000d_
M. Lázně - Valy u M.L. - 2,362 km_x000d_
ŽST Valy u M. Lázní_x000d_
1SK - dl. 779,0 m_x000d_
3SK - dl. 303,0 m_x000d_
Valy u M.L. - Lázně Kynžvart - dl. 3,284 km_x000d_
_x000d_
Kilometr koleje=km</t>
  </si>
  <si>
    <t>VV</t>
  </si>
  <si>
    <t>(619+11+6+462+10+7+554+4+43+321+4+5+474+7+49+214+3+26+399+34+295+10+319+12+204+4)/1000</t>
  </si>
  <si>
    <t>2,362+0,779+0,303+3,284</t>
  </si>
  <si>
    <t>Součet</t>
  </si>
  <si>
    <t>5</t>
  </si>
  <si>
    <t>5909042010</t>
  </si>
  <si>
    <t>Přesná úprava GPK výhybky směrové a výškové uspořádání pražce dřevěné nebo ocelové</t>
  </si>
  <si>
    <t>m</t>
  </si>
  <si>
    <t>1282589851</t>
  </si>
  <si>
    <t>Poznámka k položce:_x000d_
ŽST M. Lázně_x000d_
VČ10 - dl. 43,75 m_x000d_
VČ13 - dl. 49,85 m_x000d_
VČ14 - dl. 43,75 m_x000d_
VČ20 - dl. 37,83 m_x000d_
Rozvinutá délka výhybky=m</t>
  </si>
  <si>
    <t>6</t>
  </si>
  <si>
    <t>5909042020</t>
  </si>
  <si>
    <t>Přesná úprava GPK výhybky směrové a výškové uspořádání pražce betonové</t>
  </si>
  <si>
    <t>-625566772</t>
  </si>
  <si>
    <t xml:space="preserve">Poznámka k položce:_x000d_
ŽST M. Lázně_x000d_
VČ1 - dl. 49,85 m   VČ12 - dl. 49,85 m_x000d_
VČ2 - dl. 64,79 m   VČ15 - dl. 49,85 m_x000d_
VČ3 - dl. 49,85 m   VČ17 - dl. 49,85 m_x000d_
VČ4 - dl. 49,85 m   VČ18 - dl. 49,85 m_x000d_
VČ5 - dl. 49,85 m   VČ19 - dl. 49,85 m_x000d_
VČ6 - dl. 49,85 m   VČ21 - dl. 49,85 m_x000d_
VČ7 - dl. 49,85 m   VČ22 - dl. 64,79 m _x000d_
VČ8 - dl. 49,85 m   VČ24 - dl. 64,79 m_x000d_
ŽST Valy u M. Lázní_x000d_
VČ1 - dl. 64,79 m_x000d_
VČ2 - dl. 64,79 m_x000d_
 _x000d_
Rozvinutá délka výhybky=m</t>
  </si>
  <si>
    <t>7</t>
  </si>
  <si>
    <t>5909050020</t>
  </si>
  <si>
    <t>Stabilizace kolejového lože koleje stávajícího</t>
  </si>
  <si>
    <t>199170696</t>
  </si>
  <si>
    <t>Poznámka k položce:_x000d_
S3/1, Kilometr koleje=km</t>
  </si>
  <si>
    <t>8</t>
  </si>
  <si>
    <t>5909050040</t>
  </si>
  <si>
    <t>Stabilizace kolejového lože výhybky stávajícího</t>
  </si>
  <si>
    <t>-824938523</t>
  </si>
  <si>
    <t>Poznámka k položce:_x000d_
S3/1, Rozvinutá délka výhybky=m</t>
  </si>
  <si>
    <t>175,180+972,0</t>
  </si>
  <si>
    <t>9</t>
  </si>
  <si>
    <t>5910021110</t>
  </si>
  <si>
    <t>Svařování kolejnic termitem zkrácený předehřev standardní spára svar jednotlivý tv. UIC60</t>
  </si>
  <si>
    <t>svar</t>
  </si>
  <si>
    <t>-1188538210</t>
  </si>
  <si>
    <t>Poznámka k položce:_x000d_
Úprava BK (posuny)_x000d_
km 425,210 (L+P)- 2 sv._x000d_
km 429,820 (L+P) - 2 sv._x000d_
km 430,110 (l+P) - 2 sv.</t>
  </si>
  <si>
    <t>10</t>
  </si>
  <si>
    <t>M</t>
  </si>
  <si>
    <t>5955101000</t>
  </si>
  <si>
    <t>Kamenivo drcené štěrk frakce 31,5/63 třídy BI</t>
  </si>
  <si>
    <t>t</t>
  </si>
  <si>
    <t>512</t>
  </si>
  <si>
    <t>2046692802</t>
  </si>
  <si>
    <t>(1503,65+330)*1,7</t>
  </si>
  <si>
    <t>11</t>
  </si>
  <si>
    <t>5910035010</t>
  </si>
  <si>
    <t>Dosažení dovolené upínací teploty v BK prodloužením kolejnicového pásu v koleji tv. UIC60</t>
  </si>
  <si>
    <t>498940256</t>
  </si>
  <si>
    <t>12</t>
  </si>
  <si>
    <t>5910040230</t>
  </si>
  <si>
    <t>Umožnění volné dilatace kolejnice bez demontáže nebo montáže upevňovadel s osazením a odstraněním kluzných podložek rozdělení pražců "u"</t>
  </si>
  <si>
    <t>-15039478</t>
  </si>
  <si>
    <t>Poznámka k položce:_x000d_
Úprava BK (posuny)_x000d_
km 425,150 - 425,380 - dl. 230,0 m_x000d_
km 429,605 - 430,262 - dl. 657,0 m_x000d_
_x000d_
Metr kolejnice=m</t>
  </si>
  <si>
    <t>13</t>
  </si>
  <si>
    <t>5911313020</t>
  </si>
  <si>
    <t>Seřízení hákového závěru výhybky jednoduché jednozávěrové soustavy S49</t>
  </si>
  <si>
    <t>1959559735</t>
  </si>
  <si>
    <t>Poznámka k položce:_x000d_
VČ13, VČ14, VČ10, VČ20_x000d_
Závěr=kus</t>
  </si>
  <si>
    <t>A.1.2 - Úprava GPK v úseku ŽST Lázně Kynžvart-Dolní Žandov mimo(km 431,639 - 437,645)</t>
  </si>
  <si>
    <t>1448987110</t>
  </si>
  <si>
    <t>1182327662</t>
  </si>
  <si>
    <t>109469533</t>
  </si>
  <si>
    <t>Poznámka k položce:_x000d_
Úprava BK (posuny)_x000d_
km 432,675 (L+P)- 2 řezy_x000d_
km 437,232 (L+P) - 2 řezy_x000d_
2.SK_x000d_
km 431,879(L+P) - 2 řezy_x000d_
_x000d_
Řez=kus</t>
  </si>
  <si>
    <t>2+2+2</t>
  </si>
  <si>
    <t>-261932854</t>
  </si>
  <si>
    <t>Poznámka k položce:_x000d_
ŽST Lázně Kynžvart_x000d_
1 SK - 684 m_x000d_
2 SK - 434 m_x000d_
3 SK - 651 m_x000d_
4 SK - 87 m_x000d_
5 SK - 352 m_x000d_
7 SK - 227 m_x000d_
1 K - 42,8 m_x000d_
2 K - 221 m_x000d_
3 K - 52 m_x000d_
4 K - 38 m_x000d_
5 K - 272 m_x000d_
1 L - 5 m_x000d_
3 L - 15 m_x000d_
_x000d_
Lázně Kynžvart - Dolní Žandov km 432,507 - 437,648 =5141 m_x000d_
_x000d_
Kilometr koleje=km</t>
  </si>
  <si>
    <t>(684+434+651+87+352+227+42,8+221+52+38+272+5+15+5141)/1000</t>
  </si>
  <si>
    <t>5909032010</t>
  </si>
  <si>
    <t>Přesná úprava GPK koleje směrové a výškové uspořádání pražce dřevěné nebo ocelové</t>
  </si>
  <si>
    <t>-247266825</t>
  </si>
  <si>
    <t>PSC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</si>
  <si>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</si>
  <si>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 xml:space="preserve">Poznámka k položce:_x000d_
ŽST Lázně Kynžvart_x000d_
4 SK - 40 m_x000d_
4 L - 67 m_x000d_
</t>
  </si>
  <si>
    <t>(40+67)/1000</t>
  </si>
  <si>
    <t>-1928655924</t>
  </si>
  <si>
    <t>Poznámka k položce:_x000d_
ŽST Lázně Kynžvart_x000d_
VČ6 - dl. 37,83 m_x000d_
VČ7 - dl. 49,85 m_x000d_
_x000d_
Rozvinutá délka výhybky=m</t>
  </si>
  <si>
    <t>37,83+49,85</t>
  </si>
  <si>
    <t>-1634299955</t>
  </si>
  <si>
    <t xml:space="preserve">Poznámka k položce:_x000d_
ŽST Lázně Kynžvart_x000d_
VČ1 - dl.64,79 m   _x000d_
VČ2 - dl. 64,79 m   _x000d_
VČ3 - dl. 49,85 m  _x000d_
VČ4 - dl. 44,63 m   _x000d_
VČ5 - dl. 43,75 m    _x000d_
VČ8 - dl. 44,63 m  í_x000d_
VČ9 - dl. 64,79 m_x000d_
VČ10 - dl. 64,79 m_x000d_
 _x000d_
Rozvinutá délka výhybky=m</t>
  </si>
  <si>
    <t>64,79+64,79+49,85+44,63+43,75+44,63+64,79+64,79</t>
  </si>
  <si>
    <t>-1395800992</t>
  </si>
  <si>
    <t>8,222+0,107</t>
  </si>
  <si>
    <t>1900263723</t>
  </si>
  <si>
    <t>87,680+442,020</t>
  </si>
  <si>
    <t>275609994</t>
  </si>
  <si>
    <t>Poznámka k položce:_x000d_
Úprava BK (posuny)_x000d_
km 432,675 (L+P)- 2 sv._x000d_
km 437,232 (L+P) - 2 sv._x000d_
2.SK_x000d_
km 431,879(L+P) - 2 sv</t>
  </si>
  <si>
    <t>-701063577</t>
  </si>
  <si>
    <t>(1157,65+158,910)*1,7</t>
  </si>
  <si>
    <t>2011926221</t>
  </si>
  <si>
    <t>Poznámka k položce:_x000d_
Úprava BK (posuny)_x000d_
km 432,675 (L+P)- 2 sv._x000d_
km 437,232 (L+P) - 2 sv_x000d_
2.SK_x000d_
km 431,879(L+P) - 2 sv</t>
  </si>
  <si>
    <t>1473752806</t>
  </si>
  <si>
    <t>Poznámka k položce:_x000d_
Úprava BK (posuny)_x000d_
1.K_x000d_
km 432,600-432,750 - dl. 150,0 m_x000d_
km 436,949-437,512 - dl.563,0 m_x000d_
2.SK_x000d_
km 431,829 - 431,929 - dl. 100,0 m_x000d_
_x000d_
Metr kolejnice=m</t>
  </si>
  <si>
    <t>(150+563)*2+100*2</t>
  </si>
  <si>
    <t>14</t>
  </si>
  <si>
    <t>148709750</t>
  </si>
  <si>
    <t>Poznámka k položce:_x000d_
VČ6, VČ7,_x000d_
Závěr=kus</t>
  </si>
  <si>
    <t>A.1.3 - Úprava GPK v úseku ŽST Dolní Žandov-Lipová u Chebu mimo(km 437,645 - 443,879)</t>
  </si>
  <si>
    <t>1200791161</t>
  </si>
  <si>
    <t>52976162</t>
  </si>
  <si>
    <t>512129389</t>
  </si>
  <si>
    <t xml:space="preserve">Poznámka k položce:_x000d_
Úprava BK (posuny)_x000d_
1.SK  _x000d_
km 437,890 (L+P)- 2 řezy_x000d_
1.TK_x000d_
km 439,180(L+P) - 2 řezy_x000d_
_x000d_
Řez=kus</t>
  </si>
  <si>
    <t>2+2</t>
  </si>
  <si>
    <t>5907050020</t>
  </si>
  <si>
    <t>Dělení kolejnic řezáním nebo rozbroušením soustavy S49 nebo T</t>
  </si>
  <si>
    <t>280456490</t>
  </si>
  <si>
    <t>Poznámka k souboru cen:_x000d_
1. V cenách jsou započteny náklady na manipulaci, podložení, označení a provedení řezu kolejnice.</t>
  </si>
  <si>
    <t xml:space="preserve">Poznámka k položce:_x000d_
Úprava BK (posuny)_x000d_
2.SK  _x000d_
km 437,881 (L+P)- 2 řezy_x000d_
3.SK_x000d_
km 438,167(L+P) - 2 řezy_x000d_
_x000d_
Řez=kus</t>
  </si>
  <si>
    <t>-338383440</t>
  </si>
  <si>
    <t>Poznámka k položce:_x000d_
ŽST Dolní Žandov_x000d_
1 SK - 828 m_x000d_
3 SK - 828 m_x000d_
4 SK - 296 m_x000d_
1 K - 4 m_x000d_
2 K - 414 m_x000d_
4 K - 44 m_x000d_
1 L - 10 m_x000d_
2 L - 55 m_x000d_
Dolní Žandov -Lipová u Chebu km 438,677 - 443,879 = 5202 m_x000d_
_x000d_
Kilometr koleje=km</t>
  </si>
  <si>
    <t>(828+4+828+414+44+296+10+55+5202)/1000</t>
  </si>
  <si>
    <t>-1352519656</t>
  </si>
  <si>
    <t>Poznámka k položce:_x000d_
ŽST Dolní Žandov_x000d_
2 SK - 402 m_x000d_
4 SK - 7 m_x000d_
4 K - 28 m_x000d_
6 K - 26 m</t>
  </si>
  <si>
    <t>(402+28+7+26)/1000</t>
  </si>
  <si>
    <t>-115340592</t>
  </si>
  <si>
    <t>Poznámka k položce:_x000d_
ŽST Dolní Žandov_x000d_
VČ3 - dl. 49,85 m_x000d_
VČ4 - dl. 43,75 m_x000d_
VČ5 - dl. 43,75 m_x000d_
Rozvinutá délka výhybky=m</t>
  </si>
  <si>
    <t>49,85+43,75+43,75</t>
  </si>
  <si>
    <t>1027988154</t>
  </si>
  <si>
    <t xml:space="preserve">Poznámka k položce:_x000d_
ŽSTDolní Žandov_x000d_
VČ1 - dl. 83,72 m   _x000d_
VČ2 - dl.70,79 m _x000d_
VČ6 - dl.64,79 m   _x000d_
VČ7 - dl. 64,79 m   _x000d_
 _x000d_
Rozvinutá délka výhybky=m</t>
  </si>
  <si>
    <t>83,72+70,79+64,79+64,79</t>
  </si>
  <si>
    <t>-112909767</t>
  </si>
  <si>
    <t>7,681+0,463</t>
  </si>
  <si>
    <t>-1873491478</t>
  </si>
  <si>
    <t>137,350+284,090</t>
  </si>
  <si>
    <t>-640121877</t>
  </si>
  <si>
    <t xml:space="preserve">Poznámka k položce:_x000d_
Úprava BK (posuny)_x000d_
1.SK  _x000d_
km 437,890 (L+P)- 2 svary_x000d_
1.TK_x000d_
km 439,180(L+P) - 2 svary_x000d_
_x000d_
</t>
  </si>
  <si>
    <t>5910021120</t>
  </si>
  <si>
    <t>Svařování kolejnic termitem zkrácený předehřev standardní spára svar jednotlivý tv S49 nebo T</t>
  </si>
  <si>
    <t>1008056633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</si>
  <si>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</si>
  <si>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 xml:space="preserve">Poznámka k položce:_x000d_
Úprava BK (posuny)_x000d_
2.SK  _x000d_
km 437,881 (L+P)- 2 svary_x000d_
3.SK_x000d_
km 438,167(L+P) - 2 svary_x000d_
_x000d_
</t>
  </si>
  <si>
    <t>1681721603</t>
  </si>
  <si>
    <t xml:space="preserve">Poznámka k položce:_x000d_
Úprava BK (posuny)_x000d_
1.SK  _x000d_
km 437,890 (L+P)- 2 svary_x000d_
1.TK_x000d_
km 439,180(L+P) - 2 svary</t>
  </si>
  <si>
    <t>5910035030</t>
  </si>
  <si>
    <t>Dosažení dovolené upínací teploty v BK prodloužením kolejnicového pásu v koleji tv. S49</t>
  </si>
  <si>
    <t>1491380574</t>
  </si>
  <si>
    <t>Poznámka k souboru cen:_x000d_
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</si>
  <si>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 xml:space="preserve">Poznámka k položce:_x000d_
Úprava BK (posuny)_x000d_
2.SK  _x000d_
km 437,881 (L+P)- 2 svary_x000d_
3.SK_x000d_
km 438,167(L+P) - 2 svary_x000d_
</t>
  </si>
  <si>
    <t>208707427</t>
  </si>
  <si>
    <t>Poznámka k položce:_x000d_
Úprava BK (posuny)_x000d_
km 437,756 - 438,023 - dl. 267,0 m_x000d_
km 439,030 - 439,330 - dl. 300,0 m_x000d_
_x000d_
Metr kolejnice=m</t>
  </si>
  <si>
    <t>(267+300)*2</t>
  </si>
  <si>
    <t>16</t>
  </si>
  <si>
    <t>5910040220</t>
  </si>
  <si>
    <t>Umožnění volné dilatace kolejnice bez demontáže nebo montáže upevňovadel s osazením a odstraněním kluzných podložek rozdělení pražců "d"</t>
  </si>
  <si>
    <t>120962463</t>
  </si>
  <si>
    <t>Poznámka k souboru cen:_x000d_
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</si>
  <si>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Úprava BK (posuny)_x000d_
2.K_x000d_
km 437,703 - 438,117 - dl. 414,0 m_x000d_
3.SK_x000d_
km 437,753 - 438,581 - dl. 828,0 m_x000d_
_x000d_
Metr kolejnice=m</t>
  </si>
  <si>
    <t>(414+828)*2</t>
  </si>
  <si>
    <t>17</t>
  </si>
  <si>
    <t>796092898</t>
  </si>
  <si>
    <t>Poznámka k položce:_x000d_
VČ3, VČ4, VČ5_x000d_
Závěr=kus</t>
  </si>
  <si>
    <t>18</t>
  </si>
  <si>
    <t>-569370533</t>
  </si>
  <si>
    <t>(1135,65+126,3)*1,7</t>
  </si>
  <si>
    <t>A.2. - Práce na přejezdech</t>
  </si>
  <si>
    <t>5913035030</t>
  </si>
  <si>
    <t>Demontáž celopryžové přejezdové konstrukce málo zatížené v koleji část vnější a vnitřní včetně závěrných zídek</t>
  </si>
  <si>
    <t>496134535</t>
  </si>
  <si>
    <t xml:space="preserve">Poznámka k položce:_x000d_
ŽST M. Lázně - přechod (4BSK, 2SK)_x000d_
km 424,901 - 424,904 = dl. 3,0 m_x000d_
_x000d_
_x000d_
</t>
  </si>
  <si>
    <t>2*3</t>
  </si>
  <si>
    <t>5913035230</t>
  </si>
  <si>
    <t>Demontáž celopryžové přejezdové konstrukce silně zatížené v koleji část vnější a vnitřní včetně závěrných zídek</t>
  </si>
  <si>
    <t>1350625921</t>
  </si>
  <si>
    <t xml:space="preserve">Poznámka k položce:_x000d_
P302 v km 427,022 - dl. 7,2 m_x000d_
P303 v km 428,606 - dl. 6,0 m_x000d_
P304 v km 430,468 - dl. 8,5 m_x000d_
P305 v km 432,588 - dl.8,50 m_x000d_
P306 v km 441,570 - dl.7,30 m_x000d_
</t>
  </si>
  <si>
    <t>7,2+6,0+8,5+8,5+7,3</t>
  </si>
  <si>
    <t>5913040030</t>
  </si>
  <si>
    <t>Montáž celopryžové přejezdové konstrukce málo zatížené v koleji část vnější a vnitřní včetně závěrných zídek</t>
  </si>
  <si>
    <t>-86024215</t>
  </si>
  <si>
    <t>Poznámka k položce:_x000d_
ŽST M. Lázně - přechod (4BSK, 2SK)_x000d_
km 424,901 - 424,904 = dl. 3,0 m</t>
  </si>
  <si>
    <t>5913040230</t>
  </si>
  <si>
    <t>Montáž celopryžové přejezdové konstrukce silně zatížené v koleji část vnější a vnitřní včetně závěrných zídek</t>
  </si>
  <si>
    <t>-1811980532</t>
  </si>
  <si>
    <t>5913235020</t>
  </si>
  <si>
    <t>Dělení AB komunikace řezáním hloubky do 20 cm</t>
  </si>
  <si>
    <t>-710317895</t>
  </si>
  <si>
    <t xml:space="preserve">Poznámka k položce:_x000d_
Přejezd km 427,022 (P302) - 6,0 m x 2_x000d_
Přejezd km 428,606 (P303) - 5,0 m x 1 _x000d_
Přejezd km 430,468 (P304) - 12,9 m + 14,5 m _x000d_
Přejezd km 432,588 (P305) - 7,0 m + 7,6 m _x000d_
Přejezd km 441,570 (P306) - 6,3 m + 6,0 m _x000d_
_x000d_
  </t>
  </si>
  <si>
    <t>6*2+5+12,9+14,5+7+7,6+6,3+6</t>
  </si>
  <si>
    <t>5913240020</t>
  </si>
  <si>
    <t>Odstranění AB komunikace odtěžením nebo frézováním hloubky do 20 cm</t>
  </si>
  <si>
    <t>m2</t>
  </si>
  <si>
    <t>-1631340841</t>
  </si>
  <si>
    <t xml:space="preserve">Poznámka k položce:_x000d_
Přejezd km 427,022 (P302) - (6,0 m x 1,0)*2_x000d_
Přejezd km 428,606 (P303) - 5,0 m x 1,0 _x000d_
Přejezd km 430,468 (P304) - 12,9 m x 1,0 + 14,5 m x 0,3_x000d_
Přejezd km 432,588 (P305) - 7,0 m x 2,0 + 7,6 m x 3,45_x000d_
Přejezd km 441,570 (P306) - 6,3 m x 1,0 + 6,0 m x 1,0_x000d_
</t>
  </si>
  <si>
    <t>Přejezd km 427,022 (P302)</t>
  </si>
  <si>
    <t>6,0*1,0 "vpravo"</t>
  </si>
  <si>
    <t>6,0*1,0 "vlevo"</t>
  </si>
  <si>
    <t>Přejezd km 428,606 (P303)</t>
  </si>
  <si>
    <t>5,0*1,0 "vpravo"</t>
  </si>
  <si>
    <t>Přejezd km 430,468 (P304)</t>
  </si>
  <si>
    <t>14,5*0,3"vpravo</t>
  </si>
  <si>
    <t>12,9*1,0"vlevo"</t>
  </si>
  <si>
    <t>Přejezd km 432,588 (P305)</t>
  </si>
  <si>
    <t>7,6*3,45"vpravo"</t>
  </si>
  <si>
    <t>7,0*2,0"vlevo"</t>
  </si>
  <si>
    <t>Přejezd km 441,570 (P306)</t>
  </si>
  <si>
    <t>6,0*1,0"vpravo"</t>
  </si>
  <si>
    <t>6,3*1,0"vlevo"</t>
  </si>
  <si>
    <t>5913250020</t>
  </si>
  <si>
    <t>Zřízení konstrukce vozovky asfaltobetonové dle vzorového listu Ž těžké - podkladní, ložní a obrusná vrstva tloušťky do 25 cm</t>
  </si>
  <si>
    <t>-1193962192</t>
  </si>
  <si>
    <t>5915010040</t>
  </si>
  <si>
    <t>Těžení zeminy nebo horniny železničního spodku v hornině třídy těžitelnosti II skupiny 4</t>
  </si>
  <si>
    <t>-458439143</t>
  </si>
  <si>
    <t>Poznámka k souboru cen:_x000d_
1. V cenách jsou započteny náklady na těžení a uložení výzisku na terén nebo naložení na dopravní prostředek a uložení na úložišti.</t>
  </si>
  <si>
    <t>Poznámka k položce:_x000d_
Přejezd P303 - vlevo</t>
  </si>
  <si>
    <t>1,25*6*0,15</t>
  </si>
  <si>
    <t>5915020010</t>
  </si>
  <si>
    <t>Povrchová úprava plochy železničního spodku</t>
  </si>
  <si>
    <t>1912791890</t>
  </si>
  <si>
    <t>Poznámka k souboru cen:_x000d_
1. V cenách jsou započteny náklady na urovnání a úpravu ploch nebo skládek výzisku kameniva a zeminy s jejich případnou rekultivací.</t>
  </si>
  <si>
    <t>Poznámka k položce:_x000d_
Přejezd P303</t>
  </si>
  <si>
    <t>6*1,25</t>
  </si>
  <si>
    <t>5963146000</t>
  </si>
  <si>
    <t>Asfaltový beton ACO 11S 50/70 střednězrnný-obrusná vrstva</t>
  </si>
  <si>
    <t>-1468207133</t>
  </si>
  <si>
    <t>Poznámka k položce:_x000d_
86,770*0,25*2,4=52,062</t>
  </si>
  <si>
    <t>52,062/3</t>
  </si>
  <si>
    <t>5963146010</t>
  </si>
  <si>
    <t>Asfaltový beton ACL 16S 50/70 hrubozrnný-ložní vrstva</t>
  </si>
  <si>
    <t>106891426</t>
  </si>
  <si>
    <t>5963146020</t>
  </si>
  <si>
    <t>Asfaltový beton ACP 16S 50/70 středněznný-podkladní vrstva</t>
  </si>
  <si>
    <t>1699961803</t>
  </si>
  <si>
    <t>5963155005</t>
  </si>
  <si>
    <t>Asfaltová páska těsnící</t>
  </si>
  <si>
    <t>-200483236</t>
  </si>
  <si>
    <t>5964161010</t>
  </si>
  <si>
    <t>Beton lehce zhutnitelný C 20/25;X0 F5 2 285 2 765</t>
  </si>
  <si>
    <t>-460867668</t>
  </si>
  <si>
    <t>(37,5*0,5*0,1)*2</t>
  </si>
  <si>
    <t>9909000200</t>
  </si>
  <si>
    <t>Poplatek za uložení nebezpečného odpadu na oficiální skládku</t>
  </si>
  <si>
    <t>1732299295</t>
  </si>
  <si>
    <t>86,770*0,2*2,4</t>
  </si>
  <si>
    <t>A.3 - Práce SSZT a SEE</t>
  </si>
  <si>
    <t>7592005050</t>
  </si>
  <si>
    <t>Montáž počítacího bodu (senzoru) RSR 180</t>
  </si>
  <si>
    <t>1043916872</t>
  </si>
  <si>
    <t>Poznámka k položce:_x000d_
PB1, PB4, PB5, PB6, PB7, PB8, PB9, PB10, PB11, PB12, PB13, PB14, PB15, PB16, PB18, A1-1,_x000d_
A1-PN01,</t>
  </si>
  <si>
    <t>7592007050</t>
  </si>
  <si>
    <t>Demontáž počítacího bodu (senzoru) RSR 180</t>
  </si>
  <si>
    <t>-520093915</t>
  </si>
  <si>
    <t>5911523030</t>
  </si>
  <si>
    <t>Seřízení výměnové části výhybky jednoduché s jedním čelisťovým závěrem soustavy S49</t>
  </si>
  <si>
    <t>924825438</t>
  </si>
  <si>
    <t>Poznámka k položce:_x000d_
ŽST M. Lázně_x000d_
VČ3, VČ4, VČ5, VČ6, VČ8, VČ15, VČ17, VČ18, VČ19, VČ21, VČ7, VČ12, _x000d_
ŽST Lázně Kynžvart_x000d_
VČ3,VČ4,VČ5,VČ8_x000d_
Výměnová část=kus</t>
  </si>
  <si>
    <t>5911531110</t>
  </si>
  <si>
    <t>Seřízení čelisťového závěru výhybky jednoduché v žlabovém pražci soustavy UIC60</t>
  </si>
  <si>
    <t>379000291</t>
  </si>
  <si>
    <t xml:space="preserve">Poznámka k položce:_x000d_
ŽST M. Lázně_x000d_
VČ1, VČ2, VČ22, VČ24 - 2x_x000d_
ŽST Valy u M. L._x000d_
VČ1, VČ2 -  x2_x000d_
ŽST Lázně Kynžvart_x000d_
VČ1,VČ2,VČ9,VČ10 - 2x_x000d_
ŽST Dolní Žandov_x000d_
VČ6,VČ7 - 2x_x000d_
</t>
  </si>
  <si>
    <t>12*2</t>
  </si>
  <si>
    <t>5911597010</t>
  </si>
  <si>
    <t>Seřízení čelisťového závěru srdcovky dvojité s PHS soustavy UIC60</t>
  </si>
  <si>
    <t>141129625</t>
  </si>
  <si>
    <t>Poznámka k souboru cen:_x000d_
1. V cenách jsou započteny náklady na seřízení závěru, přezkoušení chodu výhybky, provedení západkové zkoušky a ošetření kluzných částí výhybky mazivem.</t>
  </si>
  <si>
    <t>Poznámka k položce:_x000d_
ŽST Dolní Žandov_x000d_
VČ 1 - 2x_x000d_
VČ 2 - 2x</t>
  </si>
  <si>
    <t>7497351560</t>
  </si>
  <si>
    <t>Montáž přímého ukolejnění na elektrizovaných tratích nebo v kolejových obvodech</t>
  </si>
  <si>
    <t>-1230796215</t>
  </si>
  <si>
    <t xml:space="preserve">Poznámka k položce:_x000d_
A.1.1 - 272 ks_x000d_
A.1.2 - 154 ks_x000d_
A.1.3 - 164 ks_x000d_
</t>
  </si>
  <si>
    <t>272+154+164</t>
  </si>
  <si>
    <t>7497371630</t>
  </si>
  <si>
    <t>Demontáže zařízení trakčního vedení svodu propojení nebo ukolejnění na elektrizovaných tratích nebo v kolejových obvodech</t>
  </si>
  <si>
    <t>-1659224876</t>
  </si>
  <si>
    <t>7592005162</t>
  </si>
  <si>
    <t>Montáž balízy do kolejiště pomocí systému Vortok</t>
  </si>
  <si>
    <t>346862739</t>
  </si>
  <si>
    <t xml:space="preserve">Poznámka k položce:_x000d_
1. ŽST Mariánské Lázně – Lázně Kynžvart mimo     km 424,340 - 431,639        73 ks balíz  _x000d_
2. ŽST Lázně Kynžvart - Dolní Žandov mimo           km 431,639 - 437,645        40 ks balíz_x000d_
3. ŽST Dolní Žandov – Lipová u Chebu mimo          km 437,645 - 443,879        35 ks balíz_x000d_
</t>
  </si>
  <si>
    <t>73+40+35</t>
  </si>
  <si>
    <t>7592007162</t>
  </si>
  <si>
    <t>Demontáž balízy upevněné pomocí systému Vortok</t>
  </si>
  <si>
    <t>972220680</t>
  </si>
  <si>
    <t>A.4 - Přepravy</t>
  </si>
  <si>
    <t>9902300500</t>
  </si>
  <si>
    <t>Doprava jednosměrná (např. nakupovaného materiálu) mechanizací o nosnosti přes 3,5 t sypanin (kameniva, písku, suti, dlažebních kostek, atd.) do 60 km</t>
  </si>
  <si>
    <t>314381522</t>
  </si>
  <si>
    <t>Poznámka k položce:_x000d_
Štěrk _x000d_
A.1.1 - 3117,205_x000d_
A.1.2 - 2238,152_x000d_
A.1.3 - 2145,315_x000d_
_x000d_
Měrnou jednotkou je t přepravovaného materiálu.</t>
  </si>
  <si>
    <t>3117,205+2238,152+2145,315</t>
  </si>
  <si>
    <t>9902300200</t>
  </si>
  <si>
    <t>Doprava jednosměrná (např. nakupovaného materiálu) mechanizací o nosnosti přes 3,5 t sypanin (kameniva, písku, suti, dlažebních kostek, atd.) do 20 km</t>
  </si>
  <si>
    <t>1575628788</t>
  </si>
  <si>
    <t>Poznámka k položce:_x000d_
Přeprava asfaltu na skládku_x000d_
A.2 - Přejezdy - 52,062 t_x000d_
Dovoz asfaltu_x000d_
A.2 - Přejezdy - 52,062 t_x000d_
Dovoz betonu_x000d_
A.2 - Přejezdy - 9,109 t_x000d_
Měrnou jednotkou je t přepravovaného materiálu.</t>
  </si>
  <si>
    <t>52,062*2+9,109</t>
  </si>
  <si>
    <t>9903200200</t>
  </si>
  <si>
    <t>Přeprava mechanizace na místo prováděných prací o hmotnosti přes 12 t do 200 km</t>
  </si>
  <si>
    <t>545367724</t>
  </si>
  <si>
    <t>Poznámka k položce:_x000d_
ASP, ASPv, PUŠL, Dynamický stabilizátor</t>
  </si>
  <si>
    <t>A.5 - VON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</si>
  <si>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</si>
  <si>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</si>
  <si>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soub</t>
  </si>
  <si>
    <t>1811880206</t>
  </si>
  <si>
    <t>Poznámka k položce:_x000d_
1,3% ze ZRN</t>
  </si>
  <si>
    <t>033131001</t>
  </si>
  <si>
    <t>Provozní vlivy Organizační zajištění prací při zřizování a udržování BK kolejí a výhybek</t>
  </si>
  <si>
    <t>1224084371</t>
  </si>
  <si>
    <t xml:space="preserve">Poznámka k položce:_x000d_
A.1.1 - 1774 m_x000d_
A.1.2 - 1626 m_x000d_
A.1.3 - 1134+2484 m_x000d_
</t>
  </si>
  <si>
    <t>1774+1626+1134+2484</t>
  </si>
  <si>
    <t>022111001</t>
  </si>
  <si>
    <t>Geodetické práce Kontrola PPK při směrové a výškové úpravě koleje zaměřením APK trať jednokolejná</t>
  </si>
  <si>
    <t>-59384085</t>
  </si>
  <si>
    <t xml:space="preserve">Poznámka k položce:_x000d_
zaměření APK vč. přípravy geodetický podkladů do formátu pro ASP_x000d_
A.1.1 - 2,362 km + 3,284km_x000d_
A.1.2 -  5,141km_x000d_
A.1.3 -   5,202 km_x000d_
_x000d_
 - před podbíjením_x000d_
 - po podbíjení</t>
  </si>
  <si>
    <t>(2,362+3,284+5,141+5,202)*2</t>
  </si>
  <si>
    <t>022111011</t>
  </si>
  <si>
    <t>Geodetické práce Kontrola PPK při směrové a výškové úpravě koleje zaměřením APK trať dvoukolejná</t>
  </si>
  <si>
    <t>-1049056403</t>
  </si>
  <si>
    <t>Poznámka k souboru cen:_x000d_
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</si>
  <si>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 xml:space="preserve">Poznámka k položce:_x000d_
A.1.1 _x000d_
SK 4,036 km (ŽST Mar.Lázně)_x000d_
výhybky -1,147 km (ŽST Mar.Lázně+Valy u M.L.)_x000d_
SK 1,082 km(Valy u M.L.)_x000d_
A.1.2_x000d_
SK 3,081+0,107 km (Lázně Kynžvart)_x000d_
výhybky 0,530 km_x000d_
A.1.3_x000d_
SK 2,479+0,463 km (Dolní Žandov)_x000d_
výhybky 0,421 km_x000d_
_x000d_
_x000d_
</t>
  </si>
  <si>
    <t>(4,036+1,147+1,082+3,081+0,107+0,530+2,479+0,463+0,421)/2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</si>
</sst>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12/2021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GPK v úseku M. Lázně - Cheb_ZMĚNA Č.1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11. 10. 2021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Správa železnic,s.o.;OŘ ÚNL-ST Karlovy Vary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Pavlína Liprtová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ROUND(AG95+SUM(AG99:AG102),2)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ROUND(AS95+SUM(AS99:AS102),2)</f>
        <v>0</v>
      </c>
      <c r="AT94" s="111">
        <f>ROUND(SUM(AV94:AW94),2)</f>
        <v>0</v>
      </c>
      <c r="AU94" s="112">
        <f>ROUND(AU95+SUM(AU99:AU102),5)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ROUND(AZ95+SUM(AZ99:AZ102),2)</f>
        <v>0</v>
      </c>
      <c r="BA94" s="111">
        <f>ROUND(BA95+SUM(BA99:BA102),2)</f>
        <v>0</v>
      </c>
      <c r="BB94" s="111">
        <f>ROUND(BB95+SUM(BB99:BB102),2)</f>
        <v>0</v>
      </c>
      <c r="BC94" s="111">
        <f>ROUND(BC95+SUM(BC99:BC102),2)</f>
        <v>0</v>
      </c>
      <c r="BD94" s="113">
        <f>ROUND(BD95+SUM(BD99:BD102),2)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7"/>
      <c r="B95" s="116"/>
      <c r="C95" s="117"/>
      <c r="D95" s="118" t="s">
        <v>81</v>
      </c>
      <c r="E95" s="118"/>
      <c r="F95" s="118"/>
      <c r="G95" s="118"/>
      <c r="H95" s="118"/>
      <c r="I95" s="119"/>
      <c r="J95" s="118" t="s">
        <v>82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ROUND(SUM(AG96:AG98),2)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83</v>
      </c>
      <c r="AR95" s="123"/>
      <c r="AS95" s="124">
        <f>ROUND(SUM(AS96:AS98),2)</f>
        <v>0</v>
      </c>
      <c r="AT95" s="125">
        <f>ROUND(SUM(AV95:AW95),2)</f>
        <v>0</v>
      </c>
      <c r="AU95" s="126">
        <f>ROUND(SUM(AU96:AU98),5)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ROUND(SUM(AZ96:AZ98),2)</f>
        <v>0</v>
      </c>
      <c r="BA95" s="125">
        <f>ROUND(SUM(BA96:BA98),2)</f>
        <v>0</v>
      </c>
      <c r="BB95" s="125">
        <f>ROUND(SUM(BB96:BB98),2)</f>
        <v>0</v>
      </c>
      <c r="BC95" s="125">
        <f>ROUND(SUM(BC96:BC98),2)</f>
        <v>0</v>
      </c>
      <c r="BD95" s="127">
        <f>ROUND(SUM(BD96:BD98),2)</f>
        <v>0</v>
      </c>
      <c r="BE95" s="7"/>
      <c r="BS95" s="128" t="s">
        <v>76</v>
      </c>
      <c r="BT95" s="128" t="s">
        <v>84</v>
      </c>
      <c r="BU95" s="128" t="s">
        <v>78</v>
      </c>
      <c r="BV95" s="128" t="s">
        <v>79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4" customFormat="1" ht="35.25" customHeight="1">
      <c r="A96" s="129" t="s">
        <v>87</v>
      </c>
      <c r="B96" s="67"/>
      <c r="C96" s="130"/>
      <c r="D96" s="130"/>
      <c r="E96" s="131" t="s">
        <v>88</v>
      </c>
      <c r="F96" s="131"/>
      <c r="G96" s="131"/>
      <c r="H96" s="131"/>
      <c r="I96" s="131"/>
      <c r="J96" s="130"/>
      <c r="K96" s="131" t="s">
        <v>89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'A.1.1 - Úprava GPK v úsek...'!J32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90</v>
      </c>
      <c r="AR96" s="69"/>
      <c r="AS96" s="134">
        <v>0</v>
      </c>
      <c r="AT96" s="135">
        <f>ROUND(SUM(AV96:AW96),2)</f>
        <v>0</v>
      </c>
      <c r="AU96" s="136">
        <f>'A.1.1 - Úprava GPK v úsek...'!P120</f>
        <v>0</v>
      </c>
      <c r="AV96" s="135">
        <f>'A.1.1 - Úprava GPK v úsek...'!J35</f>
        <v>0</v>
      </c>
      <c r="AW96" s="135">
        <f>'A.1.1 - Úprava GPK v úsek...'!J36</f>
        <v>0</v>
      </c>
      <c r="AX96" s="135">
        <f>'A.1.1 - Úprava GPK v úsek...'!J37</f>
        <v>0</v>
      </c>
      <c r="AY96" s="135">
        <f>'A.1.1 - Úprava GPK v úsek...'!J38</f>
        <v>0</v>
      </c>
      <c r="AZ96" s="135">
        <f>'A.1.1 - Úprava GPK v úsek...'!F35</f>
        <v>0</v>
      </c>
      <c r="BA96" s="135">
        <f>'A.1.1 - Úprava GPK v úsek...'!F36</f>
        <v>0</v>
      </c>
      <c r="BB96" s="135">
        <f>'A.1.1 - Úprava GPK v úsek...'!F37</f>
        <v>0</v>
      </c>
      <c r="BC96" s="135">
        <f>'A.1.1 - Úprava GPK v úsek...'!F38</f>
        <v>0</v>
      </c>
      <c r="BD96" s="137">
        <f>'A.1.1 - Úprava GPK v úsek...'!F39</f>
        <v>0</v>
      </c>
      <c r="BE96" s="4"/>
      <c r="BT96" s="138" t="s">
        <v>86</v>
      </c>
      <c r="BV96" s="138" t="s">
        <v>79</v>
      </c>
      <c r="BW96" s="138" t="s">
        <v>91</v>
      </c>
      <c r="BX96" s="138" t="s">
        <v>85</v>
      </c>
      <c r="CL96" s="138" t="s">
        <v>1</v>
      </c>
    </row>
    <row r="97" s="4" customFormat="1" ht="35.25" customHeight="1">
      <c r="A97" s="129" t="s">
        <v>87</v>
      </c>
      <c r="B97" s="67"/>
      <c r="C97" s="130"/>
      <c r="D97" s="130"/>
      <c r="E97" s="131" t="s">
        <v>92</v>
      </c>
      <c r="F97" s="131"/>
      <c r="G97" s="131"/>
      <c r="H97" s="131"/>
      <c r="I97" s="131"/>
      <c r="J97" s="130"/>
      <c r="K97" s="131" t="s">
        <v>93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'A.1.2 - Úprava GPK v úsek...'!J32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90</v>
      </c>
      <c r="AR97" s="69"/>
      <c r="AS97" s="134">
        <v>0</v>
      </c>
      <c r="AT97" s="135">
        <f>ROUND(SUM(AV97:AW97),2)</f>
        <v>0</v>
      </c>
      <c r="AU97" s="136">
        <f>'A.1.2 - Úprava GPK v úsek...'!P120</f>
        <v>0</v>
      </c>
      <c r="AV97" s="135">
        <f>'A.1.2 - Úprava GPK v úsek...'!J35</f>
        <v>0</v>
      </c>
      <c r="AW97" s="135">
        <f>'A.1.2 - Úprava GPK v úsek...'!J36</f>
        <v>0</v>
      </c>
      <c r="AX97" s="135">
        <f>'A.1.2 - Úprava GPK v úsek...'!J37</f>
        <v>0</v>
      </c>
      <c r="AY97" s="135">
        <f>'A.1.2 - Úprava GPK v úsek...'!J38</f>
        <v>0</v>
      </c>
      <c r="AZ97" s="135">
        <f>'A.1.2 - Úprava GPK v úsek...'!F35</f>
        <v>0</v>
      </c>
      <c r="BA97" s="135">
        <f>'A.1.2 - Úprava GPK v úsek...'!F36</f>
        <v>0</v>
      </c>
      <c r="BB97" s="135">
        <f>'A.1.2 - Úprava GPK v úsek...'!F37</f>
        <v>0</v>
      </c>
      <c r="BC97" s="135">
        <f>'A.1.2 - Úprava GPK v úsek...'!F38</f>
        <v>0</v>
      </c>
      <c r="BD97" s="137">
        <f>'A.1.2 - Úprava GPK v úsek...'!F39</f>
        <v>0</v>
      </c>
      <c r="BE97" s="4"/>
      <c r="BT97" s="138" t="s">
        <v>86</v>
      </c>
      <c r="BV97" s="138" t="s">
        <v>79</v>
      </c>
      <c r="BW97" s="138" t="s">
        <v>94</v>
      </c>
      <c r="BX97" s="138" t="s">
        <v>85</v>
      </c>
      <c r="CL97" s="138" t="s">
        <v>1</v>
      </c>
    </row>
    <row r="98" s="4" customFormat="1" ht="35.25" customHeight="1">
      <c r="A98" s="129" t="s">
        <v>87</v>
      </c>
      <c r="B98" s="67"/>
      <c r="C98" s="130"/>
      <c r="D98" s="130"/>
      <c r="E98" s="131" t="s">
        <v>95</v>
      </c>
      <c r="F98" s="131"/>
      <c r="G98" s="131"/>
      <c r="H98" s="131"/>
      <c r="I98" s="131"/>
      <c r="J98" s="130"/>
      <c r="K98" s="131" t="s">
        <v>96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'A.1.3 - Úprava GPK v úsek...'!J32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90</v>
      </c>
      <c r="AR98" s="69"/>
      <c r="AS98" s="134">
        <v>0</v>
      </c>
      <c r="AT98" s="135">
        <f>ROUND(SUM(AV98:AW98),2)</f>
        <v>0</v>
      </c>
      <c r="AU98" s="136">
        <f>'A.1.3 - Úprava GPK v úsek...'!P120</f>
        <v>0</v>
      </c>
      <c r="AV98" s="135">
        <f>'A.1.3 - Úprava GPK v úsek...'!J35</f>
        <v>0</v>
      </c>
      <c r="AW98" s="135">
        <f>'A.1.3 - Úprava GPK v úsek...'!J36</f>
        <v>0</v>
      </c>
      <c r="AX98" s="135">
        <f>'A.1.3 - Úprava GPK v úsek...'!J37</f>
        <v>0</v>
      </c>
      <c r="AY98" s="135">
        <f>'A.1.3 - Úprava GPK v úsek...'!J38</f>
        <v>0</v>
      </c>
      <c r="AZ98" s="135">
        <f>'A.1.3 - Úprava GPK v úsek...'!F35</f>
        <v>0</v>
      </c>
      <c r="BA98" s="135">
        <f>'A.1.3 - Úprava GPK v úsek...'!F36</f>
        <v>0</v>
      </c>
      <c r="BB98" s="135">
        <f>'A.1.3 - Úprava GPK v úsek...'!F37</f>
        <v>0</v>
      </c>
      <c r="BC98" s="135">
        <f>'A.1.3 - Úprava GPK v úsek...'!F38</f>
        <v>0</v>
      </c>
      <c r="BD98" s="137">
        <f>'A.1.3 - Úprava GPK v úsek...'!F39</f>
        <v>0</v>
      </c>
      <c r="BE98" s="4"/>
      <c r="BT98" s="138" t="s">
        <v>86</v>
      </c>
      <c r="BV98" s="138" t="s">
        <v>79</v>
      </c>
      <c r="BW98" s="138" t="s">
        <v>97</v>
      </c>
      <c r="BX98" s="138" t="s">
        <v>85</v>
      </c>
      <c r="CL98" s="138" t="s">
        <v>1</v>
      </c>
    </row>
    <row r="99" s="7" customFormat="1" ht="16.5" customHeight="1">
      <c r="A99" s="129" t="s">
        <v>87</v>
      </c>
      <c r="B99" s="116"/>
      <c r="C99" s="117"/>
      <c r="D99" s="118" t="s">
        <v>98</v>
      </c>
      <c r="E99" s="118"/>
      <c r="F99" s="118"/>
      <c r="G99" s="118"/>
      <c r="H99" s="118"/>
      <c r="I99" s="119"/>
      <c r="J99" s="118" t="s">
        <v>99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1">
        <f>'A.2. - Práce na přejezdech'!J30</f>
        <v>0</v>
      </c>
      <c r="AH99" s="119"/>
      <c r="AI99" s="119"/>
      <c r="AJ99" s="119"/>
      <c r="AK99" s="119"/>
      <c r="AL99" s="119"/>
      <c r="AM99" s="119"/>
      <c r="AN99" s="121">
        <f>SUM(AG99,AT99)</f>
        <v>0</v>
      </c>
      <c r="AO99" s="119"/>
      <c r="AP99" s="119"/>
      <c r="AQ99" s="122" t="s">
        <v>83</v>
      </c>
      <c r="AR99" s="123"/>
      <c r="AS99" s="124">
        <v>0</v>
      </c>
      <c r="AT99" s="125">
        <f>ROUND(SUM(AV99:AW99),2)</f>
        <v>0</v>
      </c>
      <c r="AU99" s="126">
        <f>'A.2. - Práce na přejezdech'!P116</f>
        <v>0</v>
      </c>
      <c r="AV99" s="125">
        <f>'A.2. - Práce na přejezdech'!J33</f>
        <v>0</v>
      </c>
      <c r="AW99" s="125">
        <f>'A.2. - Práce na přejezdech'!J34</f>
        <v>0</v>
      </c>
      <c r="AX99" s="125">
        <f>'A.2. - Práce na přejezdech'!J35</f>
        <v>0</v>
      </c>
      <c r="AY99" s="125">
        <f>'A.2. - Práce na přejezdech'!J36</f>
        <v>0</v>
      </c>
      <c r="AZ99" s="125">
        <f>'A.2. - Práce na přejezdech'!F33</f>
        <v>0</v>
      </c>
      <c r="BA99" s="125">
        <f>'A.2. - Práce na přejezdech'!F34</f>
        <v>0</v>
      </c>
      <c r="BB99" s="125">
        <f>'A.2. - Práce na přejezdech'!F35</f>
        <v>0</v>
      </c>
      <c r="BC99" s="125">
        <f>'A.2. - Práce na přejezdech'!F36</f>
        <v>0</v>
      </c>
      <c r="BD99" s="127">
        <f>'A.2. - Práce na přejezdech'!F37</f>
        <v>0</v>
      </c>
      <c r="BE99" s="7"/>
      <c r="BT99" s="128" t="s">
        <v>84</v>
      </c>
      <c r="BV99" s="128" t="s">
        <v>79</v>
      </c>
      <c r="BW99" s="128" t="s">
        <v>100</v>
      </c>
      <c r="BX99" s="128" t="s">
        <v>5</v>
      </c>
      <c r="CL99" s="128" t="s">
        <v>1</v>
      </c>
      <c r="CM99" s="128" t="s">
        <v>86</v>
      </c>
    </row>
    <row r="100" s="7" customFormat="1" ht="16.5" customHeight="1">
      <c r="A100" s="129" t="s">
        <v>87</v>
      </c>
      <c r="B100" s="116"/>
      <c r="C100" s="117"/>
      <c r="D100" s="118" t="s">
        <v>101</v>
      </c>
      <c r="E100" s="118"/>
      <c r="F100" s="118"/>
      <c r="G100" s="118"/>
      <c r="H100" s="118"/>
      <c r="I100" s="119"/>
      <c r="J100" s="118" t="s">
        <v>102</v>
      </c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21">
        <f>'A.3 - Práce SSZT a SEE'!J30</f>
        <v>0</v>
      </c>
      <c r="AH100" s="119"/>
      <c r="AI100" s="119"/>
      <c r="AJ100" s="119"/>
      <c r="AK100" s="119"/>
      <c r="AL100" s="119"/>
      <c r="AM100" s="119"/>
      <c r="AN100" s="121">
        <f>SUM(AG100,AT100)</f>
        <v>0</v>
      </c>
      <c r="AO100" s="119"/>
      <c r="AP100" s="119"/>
      <c r="AQ100" s="122" t="s">
        <v>83</v>
      </c>
      <c r="AR100" s="123"/>
      <c r="AS100" s="124">
        <v>0</v>
      </c>
      <c r="AT100" s="125">
        <f>ROUND(SUM(AV100:AW100),2)</f>
        <v>0</v>
      </c>
      <c r="AU100" s="126">
        <f>'A.3 - Práce SSZT a SEE'!P116</f>
        <v>0</v>
      </c>
      <c r="AV100" s="125">
        <f>'A.3 - Práce SSZT a SEE'!J33</f>
        <v>0</v>
      </c>
      <c r="AW100" s="125">
        <f>'A.3 - Práce SSZT a SEE'!J34</f>
        <v>0</v>
      </c>
      <c r="AX100" s="125">
        <f>'A.3 - Práce SSZT a SEE'!J35</f>
        <v>0</v>
      </c>
      <c r="AY100" s="125">
        <f>'A.3 - Práce SSZT a SEE'!J36</f>
        <v>0</v>
      </c>
      <c r="AZ100" s="125">
        <f>'A.3 - Práce SSZT a SEE'!F33</f>
        <v>0</v>
      </c>
      <c r="BA100" s="125">
        <f>'A.3 - Práce SSZT a SEE'!F34</f>
        <v>0</v>
      </c>
      <c r="BB100" s="125">
        <f>'A.3 - Práce SSZT a SEE'!F35</f>
        <v>0</v>
      </c>
      <c r="BC100" s="125">
        <f>'A.3 - Práce SSZT a SEE'!F36</f>
        <v>0</v>
      </c>
      <c r="BD100" s="127">
        <f>'A.3 - Práce SSZT a SEE'!F37</f>
        <v>0</v>
      </c>
      <c r="BE100" s="7"/>
      <c r="BT100" s="128" t="s">
        <v>84</v>
      </c>
      <c r="BV100" s="128" t="s">
        <v>79</v>
      </c>
      <c r="BW100" s="128" t="s">
        <v>103</v>
      </c>
      <c r="BX100" s="128" t="s">
        <v>5</v>
      </c>
      <c r="CL100" s="128" t="s">
        <v>1</v>
      </c>
      <c r="CM100" s="128" t="s">
        <v>86</v>
      </c>
    </row>
    <row r="101" s="7" customFormat="1" ht="16.5" customHeight="1">
      <c r="A101" s="129" t="s">
        <v>87</v>
      </c>
      <c r="B101" s="116"/>
      <c r="C101" s="117"/>
      <c r="D101" s="118" t="s">
        <v>104</v>
      </c>
      <c r="E101" s="118"/>
      <c r="F101" s="118"/>
      <c r="G101" s="118"/>
      <c r="H101" s="118"/>
      <c r="I101" s="119"/>
      <c r="J101" s="118" t="s">
        <v>105</v>
      </c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21">
        <f>'A.4 - Přepravy'!J30</f>
        <v>0</v>
      </c>
      <c r="AH101" s="119"/>
      <c r="AI101" s="119"/>
      <c r="AJ101" s="119"/>
      <c r="AK101" s="119"/>
      <c r="AL101" s="119"/>
      <c r="AM101" s="119"/>
      <c r="AN101" s="121">
        <f>SUM(AG101,AT101)</f>
        <v>0</v>
      </c>
      <c r="AO101" s="119"/>
      <c r="AP101" s="119"/>
      <c r="AQ101" s="122" t="s">
        <v>83</v>
      </c>
      <c r="AR101" s="123"/>
      <c r="AS101" s="124">
        <v>0</v>
      </c>
      <c r="AT101" s="125">
        <f>ROUND(SUM(AV101:AW101),2)</f>
        <v>0</v>
      </c>
      <c r="AU101" s="126">
        <f>'A.4 - Přepravy'!P116</f>
        <v>0</v>
      </c>
      <c r="AV101" s="125">
        <f>'A.4 - Přepravy'!J33</f>
        <v>0</v>
      </c>
      <c r="AW101" s="125">
        <f>'A.4 - Přepravy'!J34</f>
        <v>0</v>
      </c>
      <c r="AX101" s="125">
        <f>'A.4 - Přepravy'!J35</f>
        <v>0</v>
      </c>
      <c r="AY101" s="125">
        <f>'A.4 - Přepravy'!J36</f>
        <v>0</v>
      </c>
      <c r="AZ101" s="125">
        <f>'A.4 - Přepravy'!F33</f>
        <v>0</v>
      </c>
      <c r="BA101" s="125">
        <f>'A.4 - Přepravy'!F34</f>
        <v>0</v>
      </c>
      <c r="BB101" s="125">
        <f>'A.4 - Přepravy'!F35</f>
        <v>0</v>
      </c>
      <c r="BC101" s="125">
        <f>'A.4 - Přepravy'!F36</f>
        <v>0</v>
      </c>
      <c r="BD101" s="127">
        <f>'A.4 - Přepravy'!F37</f>
        <v>0</v>
      </c>
      <c r="BE101" s="7"/>
      <c r="BT101" s="128" t="s">
        <v>84</v>
      </c>
      <c r="BV101" s="128" t="s">
        <v>79</v>
      </c>
      <c r="BW101" s="128" t="s">
        <v>106</v>
      </c>
      <c r="BX101" s="128" t="s">
        <v>5</v>
      </c>
      <c r="CL101" s="128" t="s">
        <v>1</v>
      </c>
      <c r="CM101" s="128" t="s">
        <v>86</v>
      </c>
    </row>
    <row r="102" s="7" customFormat="1" ht="16.5" customHeight="1">
      <c r="A102" s="129" t="s">
        <v>87</v>
      </c>
      <c r="B102" s="116"/>
      <c r="C102" s="117"/>
      <c r="D102" s="118" t="s">
        <v>107</v>
      </c>
      <c r="E102" s="118"/>
      <c r="F102" s="118"/>
      <c r="G102" s="118"/>
      <c r="H102" s="118"/>
      <c r="I102" s="119"/>
      <c r="J102" s="118" t="s">
        <v>108</v>
      </c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21">
        <f>'A.5 - VON'!J30</f>
        <v>0</v>
      </c>
      <c r="AH102" s="119"/>
      <c r="AI102" s="119"/>
      <c r="AJ102" s="119"/>
      <c r="AK102" s="119"/>
      <c r="AL102" s="119"/>
      <c r="AM102" s="119"/>
      <c r="AN102" s="121">
        <f>SUM(AG102,AT102)</f>
        <v>0</v>
      </c>
      <c r="AO102" s="119"/>
      <c r="AP102" s="119"/>
      <c r="AQ102" s="122" t="s">
        <v>83</v>
      </c>
      <c r="AR102" s="123"/>
      <c r="AS102" s="139">
        <v>0</v>
      </c>
      <c r="AT102" s="140">
        <f>ROUND(SUM(AV102:AW102),2)</f>
        <v>0</v>
      </c>
      <c r="AU102" s="141">
        <f>'A.5 - VON'!P116</f>
        <v>0</v>
      </c>
      <c r="AV102" s="140">
        <f>'A.5 - VON'!J33</f>
        <v>0</v>
      </c>
      <c r="AW102" s="140">
        <f>'A.5 - VON'!J34</f>
        <v>0</v>
      </c>
      <c r="AX102" s="140">
        <f>'A.5 - VON'!J35</f>
        <v>0</v>
      </c>
      <c r="AY102" s="140">
        <f>'A.5 - VON'!J36</f>
        <v>0</v>
      </c>
      <c r="AZ102" s="140">
        <f>'A.5 - VON'!F33</f>
        <v>0</v>
      </c>
      <c r="BA102" s="140">
        <f>'A.5 - VON'!F34</f>
        <v>0</v>
      </c>
      <c r="BB102" s="140">
        <f>'A.5 - VON'!F35</f>
        <v>0</v>
      </c>
      <c r="BC102" s="140">
        <f>'A.5 - VON'!F36</f>
        <v>0</v>
      </c>
      <c r="BD102" s="142">
        <f>'A.5 - VON'!F37</f>
        <v>0</v>
      </c>
      <c r="BE102" s="7"/>
      <c r="BT102" s="128" t="s">
        <v>84</v>
      </c>
      <c r="BV102" s="128" t="s">
        <v>79</v>
      </c>
      <c r="BW102" s="128" t="s">
        <v>109</v>
      </c>
      <c r="BX102" s="128" t="s">
        <v>5</v>
      </c>
      <c r="CL102" s="128" t="s">
        <v>1</v>
      </c>
      <c r="CM102" s="128" t="s">
        <v>86</v>
      </c>
    </row>
    <row r="103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1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41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sheet="1" formatColumns="0" formatRows="0" objects="1" scenarios="1" spinCount="100000" saltValue="4rKeQeWl7rXG62wbei26iBvUbCCKxrXxle/EHg6zvY09lFmRSIegkbMKI7GWKMmhbYkcaTySlB/Fu0Fv1QTLEg==" hashValue="8+/QrhEFmB22ybZVUvWd00FR0Wpjpv3RQVZ+Z27b7PZgvDQGTPCweY5jJXXbVWVnx/CGid7CXL9AY0Oy30GvyA==" algorithmName="SHA-512" password="CC35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A.1.1 - Úprava GPK v úsek...'!C2" display="/"/>
    <hyperlink ref="A97" location="'A.1.2 - Úprava GPK v úsek...'!C2" display="/"/>
    <hyperlink ref="A98" location="'A.1.3 - Úprava GPK v úsek...'!C2" display="/"/>
    <hyperlink ref="A99" location="'A.2. - Práce na přejezdech'!C2" display="/"/>
    <hyperlink ref="A100" location="'A.3 - Práce SSZT a SEE'!C2" display="/"/>
    <hyperlink ref="A101" location="'A.4 - Přepravy'!C2" display="/"/>
    <hyperlink ref="A102" location="'A.5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1" customFormat="1" ht="12" customHeight="1">
      <c r="B8" s="17"/>
      <c r="D8" s="147" t="s">
        <v>111</v>
      </c>
      <c r="L8" s="17"/>
    </row>
    <row r="9" hidden="1" s="2" customFormat="1" ht="16.5" customHeight="1">
      <c r="A9" s="35"/>
      <c r="B9" s="41"/>
      <c r="C9" s="35"/>
      <c r="D9" s="35"/>
      <c r="E9" s="148" t="s">
        <v>112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47" t="s">
        <v>113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30" customHeight="1">
      <c r="A11" s="35"/>
      <c r="B11" s="41"/>
      <c r="C11" s="35"/>
      <c r="D11" s="35"/>
      <c r="E11" s="149" t="s">
        <v>114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11. 10. 2021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26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38" t="s">
        <v>27</v>
      </c>
      <c r="F17" s="35"/>
      <c r="G17" s="35"/>
      <c r="H17" s="35"/>
      <c r="I17" s="147" t="s">
        <v>28</v>
      </c>
      <c r="J17" s="138" t="s">
        <v>29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47" t="s">
        <v>30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28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47" t="s">
        <v>32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28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47" t="s">
        <v>34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38" t="s">
        <v>35</v>
      </c>
      <c r="F26" s="35"/>
      <c r="G26" s="35"/>
      <c r="H26" s="35"/>
      <c r="I26" s="147" t="s">
        <v>28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56" t="s">
        <v>37</v>
      </c>
      <c r="E32" s="35"/>
      <c r="F32" s="35"/>
      <c r="G32" s="35"/>
      <c r="H32" s="35"/>
      <c r="I32" s="35"/>
      <c r="J32" s="157">
        <f>ROUND(J120,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58" t="s">
        <v>39</v>
      </c>
      <c r="G34" s="35"/>
      <c r="H34" s="35"/>
      <c r="I34" s="158" t="s">
        <v>38</v>
      </c>
      <c r="J34" s="158" t="s">
        <v>40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59" t="s">
        <v>41</v>
      </c>
      <c r="E35" s="147" t="s">
        <v>42</v>
      </c>
      <c r="F35" s="160">
        <f>ROUND((SUM(BE120:BE148)),  2)</f>
        <v>0</v>
      </c>
      <c r="G35" s="35"/>
      <c r="H35" s="35"/>
      <c r="I35" s="161">
        <v>0.20999999999999999</v>
      </c>
      <c r="J35" s="160">
        <f>ROUND(((SUM(BE120:BE148))*I35),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43</v>
      </c>
      <c r="F36" s="160">
        <f>ROUND((SUM(BF120:BF148)),  2)</f>
        <v>0</v>
      </c>
      <c r="G36" s="35"/>
      <c r="H36" s="35"/>
      <c r="I36" s="161">
        <v>0.14999999999999999</v>
      </c>
      <c r="J36" s="160">
        <f>ROUND(((SUM(BF120:BF148))*I36),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44</v>
      </c>
      <c r="F37" s="160">
        <f>ROUND((SUM(BG120:BG148)),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45</v>
      </c>
      <c r="F38" s="160">
        <f>ROUND((SUM(BH120:BH148)),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46</v>
      </c>
      <c r="F39" s="160">
        <f>ROUND((SUM(BI120:BI148)),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8"/>
      <c r="C86" s="29" t="s">
        <v>111</v>
      </c>
      <c r="D86" s="19"/>
      <c r="E86" s="19"/>
      <c r="F86" s="19"/>
      <c r="G86" s="19"/>
      <c r="H86" s="19"/>
      <c r="I86" s="19"/>
      <c r="J86" s="19"/>
      <c r="K86" s="19"/>
      <c r="L86" s="17"/>
    </row>
    <row r="87" hidden="1" s="2" customFormat="1" ht="16.5" customHeight="1">
      <c r="A87" s="35"/>
      <c r="B87" s="36"/>
      <c r="C87" s="37"/>
      <c r="D87" s="37"/>
      <c r="E87" s="180" t="s">
        <v>112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30" customHeight="1">
      <c r="A89" s="35"/>
      <c r="B89" s="36"/>
      <c r="C89" s="37"/>
      <c r="D89" s="37"/>
      <c r="E89" s="73" t="str">
        <f>E11</f>
        <v>A.1.1 - Úprava GPK v úseku ŽST Mariánské Lázně-Lázně Kynžvart mimo(km 424,340 - 431,639)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11. 10. 2021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železnic,s.o.;OŘ ÚNL-ST Karlovy Vary</v>
      </c>
      <c r="G93" s="37"/>
      <c r="H93" s="37"/>
      <c r="I93" s="29" t="s">
        <v>32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30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Pavlína Liprtová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81" t="s">
        <v>116</v>
      </c>
      <c r="D96" s="182"/>
      <c r="E96" s="182"/>
      <c r="F96" s="182"/>
      <c r="G96" s="182"/>
      <c r="H96" s="182"/>
      <c r="I96" s="182"/>
      <c r="J96" s="183" t="s">
        <v>117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84" t="s">
        <v>118</v>
      </c>
      <c r="D98" s="37"/>
      <c r="E98" s="37"/>
      <c r="F98" s="37"/>
      <c r="G98" s="37"/>
      <c r="H98" s="37"/>
      <c r="I98" s="37"/>
      <c r="J98" s="107">
        <f>J120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119</v>
      </c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120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0" t="str">
        <f>E7</f>
        <v>Oprava GPK v úseku M. Lázně - Cheb_ZMĚNA Č.1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1" customFormat="1" ht="12" customHeight="1">
      <c r="B109" s="18"/>
      <c r="C109" s="29" t="s">
        <v>111</v>
      </c>
      <c r="D109" s="19"/>
      <c r="E109" s="19"/>
      <c r="F109" s="19"/>
      <c r="G109" s="19"/>
      <c r="H109" s="19"/>
      <c r="I109" s="19"/>
      <c r="J109" s="19"/>
      <c r="K109" s="19"/>
      <c r="L109" s="17"/>
    </row>
    <row r="110" s="2" customFormat="1" ht="16.5" customHeight="1">
      <c r="A110" s="35"/>
      <c r="B110" s="36"/>
      <c r="C110" s="37"/>
      <c r="D110" s="37"/>
      <c r="E110" s="180" t="s">
        <v>112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30" customHeight="1">
      <c r="A112" s="35"/>
      <c r="B112" s="36"/>
      <c r="C112" s="37"/>
      <c r="D112" s="37"/>
      <c r="E112" s="73" t="str">
        <f>E11</f>
        <v>A.1.1 - Úprava GPK v úseku ŽST Mariánské Lázně-Lázně Kynžvart mimo(km 424,340 - 431,639)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F14</f>
        <v xml:space="preserve"> </v>
      </c>
      <c r="G114" s="37"/>
      <c r="H114" s="37"/>
      <c r="I114" s="29" t="s">
        <v>22</v>
      </c>
      <c r="J114" s="76" t="str">
        <f>IF(J14="","",J14)</f>
        <v>11. 10. 2021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E17</f>
        <v>Správa železnic,s.o.;OŘ ÚNL-ST Karlovy Vary</v>
      </c>
      <c r="G116" s="37"/>
      <c r="H116" s="37"/>
      <c r="I116" s="29" t="s">
        <v>32</v>
      </c>
      <c r="J116" s="33" t="str">
        <f>E23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30</v>
      </c>
      <c r="D117" s="37"/>
      <c r="E117" s="37"/>
      <c r="F117" s="24" t="str">
        <f>IF(E20="","",E20)</f>
        <v>Vyplň údaj</v>
      </c>
      <c r="G117" s="37"/>
      <c r="H117" s="37"/>
      <c r="I117" s="29" t="s">
        <v>34</v>
      </c>
      <c r="J117" s="33" t="str">
        <f>E26</f>
        <v>Pavlína Liprtová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9" customFormat="1" ht="29.28" customHeight="1">
      <c r="A119" s="185"/>
      <c r="B119" s="186"/>
      <c r="C119" s="187" t="s">
        <v>121</v>
      </c>
      <c r="D119" s="188" t="s">
        <v>62</v>
      </c>
      <c r="E119" s="188" t="s">
        <v>58</v>
      </c>
      <c r="F119" s="188" t="s">
        <v>59</v>
      </c>
      <c r="G119" s="188" t="s">
        <v>122</v>
      </c>
      <c r="H119" s="188" t="s">
        <v>123</v>
      </c>
      <c r="I119" s="188" t="s">
        <v>124</v>
      </c>
      <c r="J119" s="188" t="s">
        <v>117</v>
      </c>
      <c r="K119" s="189" t="s">
        <v>125</v>
      </c>
      <c r="L119" s="190"/>
      <c r="M119" s="97" t="s">
        <v>1</v>
      </c>
      <c r="N119" s="98" t="s">
        <v>41</v>
      </c>
      <c r="O119" s="98" t="s">
        <v>126</v>
      </c>
      <c r="P119" s="98" t="s">
        <v>127</v>
      </c>
      <c r="Q119" s="98" t="s">
        <v>128</v>
      </c>
      <c r="R119" s="98" t="s">
        <v>129</v>
      </c>
      <c r="S119" s="98" t="s">
        <v>130</v>
      </c>
      <c r="T119" s="99" t="s">
        <v>131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5"/>
      <c r="B120" s="36"/>
      <c r="C120" s="104" t="s">
        <v>132</v>
      </c>
      <c r="D120" s="37"/>
      <c r="E120" s="37"/>
      <c r="F120" s="37"/>
      <c r="G120" s="37"/>
      <c r="H120" s="37"/>
      <c r="I120" s="37"/>
      <c r="J120" s="191">
        <f>BK120</f>
        <v>0</v>
      </c>
      <c r="K120" s="37"/>
      <c r="L120" s="41"/>
      <c r="M120" s="100"/>
      <c r="N120" s="192"/>
      <c r="O120" s="101"/>
      <c r="P120" s="193">
        <f>SUM(P121:P148)</f>
        <v>0</v>
      </c>
      <c r="Q120" s="101"/>
      <c r="R120" s="193">
        <f>SUM(R121:R148)</f>
        <v>3117.2049999999999</v>
      </c>
      <c r="S120" s="101"/>
      <c r="T120" s="194">
        <f>SUM(T121:T148)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119</v>
      </c>
      <c r="BK120" s="195">
        <f>SUM(BK121:BK148)</f>
        <v>0</v>
      </c>
    </row>
    <row r="121" s="2" customFormat="1" ht="16.5" customHeight="1">
      <c r="A121" s="35"/>
      <c r="B121" s="36"/>
      <c r="C121" s="196" t="s">
        <v>84</v>
      </c>
      <c r="D121" s="196" t="s">
        <v>133</v>
      </c>
      <c r="E121" s="197" t="s">
        <v>134</v>
      </c>
      <c r="F121" s="198" t="s">
        <v>135</v>
      </c>
      <c r="G121" s="199" t="s">
        <v>136</v>
      </c>
      <c r="H121" s="200">
        <v>1503.6500000000001</v>
      </c>
      <c r="I121" s="201"/>
      <c r="J121" s="202">
        <f>ROUND(I121*H121,2)</f>
        <v>0</v>
      </c>
      <c r="K121" s="198" t="s">
        <v>137</v>
      </c>
      <c r="L121" s="41"/>
      <c r="M121" s="203" t="s">
        <v>1</v>
      </c>
      <c r="N121" s="204" t="s">
        <v>42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138</v>
      </c>
      <c r="AT121" s="207" t="s">
        <v>133</v>
      </c>
      <c r="AU121" s="207" t="s">
        <v>77</v>
      </c>
      <c r="AY121" s="14" t="s">
        <v>139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84</v>
      </c>
      <c r="BK121" s="208">
        <f>ROUND(I121*H121,2)</f>
        <v>0</v>
      </c>
      <c r="BL121" s="14" t="s">
        <v>138</v>
      </c>
      <c r="BM121" s="207" t="s">
        <v>140</v>
      </c>
    </row>
    <row r="122" s="2" customFormat="1" ht="21.75" customHeight="1">
      <c r="A122" s="35"/>
      <c r="B122" s="36"/>
      <c r="C122" s="196" t="s">
        <v>86</v>
      </c>
      <c r="D122" s="196" t="s">
        <v>133</v>
      </c>
      <c r="E122" s="197" t="s">
        <v>141</v>
      </c>
      <c r="F122" s="198" t="s">
        <v>142</v>
      </c>
      <c r="G122" s="199" t="s">
        <v>136</v>
      </c>
      <c r="H122" s="200">
        <v>330</v>
      </c>
      <c r="I122" s="201"/>
      <c r="J122" s="202">
        <f>ROUND(I122*H122,2)</f>
        <v>0</v>
      </c>
      <c r="K122" s="198" t="s">
        <v>137</v>
      </c>
      <c r="L122" s="41"/>
      <c r="M122" s="203" t="s">
        <v>1</v>
      </c>
      <c r="N122" s="204" t="s">
        <v>42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138</v>
      </c>
      <c r="AT122" s="207" t="s">
        <v>133</v>
      </c>
      <c r="AU122" s="207" t="s">
        <v>77</v>
      </c>
      <c r="AY122" s="14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84</v>
      </c>
      <c r="BK122" s="208">
        <f>ROUND(I122*H122,2)</f>
        <v>0</v>
      </c>
      <c r="BL122" s="14" t="s">
        <v>138</v>
      </c>
      <c r="BM122" s="207" t="s">
        <v>143</v>
      </c>
    </row>
    <row r="123" s="2" customFormat="1" ht="24.15" customHeight="1">
      <c r="A123" s="35"/>
      <c r="B123" s="36"/>
      <c r="C123" s="196" t="s">
        <v>144</v>
      </c>
      <c r="D123" s="196" t="s">
        <v>133</v>
      </c>
      <c r="E123" s="197" t="s">
        <v>145</v>
      </c>
      <c r="F123" s="198" t="s">
        <v>146</v>
      </c>
      <c r="G123" s="199" t="s">
        <v>147</v>
      </c>
      <c r="H123" s="200">
        <v>6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138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138</v>
      </c>
      <c r="BM123" s="207" t="s">
        <v>148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150</v>
      </c>
      <c r="G124" s="37"/>
      <c r="H124" s="37"/>
      <c r="I124" s="211"/>
      <c r="J124" s="37"/>
      <c r="K124" s="37"/>
      <c r="L124" s="41"/>
      <c r="M124" s="212"/>
      <c r="N124" s="21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2" customFormat="1" ht="24.15" customHeight="1">
      <c r="A125" s="35"/>
      <c r="B125" s="36"/>
      <c r="C125" s="196" t="s">
        <v>138</v>
      </c>
      <c r="D125" s="196" t="s">
        <v>133</v>
      </c>
      <c r="E125" s="197" t="s">
        <v>151</v>
      </c>
      <c r="F125" s="198" t="s">
        <v>152</v>
      </c>
      <c r="G125" s="199" t="s">
        <v>153</v>
      </c>
      <c r="H125" s="200">
        <v>10.824</v>
      </c>
      <c r="I125" s="201"/>
      <c r="J125" s="202">
        <f>ROUND(I125*H125,2)</f>
        <v>0</v>
      </c>
      <c r="K125" s="198" t="s">
        <v>137</v>
      </c>
      <c r="L125" s="41"/>
      <c r="M125" s="203" t="s">
        <v>1</v>
      </c>
      <c r="N125" s="204" t="s">
        <v>42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138</v>
      </c>
      <c r="AT125" s="207" t="s">
        <v>133</v>
      </c>
      <c r="AU125" s="207" t="s">
        <v>77</v>
      </c>
      <c r="AY125" s="14" t="s">
        <v>139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84</v>
      </c>
      <c r="BK125" s="208">
        <f>ROUND(I125*H125,2)</f>
        <v>0</v>
      </c>
      <c r="BL125" s="14" t="s">
        <v>138</v>
      </c>
      <c r="BM125" s="207" t="s">
        <v>154</v>
      </c>
    </row>
    <row r="126" s="2" customFormat="1">
      <c r="A126" s="35"/>
      <c r="B126" s="36"/>
      <c r="C126" s="37"/>
      <c r="D126" s="209" t="s">
        <v>149</v>
      </c>
      <c r="E126" s="37"/>
      <c r="F126" s="210" t="s">
        <v>155</v>
      </c>
      <c r="G126" s="37"/>
      <c r="H126" s="37"/>
      <c r="I126" s="211"/>
      <c r="J126" s="37"/>
      <c r="K126" s="37"/>
      <c r="L126" s="41"/>
      <c r="M126" s="212"/>
      <c r="N126" s="21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149</v>
      </c>
      <c r="AU126" s="14" t="s">
        <v>77</v>
      </c>
    </row>
    <row r="127" s="10" customFormat="1">
      <c r="A127" s="10"/>
      <c r="B127" s="214"/>
      <c r="C127" s="215"/>
      <c r="D127" s="209" t="s">
        <v>156</v>
      </c>
      <c r="E127" s="216" t="s">
        <v>1</v>
      </c>
      <c r="F127" s="217" t="s">
        <v>157</v>
      </c>
      <c r="G127" s="215"/>
      <c r="H127" s="218">
        <v>4.0960000000000001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4" t="s">
        <v>156</v>
      </c>
      <c r="AU127" s="224" t="s">
        <v>77</v>
      </c>
      <c r="AV127" s="10" t="s">
        <v>86</v>
      </c>
      <c r="AW127" s="10" t="s">
        <v>33</v>
      </c>
      <c r="AX127" s="10" t="s">
        <v>77</v>
      </c>
      <c r="AY127" s="224" t="s">
        <v>139</v>
      </c>
    </row>
    <row r="128" s="10" customFormat="1">
      <c r="A128" s="10"/>
      <c r="B128" s="214"/>
      <c r="C128" s="215"/>
      <c r="D128" s="209" t="s">
        <v>156</v>
      </c>
      <c r="E128" s="216" t="s">
        <v>1</v>
      </c>
      <c r="F128" s="217" t="s">
        <v>158</v>
      </c>
      <c r="G128" s="215"/>
      <c r="H128" s="218">
        <v>6.7279999999999998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24" t="s">
        <v>156</v>
      </c>
      <c r="AU128" s="224" t="s">
        <v>77</v>
      </c>
      <c r="AV128" s="10" t="s">
        <v>86</v>
      </c>
      <c r="AW128" s="10" t="s">
        <v>33</v>
      </c>
      <c r="AX128" s="10" t="s">
        <v>77</v>
      </c>
      <c r="AY128" s="224" t="s">
        <v>139</v>
      </c>
    </row>
    <row r="129" s="11" customFormat="1">
      <c r="A129" s="11"/>
      <c r="B129" s="225"/>
      <c r="C129" s="226"/>
      <c r="D129" s="209" t="s">
        <v>156</v>
      </c>
      <c r="E129" s="227" t="s">
        <v>1</v>
      </c>
      <c r="F129" s="228" t="s">
        <v>159</v>
      </c>
      <c r="G129" s="226"/>
      <c r="H129" s="229">
        <v>10.824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T129" s="235" t="s">
        <v>156</v>
      </c>
      <c r="AU129" s="235" t="s">
        <v>77</v>
      </c>
      <c r="AV129" s="11" t="s">
        <v>138</v>
      </c>
      <c r="AW129" s="11" t="s">
        <v>33</v>
      </c>
      <c r="AX129" s="11" t="s">
        <v>84</v>
      </c>
      <c r="AY129" s="235" t="s">
        <v>139</v>
      </c>
    </row>
    <row r="130" s="2" customFormat="1" ht="24.15" customHeight="1">
      <c r="A130" s="35"/>
      <c r="B130" s="36"/>
      <c r="C130" s="196" t="s">
        <v>160</v>
      </c>
      <c r="D130" s="196" t="s">
        <v>133</v>
      </c>
      <c r="E130" s="197" t="s">
        <v>161</v>
      </c>
      <c r="F130" s="198" t="s">
        <v>162</v>
      </c>
      <c r="G130" s="199" t="s">
        <v>163</v>
      </c>
      <c r="H130" s="200">
        <v>175.18000000000001</v>
      </c>
      <c r="I130" s="201"/>
      <c r="J130" s="202">
        <f>ROUND(I130*H130,2)</f>
        <v>0</v>
      </c>
      <c r="K130" s="198" t="s">
        <v>137</v>
      </c>
      <c r="L130" s="41"/>
      <c r="M130" s="203" t="s">
        <v>1</v>
      </c>
      <c r="N130" s="204" t="s">
        <v>42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138</v>
      </c>
      <c r="AT130" s="207" t="s">
        <v>133</v>
      </c>
      <c r="AU130" s="207" t="s">
        <v>77</v>
      </c>
      <c r="AY130" s="14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84</v>
      </c>
      <c r="BK130" s="208">
        <f>ROUND(I130*H130,2)</f>
        <v>0</v>
      </c>
      <c r="BL130" s="14" t="s">
        <v>138</v>
      </c>
      <c r="BM130" s="207" t="s">
        <v>164</v>
      </c>
    </row>
    <row r="131" s="2" customFormat="1">
      <c r="A131" s="35"/>
      <c r="B131" s="36"/>
      <c r="C131" s="37"/>
      <c r="D131" s="209" t="s">
        <v>149</v>
      </c>
      <c r="E131" s="37"/>
      <c r="F131" s="210" t="s">
        <v>165</v>
      </c>
      <c r="G131" s="37"/>
      <c r="H131" s="37"/>
      <c r="I131" s="211"/>
      <c r="J131" s="37"/>
      <c r="K131" s="37"/>
      <c r="L131" s="41"/>
      <c r="M131" s="212"/>
      <c r="N131" s="21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149</v>
      </c>
      <c r="AU131" s="14" t="s">
        <v>77</v>
      </c>
    </row>
    <row r="132" s="2" customFormat="1" ht="24.15" customHeight="1">
      <c r="A132" s="35"/>
      <c r="B132" s="36"/>
      <c r="C132" s="196" t="s">
        <v>166</v>
      </c>
      <c r="D132" s="196" t="s">
        <v>133</v>
      </c>
      <c r="E132" s="197" t="s">
        <v>167</v>
      </c>
      <c r="F132" s="198" t="s">
        <v>168</v>
      </c>
      <c r="G132" s="199" t="s">
        <v>163</v>
      </c>
      <c r="H132" s="200">
        <v>972</v>
      </c>
      <c r="I132" s="201"/>
      <c r="J132" s="202">
        <f>ROUND(I132*H132,2)</f>
        <v>0</v>
      </c>
      <c r="K132" s="198" t="s">
        <v>137</v>
      </c>
      <c r="L132" s="41"/>
      <c r="M132" s="203" t="s">
        <v>1</v>
      </c>
      <c r="N132" s="204" t="s">
        <v>42</v>
      </c>
      <c r="O132" s="88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7" t="s">
        <v>138</v>
      </c>
      <c r="AT132" s="207" t="s">
        <v>133</v>
      </c>
      <c r="AU132" s="207" t="s">
        <v>77</v>
      </c>
      <c r="AY132" s="14" t="s">
        <v>139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4" t="s">
        <v>84</v>
      </c>
      <c r="BK132" s="208">
        <f>ROUND(I132*H132,2)</f>
        <v>0</v>
      </c>
      <c r="BL132" s="14" t="s">
        <v>138</v>
      </c>
      <c r="BM132" s="207" t="s">
        <v>169</v>
      </c>
    </row>
    <row r="133" s="2" customFormat="1">
      <c r="A133" s="35"/>
      <c r="B133" s="36"/>
      <c r="C133" s="37"/>
      <c r="D133" s="209" t="s">
        <v>149</v>
      </c>
      <c r="E133" s="37"/>
      <c r="F133" s="210" t="s">
        <v>170</v>
      </c>
      <c r="G133" s="37"/>
      <c r="H133" s="37"/>
      <c r="I133" s="211"/>
      <c r="J133" s="37"/>
      <c r="K133" s="37"/>
      <c r="L133" s="41"/>
      <c r="M133" s="212"/>
      <c r="N133" s="21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149</v>
      </c>
      <c r="AU133" s="14" t="s">
        <v>77</v>
      </c>
    </row>
    <row r="134" s="2" customFormat="1" ht="16.5" customHeight="1">
      <c r="A134" s="35"/>
      <c r="B134" s="36"/>
      <c r="C134" s="196" t="s">
        <v>171</v>
      </c>
      <c r="D134" s="196" t="s">
        <v>133</v>
      </c>
      <c r="E134" s="197" t="s">
        <v>172</v>
      </c>
      <c r="F134" s="198" t="s">
        <v>173</v>
      </c>
      <c r="G134" s="199" t="s">
        <v>153</v>
      </c>
      <c r="H134" s="200">
        <v>10.824</v>
      </c>
      <c r="I134" s="201"/>
      <c r="J134" s="202">
        <f>ROUND(I134*H134,2)</f>
        <v>0</v>
      </c>
      <c r="K134" s="198" t="s">
        <v>137</v>
      </c>
      <c r="L134" s="41"/>
      <c r="M134" s="203" t="s">
        <v>1</v>
      </c>
      <c r="N134" s="204" t="s">
        <v>42</v>
      </c>
      <c r="O134" s="88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7" t="s">
        <v>138</v>
      </c>
      <c r="AT134" s="207" t="s">
        <v>133</v>
      </c>
      <c r="AU134" s="207" t="s">
        <v>77</v>
      </c>
      <c r="AY134" s="14" t="s">
        <v>139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4" t="s">
        <v>84</v>
      </c>
      <c r="BK134" s="208">
        <f>ROUND(I134*H134,2)</f>
        <v>0</v>
      </c>
      <c r="BL134" s="14" t="s">
        <v>138</v>
      </c>
      <c r="BM134" s="207" t="s">
        <v>174</v>
      </c>
    </row>
    <row r="135" s="2" customFormat="1">
      <c r="A135" s="35"/>
      <c r="B135" s="36"/>
      <c r="C135" s="37"/>
      <c r="D135" s="209" t="s">
        <v>149</v>
      </c>
      <c r="E135" s="37"/>
      <c r="F135" s="210" t="s">
        <v>175</v>
      </c>
      <c r="G135" s="37"/>
      <c r="H135" s="37"/>
      <c r="I135" s="211"/>
      <c r="J135" s="37"/>
      <c r="K135" s="37"/>
      <c r="L135" s="41"/>
      <c r="M135" s="212"/>
      <c r="N135" s="213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149</v>
      </c>
      <c r="AU135" s="14" t="s">
        <v>77</v>
      </c>
    </row>
    <row r="136" s="2" customFormat="1" ht="16.5" customHeight="1">
      <c r="A136" s="35"/>
      <c r="B136" s="36"/>
      <c r="C136" s="196" t="s">
        <v>176</v>
      </c>
      <c r="D136" s="196" t="s">
        <v>133</v>
      </c>
      <c r="E136" s="197" t="s">
        <v>177</v>
      </c>
      <c r="F136" s="198" t="s">
        <v>178</v>
      </c>
      <c r="G136" s="199" t="s">
        <v>163</v>
      </c>
      <c r="H136" s="200">
        <v>1147.1800000000001</v>
      </c>
      <c r="I136" s="201"/>
      <c r="J136" s="202">
        <f>ROUND(I136*H136,2)</f>
        <v>0</v>
      </c>
      <c r="K136" s="198" t="s">
        <v>137</v>
      </c>
      <c r="L136" s="41"/>
      <c r="M136" s="203" t="s">
        <v>1</v>
      </c>
      <c r="N136" s="204" t="s">
        <v>42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138</v>
      </c>
      <c r="AT136" s="207" t="s">
        <v>133</v>
      </c>
      <c r="AU136" s="207" t="s">
        <v>77</v>
      </c>
      <c r="AY136" s="14" t="s">
        <v>139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84</v>
      </c>
      <c r="BK136" s="208">
        <f>ROUND(I136*H136,2)</f>
        <v>0</v>
      </c>
      <c r="BL136" s="14" t="s">
        <v>138</v>
      </c>
      <c r="BM136" s="207" t="s">
        <v>179</v>
      </c>
    </row>
    <row r="137" s="2" customFormat="1">
      <c r="A137" s="35"/>
      <c r="B137" s="36"/>
      <c r="C137" s="37"/>
      <c r="D137" s="209" t="s">
        <v>149</v>
      </c>
      <c r="E137" s="37"/>
      <c r="F137" s="210" t="s">
        <v>180</v>
      </c>
      <c r="G137" s="37"/>
      <c r="H137" s="37"/>
      <c r="I137" s="211"/>
      <c r="J137" s="37"/>
      <c r="K137" s="37"/>
      <c r="L137" s="41"/>
      <c r="M137" s="212"/>
      <c r="N137" s="21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149</v>
      </c>
      <c r="AU137" s="14" t="s">
        <v>77</v>
      </c>
    </row>
    <row r="138" s="10" customFormat="1">
      <c r="A138" s="10"/>
      <c r="B138" s="214"/>
      <c r="C138" s="215"/>
      <c r="D138" s="209" t="s">
        <v>156</v>
      </c>
      <c r="E138" s="216" t="s">
        <v>1</v>
      </c>
      <c r="F138" s="217" t="s">
        <v>181</v>
      </c>
      <c r="G138" s="215"/>
      <c r="H138" s="218">
        <v>1147.1800000000001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4" t="s">
        <v>156</v>
      </c>
      <c r="AU138" s="224" t="s">
        <v>77</v>
      </c>
      <c r="AV138" s="10" t="s">
        <v>86</v>
      </c>
      <c r="AW138" s="10" t="s">
        <v>33</v>
      </c>
      <c r="AX138" s="10" t="s">
        <v>84</v>
      </c>
      <c r="AY138" s="224" t="s">
        <v>139</v>
      </c>
    </row>
    <row r="139" s="2" customFormat="1" ht="24.15" customHeight="1">
      <c r="A139" s="35"/>
      <c r="B139" s="36"/>
      <c r="C139" s="196" t="s">
        <v>182</v>
      </c>
      <c r="D139" s="196" t="s">
        <v>133</v>
      </c>
      <c r="E139" s="197" t="s">
        <v>183</v>
      </c>
      <c r="F139" s="198" t="s">
        <v>184</v>
      </c>
      <c r="G139" s="199" t="s">
        <v>185</v>
      </c>
      <c r="H139" s="200">
        <v>6</v>
      </c>
      <c r="I139" s="201"/>
      <c r="J139" s="202">
        <f>ROUND(I139*H139,2)</f>
        <v>0</v>
      </c>
      <c r="K139" s="198" t="s">
        <v>137</v>
      </c>
      <c r="L139" s="41"/>
      <c r="M139" s="203" t="s">
        <v>1</v>
      </c>
      <c r="N139" s="204" t="s">
        <v>42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138</v>
      </c>
      <c r="AT139" s="207" t="s">
        <v>133</v>
      </c>
      <c r="AU139" s="207" t="s">
        <v>77</v>
      </c>
      <c r="AY139" s="14" t="s">
        <v>139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84</v>
      </c>
      <c r="BK139" s="208">
        <f>ROUND(I139*H139,2)</f>
        <v>0</v>
      </c>
      <c r="BL139" s="14" t="s">
        <v>138</v>
      </c>
      <c r="BM139" s="207" t="s">
        <v>186</v>
      </c>
    </row>
    <row r="140" s="2" customFormat="1">
      <c r="A140" s="35"/>
      <c r="B140" s="36"/>
      <c r="C140" s="37"/>
      <c r="D140" s="209" t="s">
        <v>149</v>
      </c>
      <c r="E140" s="37"/>
      <c r="F140" s="210" t="s">
        <v>187</v>
      </c>
      <c r="G140" s="37"/>
      <c r="H140" s="37"/>
      <c r="I140" s="211"/>
      <c r="J140" s="37"/>
      <c r="K140" s="37"/>
      <c r="L140" s="41"/>
      <c r="M140" s="212"/>
      <c r="N140" s="21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149</v>
      </c>
      <c r="AU140" s="14" t="s">
        <v>77</v>
      </c>
    </row>
    <row r="141" s="2" customFormat="1" ht="16.5" customHeight="1">
      <c r="A141" s="35"/>
      <c r="B141" s="36"/>
      <c r="C141" s="236" t="s">
        <v>188</v>
      </c>
      <c r="D141" s="236" t="s">
        <v>189</v>
      </c>
      <c r="E141" s="237" t="s">
        <v>190</v>
      </c>
      <c r="F141" s="238" t="s">
        <v>191</v>
      </c>
      <c r="G141" s="239" t="s">
        <v>192</v>
      </c>
      <c r="H141" s="240">
        <v>3117.2049999999999</v>
      </c>
      <c r="I141" s="241"/>
      <c r="J141" s="242">
        <f>ROUND(I141*H141,2)</f>
        <v>0</v>
      </c>
      <c r="K141" s="238" t="s">
        <v>137</v>
      </c>
      <c r="L141" s="243"/>
      <c r="M141" s="244" t="s">
        <v>1</v>
      </c>
      <c r="N141" s="245" t="s">
        <v>42</v>
      </c>
      <c r="O141" s="88"/>
      <c r="P141" s="205">
        <f>O141*H141</f>
        <v>0</v>
      </c>
      <c r="Q141" s="205">
        <v>1</v>
      </c>
      <c r="R141" s="205">
        <f>Q141*H141</f>
        <v>3117.2049999999999</v>
      </c>
      <c r="S141" s="205">
        <v>0</v>
      </c>
      <c r="T141" s="20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7" t="s">
        <v>193</v>
      </c>
      <c r="AT141" s="207" t="s">
        <v>189</v>
      </c>
      <c r="AU141" s="207" t="s">
        <v>77</v>
      </c>
      <c r="AY141" s="14" t="s">
        <v>139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84</v>
      </c>
      <c r="BK141" s="208">
        <f>ROUND(I141*H141,2)</f>
        <v>0</v>
      </c>
      <c r="BL141" s="14" t="s">
        <v>193</v>
      </c>
      <c r="BM141" s="207" t="s">
        <v>194</v>
      </c>
    </row>
    <row r="142" s="10" customFormat="1">
      <c r="A142" s="10"/>
      <c r="B142" s="214"/>
      <c r="C142" s="215"/>
      <c r="D142" s="209" t="s">
        <v>156</v>
      </c>
      <c r="E142" s="216" t="s">
        <v>1</v>
      </c>
      <c r="F142" s="217" t="s">
        <v>195</v>
      </c>
      <c r="G142" s="215"/>
      <c r="H142" s="218">
        <v>3117.2049999999999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24" t="s">
        <v>156</v>
      </c>
      <c r="AU142" s="224" t="s">
        <v>77</v>
      </c>
      <c r="AV142" s="10" t="s">
        <v>86</v>
      </c>
      <c r="AW142" s="10" t="s">
        <v>33</v>
      </c>
      <c r="AX142" s="10" t="s">
        <v>84</v>
      </c>
      <c r="AY142" s="224" t="s">
        <v>139</v>
      </c>
    </row>
    <row r="143" s="2" customFormat="1" ht="33" customHeight="1">
      <c r="A143" s="35"/>
      <c r="B143" s="36"/>
      <c r="C143" s="196" t="s">
        <v>196</v>
      </c>
      <c r="D143" s="196" t="s">
        <v>133</v>
      </c>
      <c r="E143" s="197" t="s">
        <v>197</v>
      </c>
      <c r="F143" s="198" t="s">
        <v>198</v>
      </c>
      <c r="G143" s="199" t="s">
        <v>185</v>
      </c>
      <c r="H143" s="200">
        <v>6</v>
      </c>
      <c r="I143" s="201"/>
      <c r="J143" s="202">
        <f>ROUND(I143*H143,2)</f>
        <v>0</v>
      </c>
      <c r="K143" s="198" t="s">
        <v>137</v>
      </c>
      <c r="L143" s="41"/>
      <c r="M143" s="203" t="s">
        <v>1</v>
      </c>
      <c r="N143" s="204" t="s">
        <v>42</v>
      </c>
      <c r="O143" s="88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138</v>
      </c>
      <c r="AT143" s="207" t="s">
        <v>133</v>
      </c>
      <c r="AU143" s="207" t="s">
        <v>77</v>
      </c>
      <c r="AY143" s="14" t="s">
        <v>139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84</v>
      </c>
      <c r="BK143" s="208">
        <f>ROUND(I143*H143,2)</f>
        <v>0</v>
      </c>
      <c r="BL143" s="14" t="s">
        <v>138</v>
      </c>
      <c r="BM143" s="207" t="s">
        <v>199</v>
      </c>
    </row>
    <row r="144" s="2" customFormat="1">
      <c r="A144" s="35"/>
      <c r="B144" s="36"/>
      <c r="C144" s="37"/>
      <c r="D144" s="209" t="s">
        <v>149</v>
      </c>
      <c r="E144" s="37"/>
      <c r="F144" s="210" t="s">
        <v>187</v>
      </c>
      <c r="G144" s="37"/>
      <c r="H144" s="37"/>
      <c r="I144" s="211"/>
      <c r="J144" s="37"/>
      <c r="K144" s="37"/>
      <c r="L144" s="41"/>
      <c r="M144" s="212"/>
      <c r="N144" s="21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149</v>
      </c>
      <c r="AU144" s="14" t="s">
        <v>77</v>
      </c>
    </row>
    <row r="145" s="2" customFormat="1" ht="44.25" customHeight="1">
      <c r="A145" s="35"/>
      <c r="B145" s="36"/>
      <c r="C145" s="196" t="s">
        <v>200</v>
      </c>
      <c r="D145" s="196" t="s">
        <v>133</v>
      </c>
      <c r="E145" s="197" t="s">
        <v>201</v>
      </c>
      <c r="F145" s="198" t="s">
        <v>202</v>
      </c>
      <c r="G145" s="199" t="s">
        <v>163</v>
      </c>
      <c r="H145" s="200">
        <v>1774</v>
      </c>
      <c r="I145" s="201"/>
      <c r="J145" s="202">
        <f>ROUND(I145*H145,2)</f>
        <v>0</v>
      </c>
      <c r="K145" s="198" t="s">
        <v>137</v>
      </c>
      <c r="L145" s="41"/>
      <c r="M145" s="203" t="s">
        <v>1</v>
      </c>
      <c r="N145" s="204" t="s">
        <v>42</v>
      </c>
      <c r="O145" s="88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138</v>
      </c>
      <c r="AT145" s="207" t="s">
        <v>133</v>
      </c>
      <c r="AU145" s="207" t="s">
        <v>77</v>
      </c>
      <c r="AY145" s="14" t="s">
        <v>139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84</v>
      </c>
      <c r="BK145" s="208">
        <f>ROUND(I145*H145,2)</f>
        <v>0</v>
      </c>
      <c r="BL145" s="14" t="s">
        <v>138</v>
      </c>
      <c r="BM145" s="207" t="s">
        <v>203</v>
      </c>
    </row>
    <row r="146" s="2" customFormat="1">
      <c r="A146" s="35"/>
      <c r="B146" s="36"/>
      <c r="C146" s="37"/>
      <c r="D146" s="209" t="s">
        <v>149</v>
      </c>
      <c r="E146" s="37"/>
      <c r="F146" s="210" t="s">
        <v>204</v>
      </c>
      <c r="G146" s="37"/>
      <c r="H146" s="37"/>
      <c r="I146" s="211"/>
      <c r="J146" s="37"/>
      <c r="K146" s="37"/>
      <c r="L146" s="41"/>
      <c r="M146" s="212"/>
      <c r="N146" s="213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149</v>
      </c>
      <c r="AU146" s="14" t="s">
        <v>77</v>
      </c>
    </row>
    <row r="147" s="2" customFormat="1" ht="24.15" customHeight="1">
      <c r="A147" s="35"/>
      <c r="B147" s="36"/>
      <c r="C147" s="196" t="s">
        <v>205</v>
      </c>
      <c r="D147" s="196" t="s">
        <v>133</v>
      </c>
      <c r="E147" s="197" t="s">
        <v>206</v>
      </c>
      <c r="F147" s="198" t="s">
        <v>207</v>
      </c>
      <c r="G147" s="199" t="s">
        <v>147</v>
      </c>
      <c r="H147" s="200">
        <v>4</v>
      </c>
      <c r="I147" s="201"/>
      <c r="J147" s="202">
        <f>ROUND(I147*H147,2)</f>
        <v>0</v>
      </c>
      <c r="K147" s="198" t="s">
        <v>137</v>
      </c>
      <c r="L147" s="41"/>
      <c r="M147" s="203" t="s">
        <v>1</v>
      </c>
      <c r="N147" s="204" t="s">
        <v>42</v>
      </c>
      <c r="O147" s="88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7" t="s">
        <v>138</v>
      </c>
      <c r="AT147" s="207" t="s">
        <v>133</v>
      </c>
      <c r="AU147" s="207" t="s">
        <v>77</v>
      </c>
      <c r="AY147" s="14" t="s">
        <v>139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84</v>
      </c>
      <c r="BK147" s="208">
        <f>ROUND(I147*H147,2)</f>
        <v>0</v>
      </c>
      <c r="BL147" s="14" t="s">
        <v>138</v>
      </c>
      <c r="BM147" s="207" t="s">
        <v>208</v>
      </c>
    </row>
    <row r="148" s="2" customFormat="1">
      <c r="A148" s="35"/>
      <c r="B148" s="36"/>
      <c r="C148" s="37"/>
      <c r="D148" s="209" t="s">
        <v>149</v>
      </c>
      <c r="E148" s="37"/>
      <c r="F148" s="210" t="s">
        <v>209</v>
      </c>
      <c r="G148" s="37"/>
      <c r="H148" s="37"/>
      <c r="I148" s="211"/>
      <c r="J148" s="37"/>
      <c r="K148" s="37"/>
      <c r="L148" s="41"/>
      <c r="M148" s="246"/>
      <c r="N148" s="247"/>
      <c r="O148" s="248"/>
      <c r="P148" s="248"/>
      <c r="Q148" s="248"/>
      <c r="R148" s="248"/>
      <c r="S148" s="248"/>
      <c r="T148" s="24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149</v>
      </c>
      <c r="AU148" s="14" t="s">
        <v>77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8v28S2O8d3UMoqXH4Nzsg78INVnLblF4QoibZSlml4LbFjiqhgRg9gw6t+jqEPeM1Z4hvxdNPwv6IPe1Ndd3GA==" hashValue="5tgTqrz+qlUPqIu+Je7WGwbOqf1+Culdb5P+BmbR53Rc1G4ynKWqymvxpUE39yZ8qbBk8gEhCfYtWeycn7FlVA==" algorithmName="SHA-512" password="CC35"/>
  <autoFilter ref="C119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1" customFormat="1" ht="12" customHeight="1">
      <c r="B8" s="17"/>
      <c r="D8" s="147" t="s">
        <v>111</v>
      </c>
      <c r="L8" s="17"/>
    </row>
    <row r="9" hidden="1" s="2" customFormat="1" ht="16.5" customHeight="1">
      <c r="A9" s="35"/>
      <c r="B9" s="41"/>
      <c r="C9" s="35"/>
      <c r="D9" s="35"/>
      <c r="E9" s="148" t="s">
        <v>112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47" t="s">
        <v>113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30" customHeight="1">
      <c r="A11" s="35"/>
      <c r="B11" s="41"/>
      <c r="C11" s="35"/>
      <c r="D11" s="35"/>
      <c r="E11" s="149" t="s">
        <v>210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11. 10. 2021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26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38" t="s">
        <v>27</v>
      </c>
      <c r="F17" s="35"/>
      <c r="G17" s="35"/>
      <c r="H17" s="35"/>
      <c r="I17" s="147" t="s">
        <v>28</v>
      </c>
      <c r="J17" s="138" t="s">
        <v>29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47" t="s">
        <v>30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28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47" t="s">
        <v>32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28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47" t="s">
        <v>34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38" t="s">
        <v>35</v>
      </c>
      <c r="F26" s="35"/>
      <c r="G26" s="35"/>
      <c r="H26" s="35"/>
      <c r="I26" s="147" t="s">
        <v>28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56" t="s">
        <v>37</v>
      </c>
      <c r="E32" s="35"/>
      <c r="F32" s="35"/>
      <c r="G32" s="35"/>
      <c r="H32" s="35"/>
      <c r="I32" s="35"/>
      <c r="J32" s="157">
        <f>ROUND(J120,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58" t="s">
        <v>39</v>
      </c>
      <c r="G34" s="35"/>
      <c r="H34" s="35"/>
      <c r="I34" s="158" t="s">
        <v>38</v>
      </c>
      <c r="J34" s="158" t="s">
        <v>40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59" t="s">
        <v>41</v>
      </c>
      <c r="E35" s="147" t="s">
        <v>42</v>
      </c>
      <c r="F35" s="160">
        <f>ROUND((SUM(BE120:BE157)),  2)</f>
        <v>0</v>
      </c>
      <c r="G35" s="35"/>
      <c r="H35" s="35"/>
      <c r="I35" s="161">
        <v>0.20999999999999999</v>
      </c>
      <c r="J35" s="160">
        <f>ROUND(((SUM(BE120:BE157))*I35),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43</v>
      </c>
      <c r="F36" s="160">
        <f>ROUND((SUM(BF120:BF157)),  2)</f>
        <v>0</v>
      </c>
      <c r="G36" s="35"/>
      <c r="H36" s="35"/>
      <c r="I36" s="161">
        <v>0.14999999999999999</v>
      </c>
      <c r="J36" s="160">
        <f>ROUND(((SUM(BF120:BF157))*I36),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44</v>
      </c>
      <c r="F37" s="160">
        <f>ROUND((SUM(BG120:BG157)),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45</v>
      </c>
      <c r="F38" s="160">
        <f>ROUND((SUM(BH120:BH157)),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46</v>
      </c>
      <c r="F39" s="160">
        <f>ROUND((SUM(BI120:BI157)),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8"/>
      <c r="C86" s="29" t="s">
        <v>111</v>
      </c>
      <c r="D86" s="19"/>
      <c r="E86" s="19"/>
      <c r="F86" s="19"/>
      <c r="G86" s="19"/>
      <c r="H86" s="19"/>
      <c r="I86" s="19"/>
      <c r="J86" s="19"/>
      <c r="K86" s="19"/>
      <c r="L86" s="17"/>
    </row>
    <row r="87" hidden="1" s="2" customFormat="1" ht="16.5" customHeight="1">
      <c r="A87" s="35"/>
      <c r="B87" s="36"/>
      <c r="C87" s="37"/>
      <c r="D87" s="37"/>
      <c r="E87" s="180" t="s">
        <v>112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30" customHeight="1">
      <c r="A89" s="35"/>
      <c r="B89" s="36"/>
      <c r="C89" s="37"/>
      <c r="D89" s="37"/>
      <c r="E89" s="73" t="str">
        <f>E11</f>
        <v>A.1.2 - Úprava GPK v úseku ŽST Lázně Kynžvart-Dolní Žandov mimo(km 431,639 - 437,645)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11. 10. 2021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železnic,s.o.;OŘ ÚNL-ST Karlovy Vary</v>
      </c>
      <c r="G93" s="37"/>
      <c r="H93" s="37"/>
      <c r="I93" s="29" t="s">
        <v>32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30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Pavlína Liprtová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81" t="s">
        <v>116</v>
      </c>
      <c r="D96" s="182"/>
      <c r="E96" s="182"/>
      <c r="F96" s="182"/>
      <c r="G96" s="182"/>
      <c r="H96" s="182"/>
      <c r="I96" s="182"/>
      <c r="J96" s="183" t="s">
        <v>117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84" t="s">
        <v>118</v>
      </c>
      <c r="D98" s="37"/>
      <c r="E98" s="37"/>
      <c r="F98" s="37"/>
      <c r="G98" s="37"/>
      <c r="H98" s="37"/>
      <c r="I98" s="37"/>
      <c r="J98" s="107">
        <f>J120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119</v>
      </c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120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0" t="str">
        <f>E7</f>
        <v>Oprava GPK v úseku M. Lázně - Cheb_ZMĚNA Č.1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1" customFormat="1" ht="12" customHeight="1">
      <c r="B109" s="18"/>
      <c r="C109" s="29" t="s">
        <v>111</v>
      </c>
      <c r="D109" s="19"/>
      <c r="E109" s="19"/>
      <c r="F109" s="19"/>
      <c r="G109" s="19"/>
      <c r="H109" s="19"/>
      <c r="I109" s="19"/>
      <c r="J109" s="19"/>
      <c r="K109" s="19"/>
      <c r="L109" s="17"/>
    </row>
    <row r="110" s="2" customFormat="1" ht="16.5" customHeight="1">
      <c r="A110" s="35"/>
      <c r="B110" s="36"/>
      <c r="C110" s="37"/>
      <c r="D110" s="37"/>
      <c r="E110" s="180" t="s">
        <v>112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30" customHeight="1">
      <c r="A112" s="35"/>
      <c r="B112" s="36"/>
      <c r="C112" s="37"/>
      <c r="D112" s="37"/>
      <c r="E112" s="73" t="str">
        <f>E11</f>
        <v>A.1.2 - Úprava GPK v úseku ŽST Lázně Kynžvart-Dolní Žandov mimo(km 431,639 - 437,645)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F14</f>
        <v xml:space="preserve"> </v>
      </c>
      <c r="G114" s="37"/>
      <c r="H114" s="37"/>
      <c r="I114" s="29" t="s">
        <v>22</v>
      </c>
      <c r="J114" s="76" t="str">
        <f>IF(J14="","",J14)</f>
        <v>11. 10. 2021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E17</f>
        <v>Správa železnic,s.o.;OŘ ÚNL-ST Karlovy Vary</v>
      </c>
      <c r="G116" s="37"/>
      <c r="H116" s="37"/>
      <c r="I116" s="29" t="s">
        <v>32</v>
      </c>
      <c r="J116" s="33" t="str">
        <f>E23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30</v>
      </c>
      <c r="D117" s="37"/>
      <c r="E117" s="37"/>
      <c r="F117" s="24" t="str">
        <f>IF(E20="","",E20)</f>
        <v>Vyplň údaj</v>
      </c>
      <c r="G117" s="37"/>
      <c r="H117" s="37"/>
      <c r="I117" s="29" t="s">
        <v>34</v>
      </c>
      <c r="J117" s="33" t="str">
        <f>E26</f>
        <v>Pavlína Liprtová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9" customFormat="1" ht="29.28" customHeight="1">
      <c r="A119" s="185"/>
      <c r="B119" s="186"/>
      <c r="C119" s="187" t="s">
        <v>121</v>
      </c>
      <c r="D119" s="188" t="s">
        <v>62</v>
      </c>
      <c r="E119" s="188" t="s">
        <v>58</v>
      </c>
      <c r="F119" s="188" t="s">
        <v>59</v>
      </c>
      <c r="G119" s="188" t="s">
        <v>122</v>
      </c>
      <c r="H119" s="188" t="s">
        <v>123</v>
      </c>
      <c r="I119" s="188" t="s">
        <v>124</v>
      </c>
      <c r="J119" s="188" t="s">
        <v>117</v>
      </c>
      <c r="K119" s="189" t="s">
        <v>125</v>
      </c>
      <c r="L119" s="190"/>
      <c r="M119" s="97" t="s">
        <v>1</v>
      </c>
      <c r="N119" s="98" t="s">
        <v>41</v>
      </c>
      <c r="O119" s="98" t="s">
        <v>126</v>
      </c>
      <c r="P119" s="98" t="s">
        <v>127</v>
      </c>
      <c r="Q119" s="98" t="s">
        <v>128</v>
      </c>
      <c r="R119" s="98" t="s">
        <v>129</v>
      </c>
      <c r="S119" s="98" t="s">
        <v>130</v>
      </c>
      <c r="T119" s="99" t="s">
        <v>131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5"/>
      <c r="B120" s="36"/>
      <c r="C120" s="104" t="s">
        <v>132</v>
      </c>
      <c r="D120" s="37"/>
      <c r="E120" s="37"/>
      <c r="F120" s="37"/>
      <c r="G120" s="37"/>
      <c r="H120" s="37"/>
      <c r="I120" s="37"/>
      <c r="J120" s="191">
        <f>BK120</f>
        <v>0</v>
      </c>
      <c r="K120" s="37"/>
      <c r="L120" s="41"/>
      <c r="M120" s="100"/>
      <c r="N120" s="192"/>
      <c r="O120" s="101"/>
      <c r="P120" s="193">
        <f>SUM(P121:P157)</f>
        <v>0</v>
      </c>
      <c r="Q120" s="101"/>
      <c r="R120" s="193">
        <f>SUM(R121:R157)</f>
        <v>2238.152</v>
      </c>
      <c r="S120" s="101"/>
      <c r="T120" s="194">
        <f>SUM(T121:T157)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119</v>
      </c>
      <c r="BK120" s="195">
        <f>SUM(BK121:BK157)</f>
        <v>0</v>
      </c>
    </row>
    <row r="121" s="2" customFormat="1" ht="16.5" customHeight="1">
      <c r="A121" s="35"/>
      <c r="B121" s="36"/>
      <c r="C121" s="196" t="s">
        <v>84</v>
      </c>
      <c r="D121" s="196" t="s">
        <v>133</v>
      </c>
      <c r="E121" s="197" t="s">
        <v>134</v>
      </c>
      <c r="F121" s="198" t="s">
        <v>135</v>
      </c>
      <c r="G121" s="199" t="s">
        <v>136</v>
      </c>
      <c r="H121" s="200">
        <v>1157.6500000000001</v>
      </c>
      <c r="I121" s="201"/>
      <c r="J121" s="202">
        <f>ROUND(I121*H121,2)</f>
        <v>0</v>
      </c>
      <c r="K121" s="198" t="s">
        <v>137</v>
      </c>
      <c r="L121" s="41"/>
      <c r="M121" s="203" t="s">
        <v>1</v>
      </c>
      <c r="N121" s="204" t="s">
        <v>42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138</v>
      </c>
      <c r="AT121" s="207" t="s">
        <v>133</v>
      </c>
      <c r="AU121" s="207" t="s">
        <v>77</v>
      </c>
      <c r="AY121" s="14" t="s">
        <v>139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84</v>
      </c>
      <c r="BK121" s="208">
        <f>ROUND(I121*H121,2)</f>
        <v>0</v>
      </c>
      <c r="BL121" s="14" t="s">
        <v>138</v>
      </c>
      <c r="BM121" s="207" t="s">
        <v>211</v>
      </c>
    </row>
    <row r="122" s="2" customFormat="1" ht="21.75" customHeight="1">
      <c r="A122" s="35"/>
      <c r="B122" s="36"/>
      <c r="C122" s="196" t="s">
        <v>86</v>
      </c>
      <c r="D122" s="196" t="s">
        <v>133</v>
      </c>
      <c r="E122" s="197" t="s">
        <v>141</v>
      </c>
      <c r="F122" s="198" t="s">
        <v>142</v>
      </c>
      <c r="G122" s="199" t="s">
        <v>136</v>
      </c>
      <c r="H122" s="200">
        <v>158.91</v>
      </c>
      <c r="I122" s="201"/>
      <c r="J122" s="202">
        <f>ROUND(I122*H122,2)</f>
        <v>0</v>
      </c>
      <c r="K122" s="198" t="s">
        <v>137</v>
      </c>
      <c r="L122" s="41"/>
      <c r="M122" s="203" t="s">
        <v>1</v>
      </c>
      <c r="N122" s="204" t="s">
        <v>42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138</v>
      </c>
      <c r="AT122" s="207" t="s">
        <v>133</v>
      </c>
      <c r="AU122" s="207" t="s">
        <v>77</v>
      </c>
      <c r="AY122" s="14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84</v>
      </c>
      <c r="BK122" s="208">
        <f>ROUND(I122*H122,2)</f>
        <v>0</v>
      </c>
      <c r="BL122" s="14" t="s">
        <v>138</v>
      </c>
      <c r="BM122" s="207" t="s">
        <v>212</v>
      </c>
    </row>
    <row r="123" s="2" customFormat="1" ht="24.15" customHeight="1">
      <c r="A123" s="35"/>
      <c r="B123" s="36"/>
      <c r="C123" s="196" t="s">
        <v>144</v>
      </c>
      <c r="D123" s="196" t="s">
        <v>133</v>
      </c>
      <c r="E123" s="197" t="s">
        <v>145</v>
      </c>
      <c r="F123" s="198" t="s">
        <v>146</v>
      </c>
      <c r="G123" s="199" t="s">
        <v>147</v>
      </c>
      <c r="H123" s="200">
        <v>6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138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138</v>
      </c>
      <c r="BM123" s="207" t="s">
        <v>213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214</v>
      </c>
      <c r="G124" s="37"/>
      <c r="H124" s="37"/>
      <c r="I124" s="211"/>
      <c r="J124" s="37"/>
      <c r="K124" s="37"/>
      <c r="L124" s="41"/>
      <c r="M124" s="212"/>
      <c r="N124" s="21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10" customFormat="1">
      <c r="A125" s="10"/>
      <c r="B125" s="214"/>
      <c r="C125" s="215"/>
      <c r="D125" s="209" t="s">
        <v>156</v>
      </c>
      <c r="E125" s="216" t="s">
        <v>1</v>
      </c>
      <c r="F125" s="217" t="s">
        <v>215</v>
      </c>
      <c r="G125" s="215"/>
      <c r="H125" s="218">
        <v>6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24" t="s">
        <v>156</v>
      </c>
      <c r="AU125" s="224" t="s">
        <v>77</v>
      </c>
      <c r="AV125" s="10" t="s">
        <v>86</v>
      </c>
      <c r="AW125" s="10" t="s">
        <v>33</v>
      </c>
      <c r="AX125" s="10" t="s">
        <v>84</v>
      </c>
      <c r="AY125" s="224" t="s">
        <v>139</v>
      </c>
    </row>
    <row r="126" s="2" customFormat="1" ht="24.15" customHeight="1">
      <c r="A126" s="35"/>
      <c r="B126" s="36"/>
      <c r="C126" s="196" t="s">
        <v>138</v>
      </c>
      <c r="D126" s="196" t="s">
        <v>133</v>
      </c>
      <c r="E126" s="197" t="s">
        <v>151</v>
      </c>
      <c r="F126" s="198" t="s">
        <v>152</v>
      </c>
      <c r="G126" s="199" t="s">
        <v>153</v>
      </c>
      <c r="H126" s="200">
        <v>8.2219999999999995</v>
      </c>
      <c r="I126" s="201"/>
      <c r="J126" s="202">
        <f>ROUND(I126*H126,2)</f>
        <v>0</v>
      </c>
      <c r="K126" s="198" t="s">
        <v>137</v>
      </c>
      <c r="L126" s="41"/>
      <c r="M126" s="203" t="s">
        <v>1</v>
      </c>
      <c r="N126" s="204" t="s">
        <v>42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138</v>
      </c>
      <c r="AT126" s="207" t="s">
        <v>133</v>
      </c>
      <c r="AU126" s="207" t="s">
        <v>77</v>
      </c>
      <c r="AY126" s="14" t="s">
        <v>139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84</v>
      </c>
      <c r="BK126" s="208">
        <f>ROUND(I126*H126,2)</f>
        <v>0</v>
      </c>
      <c r="BL126" s="14" t="s">
        <v>138</v>
      </c>
      <c r="BM126" s="207" t="s">
        <v>216</v>
      </c>
    </row>
    <row r="127" s="2" customFormat="1">
      <c r="A127" s="35"/>
      <c r="B127" s="36"/>
      <c r="C127" s="37"/>
      <c r="D127" s="209" t="s">
        <v>149</v>
      </c>
      <c r="E127" s="37"/>
      <c r="F127" s="210" t="s">
        <v>217</v>
      </c>
      <c r="G127" s="37"/>
      <c r="H127" s="37"/>
      <c r="I127" s="211"/>
      <c r="J127" s="37"/>
      <c r="K127" s="37"/>
      <c r="L127" s="41"/>
      <c r="M127" s="212"/>
      <c r="N127" s="21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149</v>
      </c>
      <c r="AU127" s="14" t="s">
        <v>77</v>
      </c>
    </row>
    <row r="128" s="10" customFormat="1">
      <c r="A128" s="10"/>
      <c r="B128" s="214"/>
      <c r="C128" s="215"/>
      <c r="D128" s="209" t="s">
        <v>156</v>
      </c>
      <c r="E128" s="216" t="s">
        <v>1</v>
      </c>
      <c r="F128" s="217" t="s">
        <v>218</v>
      </c>
      <c r="G128" s="215"/>
      <c r="H128" s="218">
        <v>8.2219999999999995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24" t="s">
        <v>156</v>
      </c>
      <c r="AU128" s="224" t="s">
        <v>77</v>
      </c>
      <c r="AV128" s="10" t="s">
        <v>86</v>
      </c>
      <c r="AW128" s="10" t="s">
        <v>33</v>
      </c>
      <c r="AX128" s="10" t="s">
        <v>84</v>
      </c>
      <c r="AY128" s="224" t="s">
        <v>139</v>
      </c>
    </row>
    <row r="129" s="2" customFormat="1" ht="24.15" customHeight="1">
      <c r="A129" s="35"/>
      <c r="B129" s="36"/>
      <c r="C129" s="196" t="s">
        <v>160</v>
      </c>
      <c r="D129" s="196" t="s">
        <v>133</v>
      </c>
      <c r="E129" s="197" t="s">
        <v>219</v>
      </c>
      <c r="F129" s="198" t="s">
        <v>220</v>
      </c>
      <c r="G129" s="199" t="s">
        <v>153</v>
      </c>
      <c r="H129" s="200">
        <v>0.107</v>
      </c>
      <c r="I129" s="201"/>
      <c r="J129" s="202">
        <f>ROUND(I129*H129,2)</f>
        <v>0</v>
      </c>
      <c r="K129" s="198" t="s">
        <v>137</v>
      </c>
      <c r="L129" s="41"/>
      <c r="M129" s="203" t="s">
        <v>1</v>
      </c>
      <c r="N129" s="204" t="s">
        <v>42</v>
      </c>
      <c r="O129" s="88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7" t="s">
        <v>138</v>
      </c>
      <c r="AT129" s="207" t="s">
        <v>133</v>
      </c>
      <c r="AU129" s="207" t="s">
        <v>77</v>
      </c>
      <c r="AY129" s="14" t="s">
        <v>139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4" t="s">
        <v>84</v>
      </c>
      <c r="BK129" s="208">
        <f>ROUND(I129*H129,2)</f>
        <v>0</v>
      </c>
      <c r="BL129" s="14" t="s">
        <v>138</v>
      </c>
      <c r="BM129" s="207" t="s">
        <v>221</v>
      </c>
    </row>
    <row r="130" s="2" customFormat="1">
      <c r="A130" s="35"/>
      <c r="B130" s="36"/>
      <c r="C130" s="37"/>
      <c r="D130" s="209" t="s">
        <v>222</v>
      </c>
      <c r="E130" s="37"/>
      <c r="F130" s="210" t="s">
        <v>223</v>
      </c>
      <c r="G130" s="37"/>
      <c r="H130" s="37"/>
      <c r="I130" s="211"/>
      <c r="J130" s="37"/>
      <c r="K130" s="37"/>
      <c r="L130" s="41"/>
      <c r="M130" s="212"/>
      <c r="N130" s="21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222</v>
      </c>
      <c r="AU130" s="14" t="s">
        <v>77</v>
      </c>
    </row>
    <row r="131" s="2" customFormat="1">
      <c r="A131" s="35"/>
      <c r="B131" s="36"/>
      <c r="C131" s="37"/>
      <c r="D131" s="209" t="s">
        <v>149</v>
      </c>
      <c r="E131" s="37"/>
      <c r="F131" s="210" t="s">
        <v>224</v>
      </c>
      <c r="G131" s="37"/>
      <c r="H131" s="37"/>
      <c r="I131" s="211"/>
      <c r="J131" s="37"/>
      <c r="K131" s="37"/>
      <c r="L131" s="41"/>
      <c r="M131" s="212"/>
      <c r="N131" s="21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149</v>
      </c>
      <c r="AU131" s="14" t="s">
        <v>77</v>
      </c>
    </row>
    <row r="132" s="10" customFormat="1">
      <c r="A132" s="10"/>
      <c r="B132" s="214"/>
      <c r="C132" s="215"/>
      <c r="D132" s="209" t="s">
        <v>156</v>
      </c>
      <c r="E132" s="216" t="s">
        <v>1</v>
      </c>
      <c r="F132" s="217" t="s">
        <v>225</v>
      </c>
      <c r="G132" s="215"/>
      <c r="H132" s="218">
        <v>0.107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4" t="s">
        <v>156</v>
      </c>
      <c r="AU132" s="224" t="s">
        <v>77</v>
      </c>
      <c r="AV132" s="10" t="s">
        <v>86</v>
      </c>
      <c r="AW132" s="10" t="s">
        <v>33</v>
      </c>
      <c r="AX132" s="10" t="s">
        <v>84</v>
      </c>
      <c r="AY132" s="224" t="s">
        <v>139</v>
      </c>
    </row>
    <row r="133" s="2" customFormat="1" ht="24.15" customHeight="1">
      <c r="A133" s="35"/>
      <c r="B133" s="36"/>
      <c r="C133" s="196" t="s">
        <v>166</v>
      </c>
      <c r="D133" s="196" t="s">
        <v>133</v>
      </c>
      <c r="E133" s="197" t="s">
        <v>161</v>
      </c>
      <c r="F133" s="198" t="s">
        <v>162</v>
      </c>
      <c r="G133" s="199" t="s">
        <v>163</v>
      </c>
      <c r="H133" s="200">
        <v>87.680000000000007</v>
      </c>
      <c r="I133" s="201"/>
      <c r="J133" s="202">
        <f>ROUND(I133*H133,2)</f>
        <v>0</v>
      </c>
      <c r="K133" s="198" t="s">
        <v>137</v>
      </c>
      <c r="L133" s="41"/>
      <c r="M133" s="203" t="s">
        <v>1</v>
      </c>
      <c r="N133" s="204" t="s">
        <v>42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138</v>
      </c>
      <c r="AT133" s="207" t="s">
        <v>133</v>
      </c>
      <c r="AU133" s="207" t="s">
        <v>77</v>
      </c>
      <c r="AY133" s="14" t="s">
        <v>139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84</v>
      </c>
      <c r="BK133" s="208">
        <f>ROUND(I133*H133,2)</f>
        <v>0</v>
      </c>
      <c r="BL133" s="14" t="s">
        <v>138</v>
      </c>
      <c r="BM133" s="207" t="s">
        <v>226</v>
      </c>
    </row>
    <row r="134" s="2" customFormat="1">
      <c r="A134" s="35"/>
      <c r="B134" s="36"/>
      <c r="C134" s="37"/>
      <c r="D134" s="209" t="s">
        <v>149</v>
      </c>
      <c r="E134" s="37"/>
      <c r="F134" s="210" t="s">
        <v>227</v>
      </c>
      <c r="G134" s="37"/>
      <c r="H134" s="37"/>
      <c r="I134" s="211"/>
      <c r="J134" s="37"/>
      <c r="K134" s="37"/>
      <c r="L134" s="41"/>
      <c r="M134" s="212"/>
      <c r="N134" s="21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149</v>
      </c>
      <c r="AU134" s="14" t="s">
        <v>77</v>
      </c>
    </row>
    <row r="135" s="10" customFormat="1">
      <c r="A135" s="10"/>
      <c r="B135" s="214"/>
      <c r="C135" s="215"/>
      <c r="D135" s="209" t="s">
        <v>156</v>
      </c>
      <c r="E135" s="216" t="s">
        <v>1</v>
      </c>
      <c r="F135" s="217" t="s">
        <v>228</v>
      </c>
      <c r="G135" s="215"/>
      <c r="H135" s="218">
        <v>87.680000000000007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T135" s="224" t="s">
        <v>156</v>
      </c>
      <c r="AU135" s="224" t="s">
        <v>77</v>
      </c>
      <c r="AV135" s="10" t="s">
        <v>86</v>
      </c>
      <c r="AW135" s="10" t="s">
        <v>33</v>
      </c>
      <c r="AX135" s="10" t="s">
        <v>84</v>
      </c>
      <c r="AY135" s="224" t="s">
        <v>139</v>
      </c>
    </row>
    <row r="136" s="2" customFormat="1" ht="24.15" customHeight="1">
      <c r="A136" s="35"/>
      <c r="B136" s="36"/>
      <c r="C136" s="196" t="s">
        <v>171</v>
      </c>
      <c r="D136" s="196" t="s">
        <v>133</v>
      </c>
      <c r="E136" s="197" t="s">
        <v>167</v>
      </c>
      <c r="F136" s="198" t="s">
        <v>168</v>
      </c>
      <c r="G136" s="199" t="s">
        <v>163</v>
      </c>
      <c r="H136" s="200">
        <v>442.01999999999998</v>
      </c>
      <c r="I136" s="201"/>
      <c r="J136" s="202">
        <f>ROUND(I136*H136,2)</f>
        <v>0</v>
      </c>
      <c r="K136" s="198" t="s">
        <v>137</v>
      </c>
      <c r="L136" s="41"/>
      <c r="M136" s="203" t="s">
        <v>1</v>
      </c>
      <c r="N136" s="204" t="s">
        <v>42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138</v>
      </c>
      <c r="AT136" s="207" t="s">
        <v>133</v>
      </c>
      <c r="AU136" s="207" t="s">
        <v>77</v>
      </c>
      <c r="AY136" s="14" t="s">
        <v>139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84</v>
      </c>
      <c r="BK136" s="208">
        <f>ROUND(I136*H136,2)</f>
        <v>0</v>
      </c>
      <c r="BL136" s="14" t="s">
        <v>138</v>
      </c>
      <c r="BM136" s="207" t="s">
        <v>229</v>
      </c>
    </row>
    <row r="137" s="2" customFormat="1">
      <c r="A137" s="35"/>
      <c r="B137" s="36"/>
      <c r="C137" s="37"/>
      <c r="D137" s="209" t="s">
        <v>149</v>
      </c>
      <c r="E137" s="37"/>
      <c r="F137" s="210" t="s">
        <v>230</v>
      </c>
      <c r="G137" s="37"/>
      <c r="H137" s="37"/>
      <c r="I137" s="211"/>
      <c r="J137" s="37"/>
      <c r="K137" s="37"/>
      <c r="L137" s="41"/>
      <c r="M137" s="212"/>
      <c r="N137" s="21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149</v>
      </c>
      <c r="AU137" s="14" t="s">
        <v>77</v>
      </c>
    </row>
    <row r="138" s="10" customFormat="1">
      <c r="A138" s="10"/>
      <c r="B138" s="214"/>
      <c r="C138" s="215"/>
      <c r="D138" s="209" t="s">
        <v>156</v>
      </c>
      <c r="E138" s="216" t="s">
        <v>1</v>
      </c>
      <c r="F138" s="217" t="s">
        <v>231</v>
      </c>
      <c r="G138" s="215"/>
      <c r="H138" s="218">
        <v>442.01999999999998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4" t="s">
        <v>156</v>
      </c>
      <c r="AU138" s="224" t="s">
        <v>77</v>
      </c>
      <c r="AV138" s="10" t="s">
        <v>86</v>
      </c>
      <c r="AW138" s="10" t="s">
        <v>33</v>
      </c>
      <c r="AX138" s="10" t="s">
        <v>84</v>
      </c>
      <c r="AY138" s="224" t="s">
        <v>139</v>
      </c>
    </row>
    <row r="139" s="2" customFormat="1" ht="16.5" customHeight="1">
      <c r="A139" s="35"/>
      <c r="B139" s="36"/>
      <c r="C139" s="196" t="s">
        <v>176</v>
      </c>
      <c r="D139" s="196" t="s">
        <v>133</v>
      </c>
      <c r="E139" s="197" t="s">
        <v>172</v>
      </c>
      <c r="F139" s="198" t="s">
        <v>173</v>
      </c>
      <c r="G139" s="199" t="s">
        <v>153</v>
      </c>
      <c r="H139" s="200">
        <v>8.3290000000000006</v>
      </c>
      <c r="I139" s="201"/>
      <c r="J139" s="202">
        <f>ROUND(I139*H139,2)</f>
        <v>0</v>
      </c>
      <c r="K139" s="198" t="s">
        <v>137</v>
      </c>
      <c r="L139" s="41"/>
      <c r="M139" s="203" t="s">
        <v>1</v>
      </c>
      <c r="N139" s="204" t="s">
        <v>42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138</v>
      </c>
      <c r="AT139" s="207" t="s">
        <v>133</v>
      </c>
      <c r="AU139" s="207" t="s">
        <v>77</v>
      </c>
      <c r="AY139" s="14" t="s">
        <v>139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84</v>
      </c>
      <c r="BK139" s="208">
        <f>ROUND(I139*H139,2)</f>
        <v>0</v>
      </c>
      <c r="BL139" s="14" t="s">
        <v>138</v>
      </c>
      <c r="BM139" s="207" t="s">
        <v>232</v>
      </c>
    </row>
    <row r="140" s="2" customFormat="1">
      <c r="A140" s="35"/>
      <c r="B140" s="36"/>
      <c r="C140" s="37"/>
      <c r="D140" s="209" t="s">
        <v>149</v>
      </c>
      <c r="E140" s="37"/>
      <c r="F140" s="210" t="s">
        <v>175</v>
      </c>
      <c r="G140" s="37"/>
      <c r="H140" s="37"/>
      <c r="I140" s="211"/>
      <c r="J140" s="37"/>
      <c r="K140" s="37"/>
      <c r="L140" s="41"/>
      <c r="M140" s="212"/>
      <c r="N140" s="21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149</v>
      </c>
      <c r="AU140" s="14" t="s">
        <v>77</v>
      </c>
    </row>
    <row r="141" s="10" customFormat="1">
      <c r="A141" s="10"/>
      <c r="B141" s="214"/>
      <c r="C141" s="215"/>
      <c r="D141" s="209" t="s">
        <v>156</v>
      </c>
      <c r="E141" s="216" t="s">
        <v>1</v>
      </c>
      <c r="F141" s="217" t="s">
        <v>233</v>
      </c>
      <c r="G141" s="215"/>
      <c r="H141" s="218">
        <v>8.3290000000000006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T141" s="224" t="s">
        <v>156</v>
      </c>
      <c r="AU141" s="224" t="s">
        <v>77</v>
      </c>
      <c r="AV141" s="10" t="s">
        <v>86</v>
      </c>
      <c r="AW141" s="10" t="s">
        <v>33</v>
      </c>
      <c r="AX141" s="10" t="s">
        <v>84</v>
      </c>
      <c r="AY141" s="224" t="s">
        <v>139</v>
      </c>
    </row>
    <row r="142" s="2" customFormat="1" ht="16.5" customHeight="1">
      <c r="A142" s="35"/>
      <c r="B142" s="36"/>
      <c r="C142" s="196" t="s">
        <v>182</v>
      </c>
      <c r="D142" s="196" t="s">
        <v>133</v>
      </c>
      <c r="E142" s="197" t="s">
        <v>177</v>
      </c>
      <c r="F142" s="198" t="s">
        <v>178</v>
      </c>
      <c r="G142" s="199" t="s">
        <v>163</v>
      </c>
      <c r="H142" s="200">
        <v>529.70000000000005</v>
      </c>
      <c r="I142" s="201"/>
      <c r="J142" s="202">
        <f>ROUND(I142*H142,2)</f>
        <v>0</v>
      </c>
      <c r="K142" s="198" t="s">
        <v>137</v>
      </c>
      <c r="L142" s="41"/>
      <c r="M142" s="203" t="s">
        <v>1</v>
      </c>
      <c r="N142" s="204" t="s">
        <v>42</v>
      </c>
      <c r="O142" s="88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7" t="s">
        <v>138</v>
      </c>
      <c r="AT142" s="207" t="s">
        <v>133</v>
      </c>
      <c r="AU142" s="207" t="s">
        <v>77</v>
      </c>
      <c r="AY142" s="14" t="s">
        <v>139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4" t="s">
        <v>84</v>
      </c>
      <c r="BK142" s="208">
        <f>ROUND(I142*H142,2)</f>
        <v>0</v>
      </c>
      <c r="BL142" s="14" t="s">
        <v>138</v>
      </c>
      <c r="BM142" s="207" t="s">
        <v>234</v>
      </c>
    </row>
    <row r="143" s="2" customFormat="1">
      <c r="A143" s="35"/>
      <c r="B143" s="36"/>
      <c r="C143" s="37"/>
      <c r="D143" s="209" t="s">
        <v>149</v>
      </c>
      <c r="E143" s="37"/>
      <c r="F143" s="210" t="s">
        <v>180</v>
      </c>
      <c r="G143" s="37"/>
      <c r="H143" s="37"/>
      <c r="I143" s="211"/>
      <c r="J143" s="37"/>
      <c r="K143" s="37"/>
      <c r="L143" s="41"/>
      <c r="M143" s="212"/>
      <c r="N143" s="213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149</v>
      </c>
      <c r="AU143" s="14" t="s">
        <v>77</v>
      </c>
    </row>
    <row r="144" s="10" customFormat="1">
      <c r="A144" s="10"/>
      <c r="B144" s="214"/>
      <c r="C144" s="215"/>
      <c r="D144" s="209" t="s">
        <v>156</v>
      </c>
      <c r="E144" s="216" t="s">
        <v>1</v>
      </c>
      <c r="F144" s="217" t="s">
        <v>235</v>
      </c>
      <c r="G144" s="215"/>
      <c r="H144" s="218">
        <v>529.70000000000005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24" t="s">
        <v>156</v>
      </c>
      <c r="AU144" s="224" t="s">
        <v>77</v>
      </c>
      <c r="AV144" s="10" t="s">
        <v>86</v>
      </c>
      <c r="AW144" s="10" t="s">
        <v>33</v>
      </c>
      <c r="AX144" s="10" t="s">
        <v>84</v>
      </c>
      <c r="AY144" s="224" t="s">
        <v>139</v>
      </c>
    </row>
    <row r="145" s="2" customFormat="1" ht="24.15" customHeight="1">
      <c r="A145" s="35"/>
      <c r="B145" s="36"/>
      <c r="C145" s="196" t="s">
        <v>188</v>
      </c>
      <c r="D145" s="196" t="s">
        <v>133</v>
      </c>
      <c r="E145" s="197" t="s">
        <v>183</v>
      </c>
      <c r="F145" s="198" t="s">
        <v>184</v>
      </c>
      <c r="G145" s="199" t="s">
        <v>185</v>
      </c>
      <c r="H145" s="200">
        <v>6</v>
      </c>
      <c r="I145" s="201"/>
      <c r="J145" s="202">
        <f>ROUND(I145*H145,2)</f>
        <v>0</v>
      </c>
      <c r="K145" s="198" t="s">
        <v>137</v>
      </c>
      <c r="L145" s="41"/>
      <c r="M145" s="203" t="s">
        <v>1</v>
      </c>
      <c r="N145" s="204" t="s">
        <v>42</v>
      </c>
      <c r="O145" s="88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138</v>
      </c>
      <c r="AT145" s="207" t="s">
        <v>133</v>
      </c>
      <c r="AU145" s="207" t="s">
        <v>77</v>
      </c>
      <c r="AY145" s="14" t="s">
        <v>139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84</v>
      </c>
      <c r="BK145" s="208">
        <f>ROUND(I145*H145,2)</f>
        <v>0</v>
      </c>
      <c r="BL145" s="14" t="s">
        <v>138</v>
      </c>
      <c r="BM145" s="207" t="s">
        <v>236</v>
      </c>
    </row>
    <row r="146" s="2" customFormat="1">
      <c r="A146" s="35"/>
      <c r="B146" s="36"/>
      <c r="C146" s="37"/>
      <c r="D146" s="209" t="s">
        <v>149</v>
      </c>
      <c r="E146" s="37"/>
      <c r="F146" s="210" t="s">
        <v>237</v>
      </c>
      <c r="G146" s="37"/>
      <c r="H146" s="37"/>
      <c r="I146" s="211"/>
      <c r="J146" s="37"/>
      <c r="K146" s="37"/>
      <c r="L146" s="41"/>
      <c r="M146" s="212"/>
      <c r="N146" s="213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149</v>
      </c>
      <c r="AU146" s="14" t="s">
        <v>77</v>
      </c>
    </row>
    <row r="147" s="10" customFormat="1">
      <c r="A147" s="10"/>
      <c r="B147" s="214"/>
      <c r="C147" s="215"/>
      <c r="D147" s="209" t="s">
        <v>156</v>
      </c>
      <c r="E147" s="216" t="s">
        <v>1</v>
      </c>
      <c r="F147" s="217" t="s">
        <v>215</v>
      </c>
      <c r="G147" s="215"/>
      <c r="H147" s="218">
        <v>6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24" t="s">
        <v>156</v>
      </c>
      <c r="AU147" s="224" t="s">
        <v>77</v>
      </c>
      <c r="AV147" s="10" t="s">
        <v>86</v>
      </c>
      <c r="AW147" s="10" t="s">
        <v>33</v>
      </c>
      <c r="AX147" s="10" t="s">
        <v>84</v>
      </c>
      <c r="AY147" s="224" t="s">
        <v>139</v>
      </c>
    </row>
    <row r="148" s="2" customFormat="1" ht="16.5" customHeight="1">
      <c r="A148" s="35"/>
      <c r="B148" s="36"/>
      <c r="C148" s="236" t="s">
        <v>196</v>
      </c>
      <c r="D148" s="236" t="s">
        <v>189</v>
      </c>
      <c r="E148" s="237" t="s">
        <v>190</v>
      </c>
      <c r="F148" s="238" t="s">
        <v>191</v>
      </c>
      <c r="G148" s="239" t="s">
        <v>192</v>
      </c>
      <c r="H148" s="240">
        <v>2238.152</v>
      </c>
      <c r="I148" s="241"/>
      <c r="J148" s="242">
        <f>ROUND(I148*H148,2)</f>
        <v>0</v>
      </c>
      <c r="K148" s="238" t="s">
        <v>137</v>
      </c>
      <c r="L148" s="243"/>
      <c r="M148" s="244" t="s">
        <v>1</v>
      </c>
      <c r="N148" s="245" t="s">
        <v>42</v>
      </c>
      <c r="O148" s="88"/>
      <c r="P148" s="205">
        <f>O148*H148</f>
        <v>0</v>
      </c>
      <c r="Q148" s="205">
        <v>1</v>
      </c>
      <c r="R148" s="205">
        <f>Q148*H148</f>
        <v>2238.152</v>
      </c>
      <c r="S148" s="205">
        <v>0</v>
      </c>
      <c r="T148" s="20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7" t="s">
        <v>193</v>
      </c>
      <c r="AT148" s="207" t="s">
        <v>189</v>
      </c>
      <c r="AU148" s="207" t="s">
        <v>77</v>
      </c>
      <c r="AY148" s="14" t="s">
        <v>139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4" t="s">
        <v>84</v>
      </c>
      <c r="BK148" s="208">
        <f>ROUND(I148*H148,2)</f>
        <v>0</v>
      </c>
      <c r="BL148" s="14" t="s">
        <v>193</v>
      </c>
      <c r="BM148" s="207" t="s">
        <v>238</v>
      </c>
    </row>
    <row r="149" s="10" customFormat="1">
      <c r="A149" s="10"/>
      <c r="B149" s="214"/>
      <c r="C149" s="215"/>
      <c r="D149" s="209" t="s">
        <v>156</v>
      </c>
      <c r="E149" s="216" t="s">
        <v>1</v>
      </c>
      <c r="F149" s="217" t="s">
        <v>239</v>
      </c>
      <c r="G149" s="215"/>
      <c r="H149" s="218">
        <v>2238.152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T149" s="224" t="s">
        <v>156</v>
      </c>
      <c r="AU149" s="224" t="s">
        <v>77</v>
      </c>
      <c r="AV149" s="10" t="s">
        <v>86</v>
      </c>
      <c r="AW149" s="10" t="s">
        <v>33</v>
      </c>
      <c r="AX149" s="10" t="s">
        <v>84</v>
      </c>
      <c r="AY149" s="224" t="s">
        <v>139</v>
      </c>
    </row>
    <row r="150" s="2" customFormat="1" ht="33" customHeight="1">
      <c r="A150" s="35"/>
      <c r="B150" s="36"/>
      <c r="C150" s="196" t="s">
        <v>200</v>
      </c>
      <c r="D150" s="196" t="s">
        <v>133</v>
      </c>
      <c r="E150" s="197" t="s">
        <v>197</v>
      </c>
      <c r="F150" s="198" t="s">
        <v>198</v>
      </c>
      <c r="G150" s="199" t="s">
        <v>185</v>
      </c>
      <c r="H150" s="200">
        <v>6</v>
      </c>
      <c r="I150" s="201"/>
      <c r="J150" s="202">
        <f>ROUND(I150*H150,2)</f>
        <v>0</v>
      </c>
      <c r="K150" s="198" t="s">
        <v>137</v>
      </c>
      <c r="L150" s="41"/>
      <c r="M150" s="203" t="s">
        <v>1</v>
      </c>
      <c r="N150" s="204" t="s">
        <v>42</v>
      </c>
      <c r="O150" s="88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7" t="s">
        <v>138</v>
      </c>
      <c r="AT150" s="207" t="s">
        <v>133</v>
      </c>
      <c r="AU150" s="207" t="s">
        <v>77</v>
      </c>
      <c r="AY150" s="14" t="s">
        <v>139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84</v>
      </c>
      <c r="BK150" s="208">
        <f>ROUND(I150*H150,2)</f>
        <v>0</v>
      </c>
      <c r="BL150" s="14" t="s">
        <v>138</v>
      </c>
      <c r="BM150" s="207" t="s">
        <v>240</v>
      </c>
    </row>
    <row r="151" s="2" customFormat="1">
      <c r="A151" s="35"/>
      <c r="B151" s="36"/>
      <c r="C151" s="37"/>
      <c r="D151" s="209" t="s">
        <v>149</v>
      </c>
      <c r="E151" s="37"/>
      <c r="F151" s="210" t="s">
        <v>241</v>
      </c>
      <c r="G151" s="37"/>
      <c r="H151" s="37"/>
      <c r="I151" s="211"/>
      <c r="J151" s="37"/>
      <c r="K151" s="37"/>
      <c r="L151" s="41"/>
      <c r="M151" s="212"/>
      <c r="N151" s="213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149</v>
      </c>
      <c r="AU151" s="14" t="s">
        <v>77</v>
      </c>
    </row>
    <row r="152" s="10" customFormat="1">
      <c r="A152" s="10"/>
      <c r="B152" s="214"/>
      <c r="C152" s="215"/>
      <c r="D152" s="209" t="s">
        <v>156</v>
      </c>
      <c r="E152" s="216" t="s">
        <v>1</v>
      </c>
      <c r="F152" s="217" t="s">
        <v>215</v>
      </c>
      <c r="G152" s="215"/>
      <c r="H152" s="218">
        <v>6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T152" s="224" t="s">
        <v>156</v>
      </c>
      <c r="AU152" s="224" t="s">
        <v>77</v>
      </c>
      <c r="AV152" s="10" t="s">
        <v>86</v>
      </c>
      <c r="AW152" s="10" t="s">
        <v>33</v>
      </c>
      <c r="AX152" s="10" t="s">
        <v>84</v>
      </c>
      <c r="AY152" s="224" t="s">
        <v>139</v>
      </c>
    </row>
    <row r="153" s="2" customFormat="1" ht="44.25" customHeight="1">
      <c r="A153" s="35"/>
      <c r="B153" s="36"/>
      <c r="C153" s="196" t="s">
        <v>205</v>
      </c>
      <c r="D153" s="196" t="s">
        <v>133</v>
      </c>
      <c r="E153" s="197" t="s">
        <v>201</v>
      </c>
      <c r="F153" s="198" t="s">
        <v>202</v>
      </c>
      <c r="G153" s="199" t="s">
        <v>163</v>
      </c>
      <c r="H153" s="200">
        <v>1626</v>
      </c>
      <c r="I153" s="201"/>
      <c r="J153" s="202">
        <f>ROUND(I153*H153,2)</f>
        <v>0</v>
      </c>
      <c r="K153" s="198" t="s">
        <v>137</v>
      </c>
      <c r="L153" s="41"/>
      <c r="M153" s="203" t="s">
        <v>1</v>
      </c>
      <c r="N153" s="204" t="s">
        <v>42</v>
      </c>
      <c r="O153" s="88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7" t="s">
        <v>138</v>
      </c>
      <c r="AT153" s="207" t="s">
        <v>133</v>
      </c>
      <c r="AU153" s="207" t="s">
        <v>77</v>
      </c>
      <c r="AY153" s="14" t="s">
        <v>139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84</v>
      </c>
      <c r="BK153" s="208">
        <f>ROUND(I153*H153,2)</f>
        <v>0</v>
      </c>
      <c r="BL153" s="14" t="s">
        <v>138</v>
      </c>
      <c r="BM153" s="207" t="s">
        <v>242</v>
      </c>
    </row>
    <row r="154" s="2" customFormat="1">
      <c r="A154" s="35"/>
      <c r="B154" s="36"/>
      <c r="C154" s="37"/>
      <c r="D154" s="209" t="s">
        <v>149</v>
      </c>
      <c r="E154" s="37"/>
      <c r="F154" s="210" t="s">
        <v>243</v>
      </c>
      <c r="G154" s="37"/>
      <c r="H154" s="37"/>
      <c r="I154" s="211"/>
      <c r="J154" s="37"/>
      <c r="K154" s="37"/>
      <c r="L154" s="41"/>
      <c r="M154" s="212"/>
      <c r="N154" s="213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149</v>
      </c>
      <c r="AU154" s="14" t="s">
        <v>77</v>
      </c>
    </row>
    <row r="155" s="10" customFormat="1">
      <c r="A155" s="10"/>
      <c r="B155" s="214"/>
      <c r="C155" s="215"/>
      <c r="D155" s="209" t="s">
        <v>156</v>
      </c>
      <c r="E155" s="216" t="s">
        <v>1</v>
      </c>
      <c r="F155" s="217" t="s">
        <v>244</v>
      </c>
      <c r="G155" s="215"/>
      <c r="H155" s="218">
        <v>1626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T155" s="224" t="s">
        <v>156</v>
      </c>
      <c r="AU155" s="224" t="s">
        <v>77</v>
      </c>
      <c r="AV155" s="10" t="s">
        <v>86</v>
      </c>
      <c r="AW155" s="10" t="s">
        <v>33</v>
      </c>
      <c r="AX155" s="10" t="s">
        <v>84</v>
      </c>
      <c r="AY155" s="224" t="s">
        <v>139</v>
      </c>
    </row>
    <row r="156" s="2" customFormat="1" ht="24.15" customHeight="1">
      <c r="A156" s="35"/>
      <c r="B156" s="36"/>
      <c r="C156" s="196" t="s">
        <v>245</v>
      </c>
      <c r="D156" s="196" t="s">
        <v>133</v>
      </c>
      <c r="E156" s="197" t="s">
        <v>206</v>
      </c>
      <c r="F156" s="198" t="s">
        <v>207</v>
      </c>
      <c r="G156" s="199" t="s">
        <v>147</v>
      </c>
      <c r="H156" s="200">
        <v>2</v>
      </c>
      <c r="I156" s="201"/>
      <c r="J156" s="202">
        <f>ROUND(I156*H156,2)</f>
        <v>0</v>
      </c>
      <c r="K156" s="198" t="s">
        <v>137</v>
      </c>
      <c r="L156" s="41"/>
      <c r="M156" s="203" t="s">
        <v>1</v>
      </c>
      <c r="N156" s="204" t="s">
        <v>42</v>
      </c>
      <c r="O156" s="88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7" t="s">
        <v>138</v>
      </c>
      <c r="AT156" s="207" t="s">
        <v>133</v>
      </c>
      <c r="AU156" s="207" t="s">
        <v>77</v>
      </c>
      <c r="AY156" s="14" t="s">
        <v>139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4" t="s">
        <v>84</v>
      </c>
      <c r="BK156" s="208">
        <f>ROUND(I156*H156,2)</f>
        <v>0</v>
      </c>
      <c r="BL156" s="14" t="s">
        <v>138</v>
      </c>
      <c r="BM156" s="207" t="s">
        <v>246</v>
      </c>
    </row>
    <row r="157" s="2" customFormat="1">
      <c r="A157" s="35"/>
      <c r="B157" s="36"/>
      <c r="C157" s="37"/>
      <c r="D157" s="209" t="s">
        <v>149</v>
      </c>
      <c r="E157" s="37"/>
      <c r="F157" s="210" t="s">
        <v>247</v>
      </c>
      <c r="G157" s="37"/>
      <c r="H157" s="37"/>
      <c r="I157" s="211"/>
      <c r="J157" s="37"/>
      <c r="K157" s="37"/>
      <c r="L157" s="41"/>
      <c r="M157" s="246"/>
      <c r="N157" s="247"/>
      <c r="O157" s="248"/>
      <c r="P157" s="248"/>
      <c r="Q157" s="248"/>
      <c r="R157" s="248"/>
      <c r="S157" s="248"/>
      <c r="T157" s="24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149</v>
      </c>
      <c r="AU157" s="14" t="s">
        <v>77</v>
      </c>
    </row>
    <row r="158" s="2" customFormat="1" ht="6.96" customHeight="1">
      <c r="A158" s="35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SC6zdT9ouCXK8oWHx+KN5uE+Au83V9Mq09P+3NNCzqrVhPNurMUev5G0rKldkNVIAh/JYwPVVGG0vkXEna8CyQ==" hashValue="l3i90O+HyHJMzOu1qbLenXwN83tZu+GypuSEHJusnu7GrYiZHcX91uCvg3wjzrUj0U7RIUbNkA8an9cUI8C43w==" algorithmName="SHA-512" password="CC35"/>
  <autoFilter ref="C119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1" customFormat="1" ht="12" customHeight="1">
      <c r="B8" s="17"/>
      <c r="D8" s="147" t="s">
        <v>111</v>
      </c>
      <c r="L8" s="17"/>
    </row>
    <row r="9" hidden="1" s="2" customFormat="1" ht="16.5" customHeight="1">
      <c r="A9" s="35"/>
      <c r="B9" s="41"/>
      <c r="C9" s="35"/>
      <c r="D9" s="35"/>
      <c r="E9" s="148" t="s">
        <v>112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47" t="s">
        <v>113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30" customHeight="1">
      <c r="A11" s="35"/>
      <c r="B11" s="41"/>
      <c r="C11" s="35"/>
      <c r="D11" s="35"/>
      <c r="E11" s="149" t="s">
        <v>248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11. 10. 2021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26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38" t="s">
        <v>27</v>
      </c>
      <c r="F17" s="35"/>
      <c r="G17" s="35"/>
      <c r="H17" s="35"/>
      <c r="I17" s="147" t="s">
        <v>28</v>
      </c>
      <c r="J17" s="138" t="s">
        <v>29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47" t="s">
        <v>30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28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47" t="s">
        <v>32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28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47" t="s">
        <v>34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38" t="s">
        <v>35</v>
      </c>
      <c r="F26" s="35"/>
      <c r="G26" s="35"/>
      <c r="H26" s="35"/>
      <c r="I26" s="147" t="s">
        <v>28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47" t="s">
        <v>36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56" t="s">
        <v>37</v>
      </c>
      <c r="E32" s="35"/>
      <c r="F32" s="35"/>
      <c r="G32" s="35"/>
      <c r="H32" s="35"/>
      <c r="I32" s="35"/>
      <c r="J32" s="157">
        <f>ROUND(J120,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58" t="s">
        <v>39</v>
      </c>
      <c r="G34" s="35"/>
      <c r="H34" s="35"/>
      <c r="I34" s="158" t="s">
        <v>38</v>
      </c>
      <c r="J34" s="158" t="s">
        <v>40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59" t="s">
        <v>41</v>
      </c>
      <c r="E35" s="147" t="s">
        <v>42</v>
      </c>
      <c r="F35" s="160">
        <f>ROUND((SUM(BE120:BE169)),  2)</f>
        <v>0</v>
      </c>
      <c r="G35" s="35"/>
      <c r="H35" s="35"/>
      <c r="I35" s="161">
        <v>0.20999999999999999</v>
      </c>
      <c r="J35" s="160">
        <f>ROUND(((SUM(BE120:BE169))*I35),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43</v>
      </c>
      <c r="F36" s="160">
        <f>ROUND((SUM(BF120:BF169)),  2)</f>
        <v>0</v>
      </c>
      <c r="G36" s="35"/>
      <c r="H36" s="35"/>
      <c r="I36" s="161">
        <v>0.14999999999999999</v>
      </c>
      <c r="J36" s="160">
        <f>ROUND(((SUM(BF120:BF169))*I36),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44</v>
      </c>
      <c r="F37" s="160">
        <f>ROUND((SUM(BG120:BG169)),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45</v>
      </c>
      <c r="F38" s="160">
        <f>ROUND((SUM(BH120:BH169)),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46</v>
      </c>
      <c r="F39" s="160">
        <f>ROUND((SUM(BI120:BI169)),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8"/>
      <c r="C86" s="29" t="s">
        <v>111</v>
      </c>
      <c r="D86" s="19"/>
      <c r="E86" s="19"/>
      <c r="F86" s="19"/>
      <c r="G86" s="19"/>
      <c r="H86" s="19"/>
      <c r="I86" s="19"/>
      <c r="J86" s="19"/>
      <c r="K86" s="19"/>
      <c r="L86" s="17"/>
    </row>
    <row r="87" hidden="1" s="2" customFormat="1" ht="16.5" customHeight="1">
      <c r="A87" s="35"/>
      <c r="B87" s="36"/>
      <c r="C87" s="37"/>
      <c r="D87" s="37"/>
      <c r="E87" s="180" t="s">
        <v>112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113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30" customHeight="1">
      <c r="A89" s="35"/>
      <c r="B89" s="36"/>
      <c r="C89" s="37"/>
      <c r="D89" s="37"/>
      <c r="E89" s="73" t="str">
        <f>E11</f>
        <v>A.1.3 - Úprava GPK v úseku ŽST Dolní Žandov-Lipová u Chebu mimo(km 437,645 - 443,879)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11. 10. 2021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železnic,s.o.;OŘ ÚNL-ST Karlovy Vary</v>
      </c>
      <c r="G93" s="37"/>
      <c r="H93" s="37"/>
      <c r="I93" s="29" t="s">
        <v>32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30</v>
      </c>
      <c r="D94" s="37"/>
      <c r="E94" s="37"/>
      <c r="F94" s="24" t="str">
        <f>IF(E20="","",E20)</f>
        <v>Vyplň údaj</v>
      </c>
      <c r="G94" s="37"/>
      <c r="H94" s="37"/>
      <c r="I94" s="29" t="s">
        <v>34</v>
      </c>
      <c r="J94" s="33" t="str">
        <f>E26</f>
        <v>Pavlína Liprtová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81" t="s">
        <v>116</v>
      </c>
      <c r="D96" s="182"/>
      <c r="E96" s="182"/>
      <c r="F96" s="182"/>
      <c r="G96" s="182"/>
      <c r="H96" s="182"/>
      <c r="I96" s="182"/>
      <c r="J96" s="183" t="s">
        <v>117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84" t="s">
        <v>118</v>
      </c>
      <c r="D98" s="37"/>
      <c r="E98" s="37"/>
      <c r="F98" s="37"/>
      <c r="G98" s="37"/>
      <c r="H98" s="37"/>
      <c r="I98" s="37"/>
      <c r="J98" s="107">
        <f>J120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119</v>
      </c>
    </row>
    <row r="99" hidden="1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hidden="1"/>
    <row r="102" hidden="1"/>
    <row r="103" hidden="1"/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120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0" t="str">
        <f>E7</f>
        <v>Oprava GPK v úseku M. Lázně - Cheb_ZMĚNA Č.1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1" customFormat="1" ht="12" customHeight="1">
      <c r="B109" s="18"/>
      <c r="C109" s="29" t="s">
        <v>111</v>
      </c>
      <c r="D109" s="19"/>
      <c r="E109" s="19"/>
      <c r="F109" s="19"/>
      <c r="G109" s="19"/>
      <c r="H109" s="19"/>
      <c r="I109" s="19"/>
      <c r="J109" s="19"/>
      <c r="K109" s="19"/>
      <c r="L109" s="17"/>
    </row>
    <row r="110" s="2" customFormat="1" ht="16.5" customHeight="1">
      <c r="A110" s="35"/>
      <c r="B110" s="36"/>
      <c r="C110" s="37"/>
      <c r="D110" s="37"/>
      <c r="E110" s="180" t="s">
        <v>112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113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30" customHeight="1">
      <c r="A112" s="35"/>
      <c r="B112" s="36"/>
      <c r="C112" s="37"/>
      <c r="D112" s="37"/>
      <c r="E112" s="73" t="str">
        <f>E11</f>
        <v>A.1.3 - Úprava GPK v úseku ŽST Dolní Žandov-Lipová u Chebu mimo(km 437,645 - 443,879)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F14</f>
        <v xml:space="preserve"> </v>
      </c>
      <c r="G114" s="37"/>
      <c r="H114" s="37"/>
      <c r="I114" s="29" t="s">
        <v>22</v>
      </c>
      <c r="J114" s="76" t="str">
        <f>IF(J14="","",J14)</f>
        <v>11. 10. 2021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E17</f>
        <v>Správa železnic,s.o.;OŘ ÚNL-ST Karlovy Vary</v>
      </c>
      <c r="G116" s="37"/>
      <c r="H116" s="37"/>
      <c r="I116" s="29" t="s">
        <v>32</v>
      </c>
      <c r="J116" s="33" t="str">
        <f>E23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30</v>
      </c>
      <c r="D117" s="37"/>
      <c r="E117" s="37"/>
      <c r="F117" s="24" t="str">
        <f>IF(E20="","",E20)</f>
        <v>Vyplň údaj</v>
      </c>
      <c r="G117" s="37"/>
      <c r="H117" s="37"/>
      <c r="I117" s="29" t="s">
        <v>34</v>
      </c>
      <c r="J117" s="33" t="str">
        <f>E26</f>
        <v>Pavlína Liprtová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9" customFormat="1" ht="29.28" customHeight="1">
      <c r="A119" s="185"/>
      <c r="B119" s="186"/>
      <c r="C119" s="187" t="s">
        <v>121</v>
      </c>
      <c r="D119" s="188" t="s">
        <v>62</v>
      </c>
      <c r="E119" s="188" t="s">
        <v>58</v>
      </c>
      <c r="F119" s="188" t="s">
        <v>59</v>
      </c>
      <c r="G119" s="188" t="s">
        <v>122</v>
      </c>
      <c r="H119" s="188" t="s">
        <v>123</v>
      </c>
      <c r="I119" s="188" t="s">
        <v>124</v>
      </c>
      <c r="J119" s="188" t="s">
        <v>117</v>
      </c>
      <c r="K119" s="189" t="s">
        <v>125</v>
      </c>
      <c r="L119" s="190"/>
      <c r="M119" s="97" t="s">
        <v>1</v>
      </c>
      <c r="N119" s="98" t="s">
        <v>41</v>
      </c>
      <c r="O119" s="98" t="s">
        <v>126</v>
      </c>
      <c r="P119" s="98" t="s">
        <v>127</v>
      </c>
      <c r="Q119" s="98" t="s">
        <v>128</v>
      </c>
      <c r="R119" s="98" t="s">
        <v>129</v>
      </c>
      <c r="S119" s="98" t="s">
        <v>130</v>
      </c>
      <c r="T119" s="99" t="s">
        <v>131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5"/>
      <c r="B120" s="36"/>
      <c r="C120" s="104" t="s">
        <v>132</v>
      </c>
      <c r="D120" s="37"/>
      <c r="E120" s="37"/>
      <c r="F120" s="37"/>
      <c r="G120" s="37"/>
      <c r="H120" s="37"/>
      <c r="I120" s="37"/>
      <c r="J120" s="191">
        <f>BK120</f>
        <v>0</v>
      </c>
      <c r="K120" s="37"/>
      <c r="L120" s="41"/>
      <c r="M120" s="100"/>
      <c r="N120" s="192"/>
      <c r="O120" s="101"/>
      <c r="P120" s="193">
        <f>SUM(P121:P169)</f>
        <v>0</v>
      </c>
      <c r="Q120" s="101"/>
      <c r="R120" s="193">
        <f>SUM(R121:R169)</f>
        <v>2145.3150000000001</v>
      </c>
      <c r="S120" s="101"/>
      <c r="T120" s="194">
        <f>SUM(T121:T169)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76</v>
      </c>
      <c r="AU120" s="14" t="s">
        <v>119</v>
      </c>
      <c r="BK120" s="195">
        <f>SUM(BK121:BK169)</f>
        <v>0</v>
      </c>
    </row>
    <row r="121" s="2" customFormat="1" ht="16.5" customHeight="1">
      <c r="A121" s="35"/>
      <c r="B121" s="36"/>
      <c r="C121" s="196" t="s">
        <v>84</v>
      </c>
      <c r="D121" s="196" t="s">
        <v>133</v>
      </c>
      <c r="E121" s="197" t="s">
        <v>134</v>
      </c>
      <c r="F121" s="198" t="s">
        <v>135</v>
      </c>
      <c r="G121" s="199" t="s">
        <v>136</v>
      </c>
      <c r="H121" s="200">
        <v>1135.6500000000001</v>
      </c>
      <c r="I121" s="201"/>
      <c r="J121" s="202">
        <f>ROUND(I121*H121,2)</f>
        <v>0</v>
      </c>
      <c r="K121" s="198" t="s">
        <v>137</v>
      </c>
      <c r="L121" s="41"/>
      <c r="M121" s="203" t="s">
        <v>1</v>
      </c>
      <c r="N121" s="204" t="s">
        <v>42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138</v>
      </c>
      <c r="AT121" s="207" t="s">
        <v>133</v>
      </c>
      <c r="AU121" s="207" t="s">
        <v>77</v>
      </c>
      <c r="AY121" s="14" t="s">
        <v>139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84</v>
      </c>
      <c r="BK121" s="208">
        <f>ROUND(I121*H121,2)</f>
        <v>0</v>
      </c>
      <c r="BL121" s="14" t="s">
        <v>138</v>
      </c>
      <c r="BM121" s="207" t="s">
        <v>249</v>
      </c>
    </row>
    <row r="122" s="2" customFormat="1" ht="21.75" customHeight="1">
      <c r="A122" s="35"/>
      <c r="B122" s="36"/>
      <c r="C122" s="196" t="s">
        <v>86</v>
      </c>
      <c r="D122" s="196" t="s">
        <v>133</v>
      </c>
      <c r="E122" s="197" t="s">
        <v>141</v>
      </c>
      <c r="F122" s="198" t="s">
        <v>142</v>
      </c>
      <c r="G122" s="199" t="s">
        <v>136</v>
      </c>
      <c r="H122" s="200">
        <v>126.3</v>
      </c>
      <c r="I122" s="201"/>
      <c r="J122" s="202">
        <f>ROUND(I122*H122,2)</f>
        <v>0</v>
      </c>
      <c r="K122" s="198" t="s">
        <v>137</v>
      </c>
      <c r="L122" s="41"/>
      <c r="M122" s="203" t="s">
        <v>1</v>
      </c>
      <c r="N122" s="204" t="s">
        <v>42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138</v>
      </c>
      <c r="AT122" s="207" t="s">
        <v>133</v>
      </c>
      <c r="AU122" s="207" t="s">
        <v>77</v>
      </c>
      <c r="AY122" s="14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84</v>
      </c>
      <c r="BK122" s="208">
        <f>ROUND(I122*H122,2)</f>
        <v>0</v>
      </c>
      <c r="BL122" s="14" t="s">
        <v>138</v>
      </c>
      <c r="BM122" s="207" t="s">
        <v>250</v>
      </c>
    </row>
    <row r="123" s="2" customFormat="1" ht="24.15" customHeight="1">
      <c r="A123" s="35"/>
      <c r="B123" s="36"/>
      <c r="C123" s="196" t="s">
        <v>144</v>
      </c>
      <c r="D123" s="196" t="s">
        <v>133</v>
      </c>
      <c r="E123" s="197" t="s">
        <v>145</v>
      </c>
      <c r="F123" s="198" t="s">
        <v>146</v>
      </c>
      <c r="G123" s="199" t="s">
        <v>147</v>
      </c>
      <c r="H123" s="200">
        <v>4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138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138</v>
      </c>
      <c r="BM123" s="207" t="s">
        <v>251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252</v>
      </c>
      <c r="G124" s="37"/>
      <c r="H124" s="37"/>
      <c r="I124" s="211"/>
      <c r="J124" s="37"/>
      <c r="K124" s="37"/>
      <c r="L124" s="41"/>
      <c r="M124" s="212"/>
      <c r="N124" s="21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10" customFormat="1">
      <c r="A125" s="10"/>
      <c r="B125" s="214"/>
      <c r="C125" s="215"/>
      <c r="D125" s="209" t="s">
        <v>156</v>
      </c>
      <c r="E125" s="216" t="s">
        <v>1</v>
      </c>
      <c r="F125" s="217" t="s">
        <v>253</v>
      </c>
      <c r="G125" s="215"/>
      <c r="H125" s="218">
        <v>4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24" t="s">
        <v>156</v>
      </c>
      <c r="AU125" s="224" t="s">
        <v>77</v>
      </c>
      <c r="AV125" s="10" t="s">
        <v>86</v>
      </c>
      <c r="AW125" s="10" t="s">
        <v>33</v>
      </c>
      <c r="AX125" s="10" t="s">
        <v>84</v>
      </c>
      <c r="AY125" s="224" t="s">
        <v>139</v>
      </c>
    </row>
    <row r="126" s="2" customFormat="1" ht="24.15" customHeight="1">
      <c r="A126" s="35"/>
      <c r="B126" s="36"/>
      <c r="C126" s="196" t="s">
        <v>138</v>
      </c>
      <c r="D126" s="196" t="s">
        <v>133</v>
      </c>
      <c r="E126" s="197" t="s">
        <v>254</v>
      </c>
      <c r="F126" s="198" t="s">
        <v>255</v>
      </c>
      <c r="G126" s="199" t="s">
        <v>147</v>
      </c>
      <c r="H126" s="200">
        <v>4</v>
      </c>
      <c r="I126" s="201"/>
      <c r="J126" s="202">
        <f>ROUND(I126*H126,2)</f>
        <v>0</v>
      </c>
      <c r="K126" s="198" t="s">
        <v>137</v>
      </c>
      <c r="L126" s="41"/>
      <c r="M126" s="203" t="s">
        <v>1</v>
      </c>
      <c r="N126" s="204" t="s">
        <v>42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138</v>
      </c>
      <c r="AT126" s="207" t="s">
        <v>133</v>
      </c>
      <c r="AU126" s="207" t="s">
        <v>77</v>
      </c>
      <c r="AY126" s="14" t="s">
        <v>139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84</v>
      </c>
      <c r="BK126" s="208">
        <f>ROUND(I126*H126,2)</f>
        <v>0</v>
      </c>
      <c r="BL126" s="14" t="s">
        <v>138</v>
      </c>
      <c r="BM126" s="207" t="s">
        <v>256</v>
      </c>
    </row>
    <row r="127" s="2" customFormat="1">
      <c r="A127" s="35"/>
      <c r="B127" s="36"/>
      <c r="C127" s="37"/>
      <c r="D127" s="209" t="s">
        <v>222</v>
      </c>
      <c r="E127" s="37"/>
      <c r="F127" s="210" t="s">
        <v>257</v>
      </c>
      <c r="G127" s="37"/>
      <c r="H127" s="37"/>
      <c r="I127" s="211"/>
      <c r="J127" s="37"/>
      <c r="K127" s="37"/>
      <c r="L127" s="41"/>
      <c r="M127" s="212"/>
      <c r="N127" s="21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222</v>
      </c>
      <c r="AU127" s="14" t="s">
        <v>77</v>
      </c>
    </row>
    <row r="128" s="2" customFormat="1">
      <c r="A128" s="35"/>
      <c r="B128" s="36"/>
      <c r="C128" s="37"/>
      <c r="D128" s="209" t="s">
        <v>149</v>
      </c>
      <c r="E128" s="37"/>
      <c r="F128" s="210" t="s">
        <v>258</v>
      </c>
      <c r="G128" s="37"/>
      <c r="H128" s="37"/>
      <c r="I128" s="211"/>
      <c r="J128" s="37"/>
      <c r="K128" s="37"/>
      <c r="L128" s="41"/>
      <c r="M128" s="212"/>
      <c r="N128" s="21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149</v>
      </c>
      <c r="AU128" s="14" t="s">
        <v>77</v>
      </c>
    </row>
    <row r="129" s="10" customFormat="1">
      <c r="A129" s="10"/>
      <c r="B129" s="214"/>
      <c r="C129" s="215"/>
      <c r="D129" s="209" t="s">
        <v>156</v>
      </c>
      <c r="E129" s="216" t="s">
        <v>1</v>
      </c>
      <c r="F129" s="217" t="s">
        <v>253</v>
      </c>
      <c r="G129" s="215"/>
      <c r="H129" s="218">
        <v>4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T129" s="224" t="s">
        <v>156</v>
      </c>
      <c r="AU129" s="224" t="s">
        <v>77</v>
      </c>
      <c r="AV129" s="10" t="s">
        <v>86</v>
      </c>
      <c r="AW129" s="10" t="s">
        <v>33</v>
      </c>
      <c r="AX129" s="10" t="s">
        <v>84</v>
      </c>
      <c r="AY129" s="224" t="s">
        <v>139</v>
      </c>
    </row>
    <row r="130" s="2" customFormat="1" ht="24.15" customHeight="1">
      <c r="A130" s="35"/>
      <c r="B130" s="36"/>
      <c r="C130" s="196" t="s">
        <v>160</v>
      </c>
      <c r="D130" s="196" t="s">
        <v>133</v>
      </c>
      <c r="E130" s="197" t="s">
        <v>151</v>
      </c>
      <c r="F130" s="198" t="s">
        <v>152</v>
      </c>
      <c r="G130" s="199" t="s">
        <v>153</v>
      </c>
      <c r="H130" s="200">
        <v>7.681</v>
      </c>
      <c r="I130" s="201"/>
      <c r="J130" s="202">
        <f>ROUND(I130*H130,2)</f>
        <v>0</v>
      </c>
      <c r="K130" s="198" t="s">
        <v>137</v>
      </c>
      <c r="L130" s="41"/>
      <c r="M130" s="203" t="s">
        <v>1</v>
      </c>
      <c r="N130" s="204" t="s">
        <v>42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138</v>
      </c>
      <c r="AT130" s="207" t="s">
        <v>133</v>
      </c>
      <c r="AU130" s="207" t="s">
        <v>77</v>
      </c>
      <c r="AY130" s="14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84</v>
      </c>
      <c r="BK130" s="208">
        <f>ROUND(I130*H130,2)</f>
        <v>0</v>
      </c>
      <c r="BL130" s="14" t="s">
        <v>138</v>
      </c>
      <c r="BM130" s="207" t="s">
        <v>259</v>
      </c>
    </row>
    <row r="131" s="2" customFormat="1">
      <c r="A131" s="35"/>
      <c r="B131" s="36"/>
      <c r="C131" s="37"/>
      <c r="D131" s="209" t="s">
        <v>149</v>
      </c>
      <c r="E131" s="37"/>
      <c r="F131" s="210" t="s">
        <v>260</v>
      </c>
      <c r="G131" s="37"/>
      <c r="H131" s="37"/>
      <c r="I131" s="211"/>
      <c r="J131" s="37"/>
      <c r="K131" s="37"/>
      <c r="L131" s="41"/>
      <c r="M131" s="212"/>
      <c r="N131" s="21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149</v>
      </c>
      <c r="AU131" s="14" t="s">
        <v>77</v>
      </c>
    </row>
    <row r="132" s="10" customFormat="1">
      <c r="A132" s="10"/>
      <c r="B132" s="214"/>
      <c r="C132" s="215"/>
      <c r="D132" s="209" t="s">
        <v>156</v>
      </c>
      <c r="E132" s="216" t="s">
        <v>1</v>
      </c>
      <c r="F132" s="217" t="s">
        <v>261</v>
      </c>
      <c r="G132" s="215"/>
      <c r="H132" s="218">
        <v>7.681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4" t="s">
        <v>156</v>
      </c>
      <c r="AU132" s="224" t="s">
        <v>77</v>
      </c>
      <c r="AV132" s="10" t="s">
        <v>86</v>
      </c>
      <c r="AW132" s="10" t="s">
        <v>33</v>
      </c>
      <c r="AX132" s="10" t="s">
        <v>84</v>
      </c>
      <c r="AY132" s="224" t="s">
        <v>139</v>
      </c>
    </row>
    <row r="133" s="2" customFormat="1" ht="24.15" customHeight="1">
      <c r="A133" s="35"/>
      <c r="B133" s="36"/>
      <c r="C133" s="196" t="s">
        <v>166</v>
      </c>
      <c r="D133" s="196" t="s">
        <v>133</v>
      </c>
      <c r="E133" s="197" t="s">
        <v>219</v>
      </c>
      <c r="F133" s="198" t="s">
        <v>220</v>
      </c>
      <c r="G133" s="199" t="s">
        <v>153</v>
      </c>
      <c r="H133" s="200">
        <v>0.46300000000000002</v>
      </c>
      <c r="I133" s="201"/>
      <c r="J133" s="202">
        <f>ROUND(I133*H133,2)</f>
        <v>0</v>
      </c>
      <c r="K133" s="198" t="s">
        <v>137</v>
      </c>
      <c r="L133" s="41"/>
      <c r="M133" s="203" t="s">
        <v>1</v>
      </c>
      <c r="N133" s="204" t="s">
        <v>42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138</v>
      </c>
      <c r="AT133" s="207" t="s">
        <v>133</v>
      </c>
      <c r="AU133" s="207" t="s">
        <v>77</v>
      </c>
      <c r="AY133" s="14" t="s">
        <v>139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84</v>
      </c>
      <c r="BK133" s="208">
        <f>ROUND(I133*H133,2)</f>
        <v>0</v>
      </c>
      <c r="BL133" s="14" t="s">
        <v>138</v>
      </c>
      <c r="BM133" s="207" t="s">
        <v>262</v>
      </c>
    </row>
    <row r="134" s="2" customFormat="1">
      <c r="A134" s="35"/>
      <c r="B134" s="36"/>
      <c r="C134" s="37"/>
      <c r="D134" s="209" t="s">
        <v>222</v>
      </c>
      <c r="E134" s="37"/>
      <c r="F134" s="210" t="s">
        <v>223</v>
      </c>
      <c r="G134" s="37"/>
      <c r="H134" s="37"/>
      <c r="I134" s="211"/>
      <c r="J134" s="37"/>
      <c r="K134" s="37"/>
      <c r="L134" s="41"/>
      <c r="M134" s="212"/>
      <c r="N134" s="21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222</v>
      </c>
      <c r="AU134" s="14" t="s">
        <v>77</v>
      </c>
    </row>
    <row r="135" s="2" customFormat="1">
      <c r="A135" s="35"/>
      <c r="B135" s="36"/>
      <c r="C135" s="37"/>
      <c r="D135" s="209" t="s">
        <v>149</v>
      </c>
      <c r="E135" s="37"/>
      <c r="F135" s="210" t="s">
        <v>263</v>
      </c>
      <c r="G135" s="37"/>
      <c r="H135" s="37"/>
      <c r="I135" s="211"/>
      <c r="J135" s="37"/>
      <c r="K135" s="37"/>
      <c r="L135" s="41"/>
      <c r="M135" s="212"/>
      <c r="N135" s="213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149</v>
      </c>
      <c r="AU135" s="14" t="s">
        <v>77</v>
      </c>
    </row>
    <row r="136" s="10" customFormat="1">
      <c r="A136" s="10"/>
      <c r="B136" s="214"/>
      <c r="C136" s="215"/>
      <c r="D136" s="209" t="s">
        <v>156</v>
      </c>
      <c r="E136" s="216" t="s">
        <v>1</v>
      </c>
      <c r="F136" s="217" t="s">
        <v>264</v>
      </c>
      <c r="G136" s="215"/>
      <c r="H136" s="218">
        <v>0.46300000000000002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T136" s="224" t="s">
        <v>156</v>
      </c>
      <c r="AU136" s="224" t="s">
        <v>77</v>
      </c>
      <c r="AV136" s="10" t="s">
        <v>86</v>
      </c>
      <c r="AW136" s="10" t="s">
        <v>33</v>
      </c>
      <c r="AX136" s="10" t="s">
        <v>84</v>
      </c>
      <c r="AY136" s="224" t="s">
        <v>139</v>
      </c>
    </row>
    <row r="137" s="2" customFormat="1" ht="24.15" customHeight="1">
      <c r="A137" s="35"/>
      <c r="B137" s="36"/>
      <c r="C137" s="196" t="s">
        <v>171</v>
      </c>
      <c r="D137" s="196" t="s">
        <v>133</v>
      </c>
      <c r="E137" s="197" t="s">
        <v>161</v>
      </c>
      <c r="F137" s="198" t="s">
        <v>162</v>
      </c>
      <c r="G137" s="199" t="s">
        <v>163</v>
      </c>
      <c r="H137" s="200">
        <v>137.34999999999999</v>
      </c>
      <c r="I137" s="201"/>
      <c r="J137" s="202">
        <f>ROUND(I137*H137,2)</f>
        <v>0</v>
      </c>
      <c r="K137" s="198" t="s">
        <v>137</v>
      </c>
      <c r="L137" s="41"/>
      <c r="M137" s="203" t="s">
        <v>1</v>
      </c>
      <c r="N137" s="204" t="s">
        <v>42</v>
      </c>
      <c r="O137" s="88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7" t="s">
        <v>138</v>
      </c>
      <c r="AT137" s="207" t="s">
        <v>133</v>
      </c>
      <c r="AU137" s="207" t="s">
        <v>77</v>
      </c>
      <c r="AY137" s="14" t="s">
        <v>139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4" t="s">
        <v>84</v>
      </c>
      <c r="BK137" s="208">
        <f>ROUND(I137*H137,2)</f>
        <v>0</v>
      </c>
      <c r="BL137" s="14" t="s">
        <v>138</v>
      </c>
      <c r="BM137" s="207" t="s">
        <v>265</v>
      </c>
    </row>
    <row r="138" s="2" customFormat="1">
      <c r="A138" s="35"/>
      <c r="B138" s="36"/>
      <c r="C138" s="37"/>
      <c r="D138" s="209" t="s">
        <v>149</v>
      </c>
      <c r="E138" s="37"/>
      <c r="F138" s="210" t="s">
        <v>266</v>
      </c>
      <c r="G138" s="37"/>
      <c r="H138" s="37"/>
      <c r="I138" s="211"/>
      <c r="J138" s="37"/>
      <c r="K138" s="37"/>
      <c r="L138" s="41"/>
      <c r="M138" s="212"/>
      <c r="N138" s="21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149</v>
      </c>
      <c r="AU138" s="14" t="s">
        <v>77</v>
      </c>
    </row>
    <row r="139" s="10" customFormat="1">
      <c r="A139" s="10"/>
      <c r="B139" s="214"/>
      <c r="C139" s="215"/>
      <c r="D139" s="209" t="s">
        <v>156</v>
      </c>
      <c r="E139" s="216" t="s">
        <v>1</v>
      </c>
      <c r="F139" s="217" t="s">
        <v>267</v>
      </c>
      <c r="G139" s="215"/>
      <c r="H139" s="218">
        <v>137.34999999999999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24" t="s">
        <v>156</v>
      </c>
      <c r="AU139" s="224" t="s">
        <v>77</v>
      </c>
      <c r="AV139" s="10" t="s">
        <v>86</v>
      </c>
      <c r="AW139" s="10" t="s">
        <v>33</v>
      </c>
      <c r="AX139" s="10" t="s">
        <v>84</v>
      </c>
      <c r="AY139" s="224" t="s">
        <v>139</v>
      </c>
    </row>
    <row r="140" s="2" customFormat="1" ht="24.15" customHeight="1">
      <c r="A140" s="35"/>
      <c r="B140" s="36"/>
      <c r="C140" s="196" t="s">
        <v>176</v>
      </c>
      <c r="D140" s="196" t="s">
        <v>133</v>
      </c>
      <c r="E140" s="197" t="s">
        <v>167</v>
      </c>
      <c r="F140" s="198" t="s">
        <v>168</v>
      </c>
      <c r="G140" s="199" t="s">
        <v>163</v>
      </c>
      <c r="H140" s="200">
        <v>284.08999999999997</v>
      </c>
      <c r="I140" s="201"/>
      <c r="J140" s="202">
        <f>ROUND(I140*H140,2)</f>
        <v>0</v>
      </c>
      <c r="K140" s="198" t="s">
        <v>137</v>
      </c>
      <c r="L140" s="41"/>
      <c r="M140" s="203" t="s">
        <v>1</v>
      </c>
      <c r="N140" s="204" t="s">
        <v>42</v>
      </c>
      <c r="O140" s="88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7" t="s">
        <v>138</v>
      </c>
      <c r="AT140" s="207" t="s">
        <v>133</v>
      </c>
      <c r="AU140" s="207" t="s">
        <v>77</v>
      </c>
      <c r="AY140" s="14" t="s">
        <v>139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4" t="s">
        <v>84</v>
      </c>
      <c r="BK140" s="208">
        <f>ROUND(I140*H140,2)</f>
        <v>0</v>
      </c>
      <c r="BL140" s="14" t="s">
        <v>138</v>
      </c>
      <c r="BM140" s="207" t="s">
        <v>268</v>
      </c>
    </row>
    <row r="141" s="2" customFormat="1">
      <c r="A141" s="35"/>
      <c r="B141" s="36"/>
      <c r="C141" s="37"/>
      <c r="D141" s="209" t="s">
        <v>149</v>
      </c>
      <c r="E141" s="37"/>
      <c r="F141" s="210" t="s">
        <v>269</v>
      </c>
      <c r="G141" s="37"/>
      <c r="H141" s="37"/>
      <c r="I141" s="211"/>
      <c r="J141" s="37"/>
      <c r="K141" s="37"/>
      <c r="L141" s="41"/>
      <c r="M141" s="212"/>
      <c r="N141" s="21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149</v>
      </c>
      <c r="AU141" s="14" t="s">
        <v>77</v>
      </c>
    </row>
    <row r="142" s="10" customFormat="1">
      <c r="A142" s="10"/>
      <c r="B142" s="214"/>
      <c r="C142" s="215"/>
      <c r="D142" s="209" t="s">
        <v>156</v>
      </c>
      <c r="E142" s="216" t="s">
        <v>1</v>
      </c>
      <c r="F142" s="217" t="s">
        <v>270</v>
      </c>
      <c r="G142" s="215"/>
      <c r="H142" s="218">
        <v>284.08999999999997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24" t="s">
        <v>156</v>
      </c>
      <c r="AU142" s="224" t="s">
        <v>77</v>
      </c>
      <c r="AV142" s="10" t="s">
        <v>86</v>
      </c>
      <c r="AW142" s="10" t="s">
        <v>33</v>
      </c>
      <c r="AX142" s="10" t="s">
        <v>84</v>
      </c>
      <c r="AY142" s="224" t="s">
        <v>139</v>
      </c>
    </row>
    <row r="143" s="2" customFormat="1" ht="16.5" customHeight="1">
      <c r="A143" s="35"/>
      <c r="B143" s="36"/>
      <c r="C143" s="196" t="s">
        <v>182</v>
      </c>
      <c r="D143" s="196" t="s">
        <v>133</v>
      </c>
      <c r="E143" s="197" t="s">
        <v>172</v>
      </c>
      <c r="F143" s="198" t="s">
        <v>173</v>
      </c>
      <c r="G143" s="199" t="s">
        <v>153</v>
      </c>
      <c r="H143" s="200">
        <v>8.1440000000000001</v>
      </c>
      <c r="I143" s="201"/>
      <c r="J143" s="202">
        <f>ROUND(I143*H143,2)</f>
        <v>0</v>
      </c>
      <c r="K143" s="198" t="s">
        <v>137</v>
      </c>
      <c r="L143" s="41"/>
      <c r="M143" s="203" t="s">
        <v>1</v>
      </c>
      <c r="N143" s="204" t="s">
        <v>42</v>
      </c>
      <c r="O143" s="88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138</v>
      </c>
      <c r="AT143" s="207" t="s">
        <v>133</v>
      </c>
      <c r="AU143" s="207" t="s">
        <v>77</v>
      </c>
      <c r="AY143" s="14" t="s">
        <v>139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84</v>
      </c>
      <c r="BK143" s="208">
        <f>ROUND(I143*H143,2)</f>
        <v>0</v>
      </c>
      <c r="BL143" s="14" t="s">
        <v>138</v>
      </c>
      <c r="BM143" s="207" t="s">
        <v>271</v>
      </c>
    </row>
    <row r="144" s="2" customFormat="1">
      <c r="A144" s="35"/>
      <c r="B144" s="36"/>
      <c r="C144" s="37"/>
      <c r="D144" s="209" t="s">
        <v>149</v>
      </c>
      <c r="E144" s="37"/>
      <c r="F144" s="210" t="s">
        <v>175</v>
      </c>
      <c r="G144" s="37"/>
      <c r="H144" s="37"/>
      <c r="I144" s="211"/>
      <c r="J144" s="37"/>
      <c r="K144" s="37"/>
      <c r="L144" s="41"/>
      <c r="M144" s="212"/>
      <c r="N144" s="21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149</v>
      </c>
      <c r="AU144" s="14" t="s">
        <v>77</v>
      </c>
    </row>
    <row r="145" s="10" customFormat="1">
      <c r="A145" s="10"/>
      <c r="B145" s="214"/>
      <c r="C145" s="215"/>
      <c r="D145" s="209" t="s">
        <v>156</v>
      </c>
      <c r="E145" s="216" t="s">
        <v>1</v>
      </c>
      <c r="F145" s="217" t="s">
        <v>272</v>
      </c>
      <c r="G145" s="215"/>
      <c r="H145" s="218">
        <v>8.1440000000000001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T145" s="224" t="s">
        <v>156</v>
      </c>
      <c r="AU145" s="224" t="s">
        <v>77</v>
      </c>
      <c r="AV145" s="10" t="s">
        <v>86</v>
      </c>
      <c r="AW145" s="10" t="s">
        <v>33</v>
      </c>
      <c r="AX145" s="10" t="s">
        <v>84</v>
      </c>
      <c r="AY145" s="224" t="s">
        <v>139</v>
      </c>
    </row>
    <row r="146" s="2" customFormat="1" ht="16.5" customHeight="1">
      <c r="A146" s="35"/>
      <c r="B146" s="36"/>
      <c r="C146" s="196" t="s">
        <v>188</v>
      </c>
      <c r="D146" s="196" t="s">
        <v>133</v>
      </c>
      <c r="E146" s="197" t="s">
        <v>177</v>
      </c>
      <c r="F146" s="198" t="s">
        <v>178</v>
      </c>
      <c r="G146" s="199" t="s">
        <v>163</v>
      </c>
      <c r="H146" s="200">
        <v>421.44</v>
      </c>
      <c r="I146" s="201"/>
      <c r="J146" s="202">
        <f>ROUND(I146*H146,2)</f>
        <v>0</v>
      </c>
      <c r="K146" s="198" t="s">
        <v>137</v>
      </c>
      <c r="L146" s="41"/>
      <c r="M146" s="203" t="s">
        <v>1</v>
      </c>
      <c r="N146" s="204" t="s">
        <v>42</v>
      </c>
      <c r="O146" s="88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7" t="s">
        <v>138</v>
      </c>
      <c r="AT146" s="207" t="s">
        <v>133</v>
      </c>
      <c r="AU146" s="207" t="s">
        <v>77</v>
      </c>
      <c r="AY146" s="14" t="s">
        <v>139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4" t="s">
        <v>84</v>
      </c>
      <c r="BK146" s="208">
        <f>ROUND(I146*H146,2)</f>
        <v>0</v>
      </c>
      <c r="BL146" s="14" t="s">
        <v>138</v>
      </c>
      <c r="BM146" s="207" t="s">
        <v>273</v>
      </c>
    </row>
    <row r="147" s="2" customFormat="1">
      <c r="A147" s="35"/>
      <c r="B147" s="36"/>
      <c r="C147" s="37"/>
      <c r="D147" s="209" t="s">
        <v>149</v>
      </c>
      <c r="E147" s="37"/>
      <c r="F147" s="210" t="s">
        <v>180</v>
      </c>
      <c r="G147" s="37"/>
      <c r="H147" s="37"/>
      <c r="I147" s="211"/>
      <c r="J147" s="37"/>
      <c r="K147" s="37"/>
      <c r="L147" s="41"/>
      <c r="M147" s="212"/>
      <c r="N147" s="213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149</v>
      </c>
      <c r="AU147" s="14" t="s">
        <v>77</v>
      </c>
    </row>
    <row r="148" s="10" customFormat="1">
      <c r="A148" s="10"/>
      <c r="B148" s="214"/>
      <c r="C148" s="215"/>
      <c r="D148" s="209" t="s">
        <v>156</v>
      </c>
      <c r="E148" s="216" t="s">
        <v>1</v>
      </c>
      <c r="F148" s="217" t="s">
        <v>274</v>
      </c>
      <c r="G148" s="215"/>
      <c r="H148" s="218">
        <v>421.44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T148" s="224" t="s">
        <v>156</v>
      </c>
      <c r="AU148" s="224" t="s">
        <v>77</v>
      </c>
      <c r="AV148" s="10" t="s">
        <v>86</v>
      </c>
      <c r="AW148" s="10" t="s">
        <v>33</v>
      </c>
      <c r="AX148" s="10" t="s">
        <v>84</v>
      </c>
      <c r="AY148" s="224" t="s">
        <v>139</v>
      </c>
    </row>
    <row r="149" s="2" customFormat="1" ht="24.15" customHeight="1">
      <c r="A149" s="35"/>
      <c r="B149" s="36"/>
      <c r="C149" s="196" t="s">
        <v>196</v>
      </c>
      <c r="D149" s="196" t="s">
        <v>133</v>
      </c>
      <c r="E149" s="197" t="s">
        <v>183</v>
      </c>
      <c r="F149" s="198" t="s">
        <v>184</v>
      </c>
      <c r="G149" s="199" t="s">
        <v>185</v>
      </c>
      <c r="H149" s="200">
        <v>4</v>
      </c>
      <c r="I149" s="201"/>
      <c r="J149" s="202">
        <f>ROUND(I149*H149,2)</f>
        <v>0</v>
      </c>
      <c r="K149" s="198" t="s">
        <v>137</v>
      </c>
      <c r="L149" s="41"/>
      <c r="M149" s="203" t="s">
        <v>1</v>
      </c>
      <c r="N149" s="204" t="s">
        <v>42</v>
      </c>
      <c r="O149" s="88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138</v>
      </c>
      <c r="AT149" s="207" t="s">
        <v>133</v>
      </c>
      <c r="AU149" s="207" t="s">
        <v>77</v>
      </c>
      <c r="AY149" s="14" t="s">
        <v>139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84</v>
      </c>
      <c r="BK149" s="208">
        <f>ROUND(I149*H149,2)</f>
        <v>0</v>
      </c>
      <c r="BL149" s="14" t="s">
        <v>138</v>
      </c>
      <c r="BM149" s="207" t="s">
        <v>275</v>
      </c>
    </row>
    <row r="150" s="2" customFormat="1">
      <c r="A150" s="35"/>
      <c r="B150" s="36"/>
      <c r="C150" s="37"/>
      <c r="D150" s="209" t="s">
        <v>149</v>
      </c>
      <c r="E150" s="37"/>
      <c r="F150" s="210" t="s">
        <v>276</v>
      </c>
      <c r="G150" s="37"/>
      <c r="H150" s="37"/>
      <c r="I150" s="211"/>
      <c r="J150" s="37"/>
      <c r="K150" s="37"/>
      <c r="L150" s="41"/>
      <c r="M150" s="212"/>
      <c r="N150" s="21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149</v>
      </c>
      <c r="AU150" s="14" t="s">
        <v>77</v>
      </c>
    </row>
    <row r="151" s="2" customFormat="1" ht="24.15" customHeight="1">
      <c r="A151" s="35"/>
      <c r="B151" s="36"/>
      <c r="C151" s="196" t="s">
        <v>200</v>
      </c>
      <c r="D151" s="196" t="s">
        <v>133</v>
      </c>
      <c r="E151" s="197" t="s">
        <v>277</v>
      </c>
      <c r="F151" s="198" t="s">
        <v>278</v>
      </c>
      <c r="G151" s="199" t="s">
        <v>185</v>
      </c>
      <c r="H151" s="200">
        <v>4</v>
      </c>
      <c r="I151" s="201"/>
      <c r="J151" s="202">
        <f>ROUND(I151*H151,2)</f>
        <v>0</v>
      </c>
      <c r="K151" s="198" t="s">
        <v>137</v>
      </c>
      <c r="L151" s="41"/>
      <c r="M151" s="203" t="s">
        <v>1</v>
      </c>
      <c r="N151" s="204" t="s">
        <v>42</v>
      </c>
      <c r="O151" s="88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7" t="s">
        <v>138</v>
      </c>
      <c r="AT151" s="207" t="s">
        <v>133</v>
      </c>
      <c r="AU151" s="207" t="s">
        <v>77</v>
      </c>
      <c r="AY151" s="14" t="s">
        <v>139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4" t="s">
        <v>84</v>
      </c>
      <c r="BK151" s="208">
        <f>ROUND(I151*H151,2)</f>
        <v>0</v>
      </c>
      <c r="BL151" s="14" t="s">
        <v>138</v>
      </c>
      <c r="BM151" s="207" t="s">
        <v>279</v>
      </c>
    </row>
    <row r="152" s="2" customFormat="1">
      <c r="A152" s="35"/>
      <c r="B152" s="36"/>
      <c r="C152" s="37"/>
      <c r="D152" s="209" t="s">
        <v>222</v>
      </c>
      <c r="E152" s="37"/>
      <c r="F152" s="210" t="s">
        <v>280</v>
      </c>
      <c r="G152" s="37"/>
      <c r="H152" s="37"/>
      <c r="I152" s="211"/>
      <c r="J152" s="37"/>
      <c r="K152" s="37"/>
      <c r="L152" s="41"/>
      <c r="M152" s="212"/>
      <c r="N152" s="213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222</v>
      </c>
      <c r="AU152" s="14" t="s">
        <v>77</v>
      </c>
    </row>
    <row r="153" s="2" customFormat="1">
      <c r="A153" s="35"/>
      <c r="B153" s="36"/>
      <c r="C153" s="37"/>
      <c r="D153" s="209" t="s">
        <v>149</v>
      </c>
      <c r="E153" s="37"/>
      <c r="F153" s="210" t="s">
        <v>281</v>
      </c>
      <c r="G153" s="37"/>
      <c r="H153" s="37"/>
      <c r="I153" s="211"/>
      <c r="J153" s="37"/>
      <c r="K153" s="37"/>
      <c r="L153" s="41"/>
      <c r="M153" s="212"/>
      <c r="N153" s="213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149</v>
      </c>
      <c r="AU153" s="14" t="s">
        <v>77</v>
      </c>
    </row>
    <row r="154" s="2" customFormat="1" ht="33" customHeight="1">
      <c r="A154" s="35"/>
      <c r="B154" s="36"/>
      <c r="C154" s="196" t="s">
        <v>205</v>
      </c>
      <c r="D154" s="196" t="s">
        <v>133</v>
      </c>
      <c r="E154" s="197" t="s">
        <v>197</v>
      </c>
      <c r="F154" s="198" t="s">
        <v>198</v>
      </c>
      <c r="G154" s="199" t="s">
        <v>185</v>
      </c>
      <c r="H154" s="200">
        <v>4</v>
      </c>
      <c r="I154" s="201"/>
      <c r="J154" s="202">
        <f>ROUND(I154*H154,2)</f>
        <v>0</v>
      </c>
      <c r="K154" s="198" t="s">
        <v>137</v>
      </c>
      <c r="L154" s="41"/>
      <c r="M154" s="203" t="s">
        <v>1</v>
      </c>
      <c r="N154" s="204" t="s">
        <v>42</v>
      </c>
      <c r="O154" s="88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7" t="s">
        <v>138</v>
      </c>
      <c r="AT154" s="207" t="s">
        <v>133</v>
      </c>
      <c r="AU154" s="207" t="s">
        <v>77</v>
      </c>
      <c r="AY154" s="14" t="s">
        <v>139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4" t="s">
        <v>84</v>
      </c>
      <c r="BK154" s="208">
        <f>ROUND(I154*H154,2)</f>
        <v>0</v>
      </c>
      <c r="BL154" s="14" t="s">
        <v>138</v>
      </c>
      <c r="BM154" s="207" t="s">
        <v>282</v>
      </c>
    </row>
    <row r="155" s="2" customFormat="1">
      <c r="A155" s="35"/>
      <c r="B155" s="36"/>
      <c r="C155" s="37"/>
      <c r="D155" s="209" t="s">
        <v>149</v>
      </c>
      <c r="E155" s="37"/>
      <c r="F155" s="210" t="s">
        <v>283</v>
      </c>
      <c r="G155" s="37"/>
      <c r="H155" s="37"/>
      <c r="I155" s="211"/>
      <c r="J155" s="37"/>
      <c r="K155" s="37"/>
      <c r="L155" s="41"/>
      <c r="M155" s="212"/>
      <c r="N155" s="213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149</v>
      </c>
      <c r="AU155" s="14" t="s">
        <v>77</v>
      </c>
    </row>
    <row r="156" s="2" customFormat="1" ht="24.15" customHeight="1">
      <c r="A156" s="35"/>
      <c r="B156" s="36"/>
      <c r="C156" s="196" t="s">
        <v>245</v>
      </c>
      <c r="D156" s="196" t="s">
        <v>133</v>
      </c>
      <c r="E156" s="197" t="s">
        <v>284</v>
      </c>
      <c r="F156" s="198" t="s">
        <v>285</v>
      </c>
      <c r="G156" s="199" t="s">
        <v>185</v>
      </c>
      <c r="H156" s="200">
        <v>4</v>
      </c>
      <c r="I156" s="201"/>
      <c r="J156" s="202">
        <f>ROUND(I156*H156,2)</f>
        <v>0</v>
      </c>
      <c r="K156" s="198" t="s">
        <v>137</v>
      </c>
      <c r="L156" s="41"/>
      <c r="M156" s="203" t="s">
        <v>1</v>
      </c>
      <c r="N156" s="204" t="s">
        <v>42</v>
      </c>
      <c r="O156" s="88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7" t="s">
        <v>138</v>
      </c>
      <c r="AT156" s="207" t="s">
        <v>133</v>
      </c>
      <c r="AU156" s="207" t="s">
        <v>77</v>
      </c>
      <c r="AY156" s="14" t="s">
        <v>139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4" t="s">
        <v>84</v>
      </c>
      <c r="BK156" s="208">
        <f>ROUND(I156*H156,2)</f>
        <v>0</v>
      </c>
      <c r="BL156" s="14" t="s">
        <v>138</v>
      </c>
      <c r="BM156" s="207" t="s">
        <v>286</v>
      </c>
    </row>
    <row r="157" s="2" customFormat="1">
      <c r="A157" s="35"/>
      <c r="B157" s="36"/>
      <c r="C157" s="37"/>
      <c r="D157" s="209" t="s">
        <v>222</v>
      </c>
      <c r="E157" s="37"/>
      <c r="F157" s="210" t="s">
        <v>287</v>
      </c>
      <c r="G157" s="37"/>
      <c r="H157" s="37"/>
      <c r="I157" s="211"/>
      <c r="J157" s="37"/>
      <c r="K157" s="37"/>
      <c r="L157" s="41"/>
      <c r="M157" s="212"/>
      <c r="N157" s="213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222</v>
      </c>
      <c r="AU157" s="14" t="s">
        <v>77</v>
      </c>
    </row>
    <row r="158" s="2" customFormat="1">
      <c r="A158" s="35"/>
      <c r="B158" s="36"/>
      <c r="C158" s="37"/>
      <c r="D158" s="209" t="s">
        <v>149</v>
      </c>
      <c r="E158" s="37"/>
      <c r="F158" s="210" t="s">
        <v>288</v>
      </c>
      <c r="G158" s="37"/>
      <c r="H158" s="37"/>
      <c r="I158" s="211"/>
      <c r="J158" s="37"/>
      <c r="K158" s="37"/>
      <c r="L158" s="41"/>
      <c r="M158" s="212"/>
      <c r="N158" s="213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149</v>
      </c>
      <c r="AU158" s="14" t="s">
        <v>77</v>
      </c>
    </row>
    <row r="159" s="2" customFormat="1" ht="44.25" customHeight="1">
      <c r="A159" s="35"/>
      <c r="B159" s="36"/>
      <c r="C159" s="196" t="s">
        <v>8</v>
      </c>
      <c r="D159" s="196" t="s">
        <v>133</v>
      </c>
      <c r="E159" s="197" t="s">
        <v>201</v>
      </c>
      <c r="F159" s="198" t="s">
        <v>202</v>
      </c>
      <c r="G159" s="199" t="s">
        <v>163</v>
      </c>
      <c r="H159" s="200">
        <v>1134</v>
      </c>
      <c r="I159" s="201"/>
      <c r="J159" s="202">
        <f>ROUND(I159*H159,2)</f>
        <v>0</v>
      </c>
      <c r="K159" s="198" t="s">
        <v>137</v>
      </c>
      <c r="L159" s="41"/>
      <c r="M159" s="203" t="s">
        <v>1</v>
      </c>
      <c r="N159" s="204" t="s">
        <v>42</v>
      </c>
      <c r="O159" s="88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7" t="s">
        <v>138</v>
      </c>
      <c r="AT159" s="207" t="s">
        <v>133</v>
      </c>
      <c r="AU159" s="207" t="s">
        <v>77</v>
      </c>
      <c r="AY159" s="14" t="s">
        <v>139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4" t="s">
        <v>84</v>
      </c>
      <c r="BK159" s="208">
        <f>ROUND(I159*H159,2)</f>
        <v>0</v>
      </c>
      <c r="BL159" s="14" t="s">
        <v>138</v>
      </c>
      <c r="BM159" s="207" t="s">
        <v>289</v>
      </c>
    </row>
    <row r="160" s="2" customFormat="1">
      <c r="A160" s="35"/>
      <c r="B160" s="36"/>
      <c r="C160" s="37"/>
      <c r="D160" s="209" t="s">
        <v>149</v>
      </c>
      <c r="E160" s="37"/>
      <c r="F160" s="210" t="s">
        <v>290</v>
      </c>
      <c r="G160" s="37"/>
      <c r="H160" s="37"/>
      <c r="I160" s="211"/>
      <c r="J160" s="37"/>
      <c r="K160" s="37"/>
      <c r="L160" s="41"/>
      <c r="M160" s="212"/>
      <c r="N160" s="213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149</v>
      </c>
      <c r="AU160" s="14" t="s">
        <v>77</v>
      </c>
    </row>
    <row r="161" s="10" customFormat="1">
      <c r="A161" s="10"/>
      <c r="B161" s="214"/>
      <c r="C161" s="215"/>
      <c r="D161" s="209" t="s">
        <v>156</v>
      </c>
      <c r="E161" s="216" t="s">
        <v>1</v>
      </c>
      <c r="F161" s="217" t="s">
        <v>291</v>
      </c>
      <c r="G161" s="215"/>
      <c r="H161" s="218">
        <v>1134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T161" s="224" t="s">
        <v>156</v>
      </c>
      <c r="AU161" s="224" t="s">
        <v>77</v>
      </c>
      <c r="AV161" s="10" t="s">
        <v>86</v>
      </c>
      <c r="AW161" s="10" t="s">
        <v>33</v>
      </c>
      <c r="AX161" s="10" t="s">
        <v>84</v>
      </c>
      <c r="AY161" s="224" t="s">
        <v>139</v>
      </c>
    </row>
    <row r="162" s="2" customFormat="1" ht="44.25" customHeight="1">
      <c r="A162" s="35"/>
      <c r="B162" s="36"/>
      <c r="C162" s="196" t="s">
        <v>292</v>
      </c>
      <c r="D162" s="196" t="s">
        <v>133</v>
      </c>
      <c r="E162" s="197" t="s">
        <v>293</v>
      </c>
      <c r="F162" s="198" t="s">
        <v>294</v>
      </c>
      <c r="G162" s="199" t="s">
        <v>163</v>
      </c>
      <c r="H162" s="200">
        <v>2484</v>
      </c>
      <c r="I162" s="201"/>
      <c r="J162" s="202">
        <f>ROUND(I162*H162,2)</f>
        <v>0</v>
      </c>
      <c r="K162" s="198" t="s">
        <v>137</v>
      </c>
      <c r="L162" s="41"/>
      <c r="M162" s="203" t="s">
        <v>1</v>
      </c>
      <c r="N162" s="204" t="s">
        <v>42</v>
      </c>
      <c r="O162" s="88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7" t="s">
        <v>138</v>
      </c>
      <c r="AT162" s="207" t="s">
        <v>133</v>
      </c>
      <c r="AU162" s="207" t="s">
        <v>77</v>
      </c>
      <c r="AY162" s="14" t="s">
        <v>139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84</v>
      </c>
      <c r="BK162" s="208">
        <f>ROUND(I162*H162,2)</f>
        <v>0</v>
      </c>
      <c r="BL162" s="14" t="s">
        <v>138</v>
      </c>
      <c r="BM162" s="207" t="s">
        <v>295</v>
      </c>
    </row>
    <row r="163" s="2" customFormat="1">
      <c r="A163" s="35"/>
      <c r="B163" s="36"/>
      <c r="C163" s="37"/>
      <c r="D163" s="209" t="s">
        <v>222</v>
      </c>
      <c r="E163" s="37"/>
      <c r="F163" s="210" t="s">
        <v>296</v>
      </c>
      <c r="G163" s="37"/>
      <c r="H163" s="37"/>
      <c r="I163" s="211"/>
      <c r="J163" s="37"/>
      <c r="K163" s="37"/>
      <c r="L163" s="41"/>
      <c r="M163" s="212"/>
      <c r="N163" s="213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222</v>
      </c>
      <c r="AU163" s="14" t="s">
        <v>77</v>
      </c>
    </row>
    <row r="164" s="2" customFormat="1">
      <c r="A164" s="35"/>
      <c r="B164" s="36"/>
      <c r="C164" s="37"/>
      <c r="D164" s="209" t="s">
        <v>149</v>
      </c>
      <c r="E164" s="37"/>
      <c r="F164" s="210" t="s">
        <v>297</v>
      </c>
      <c r="G164" s="37"/>
      <c r="H164" s="37"/>
      <c r="I164" s="211"/>
      <c r="J164" s="37"/>
      <c r="K164" s="37"/>
      <c r="L164" s="41"/>
      <c r="M164" s="212"/>
      <c r="N164" s="213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149</v>
      </c>
      <c r="AU164" s="14" t="s">
        <v>77</v>
      </c>
    </row>
    <row r="165" s="10" customFormat="1">
      <c r="A165" s="10"/>
      <c r="B165" s="214"/>
      <c r="C165" s="215"/>
      <c r="D165" s="209" t="s">
        <v>156</v>
      </c>
      <c r="E165" s="216" t="s">
        <v>1</v>
      </c>
      <c r="F165" s="217" t="s">
        <v>298</v>
      </c>
      <c r="G165" s="215"/>
      <c r="H165" s="218">
        <v>2484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4" t="s">
        <v>156</v>
      </c>
      <c r="AU165" s="224" t="s">
        <v>77</v>
      </c>
      <c r="AV165" s="10" t="s">
        <v>86</v>
      </c>
      <c r="AW165" s="10" t="s">
        <v>33</v>
      </c>
      <c r="AX165" s="10" t="s">
        <v>84</v>
      </c>
      <c r="AY165" s="224" t="s">
        <v>139</v>
      </c>
    </row>
    <row r="166" s="2" customFormat="1" ht="24.15" customHeight="1">
      <c r="A166" s="35"/>
      <c r="B166" s="36"/>
      <c r="C166" s="196" t="s">
        <v>299</v>
      </c>
      <c r="D166" s="196" t="s">
        <v>133</v>
      </c>
      <c r="E166" s="197" t="s">
        <v>206</v>
      </c>
      <c r="F166" s="198" t="s">
        <v>207</v>
      </c>
      <c r="G166" s="199" t="s">
        <v>147</v>
      </c>
      <c r="H166" s="200">
        <v>4</v>
      </c>
      <c r="I166" s="201"/>
      <c r="J166" s="202">
        <f>ROUND(I166*H166,2)</f>
        <v>0</v>
      </c>
      <c r="K166" s="198" t="s">
        <v>137</v>
      </c>
      <c r="L166" s="41"/>
      <c r="M166" s="203" t="s">
        <v>1</v>
      </c>
      <c r="N166" s="204" t="s">
        <v>42</v>
      </c>
      <c r="O166" s="88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7" t="s">
        <v>138</v>
      </c>
      <c r="AT166" s="207" t="s">
        <v>133</v>
      </c>
      <c r="AU166" s="207" t="s">
        <v>77</v>
      </c>
      <c r="AY166" s="14" t="s">
        <v>139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4" t="s">
        <v>84</v>
      </c>
      <c r="BK166" s="208">
        <f>ROUND(I166*H166,2)</f>
        <v>0</v>
      </c>
      <c r="BL166" s="14" t="s">
        <v>138</v>
      </c>
      <c r="BM166" s="207" t="s">
        <v>300</v>
      </c>
    </row>
    <row r="167" s="2" customFormat="1">
      <c r="A167" s="35"/>
      <c r="B167" s="36"/>
      <c r="C167" s="37"/>
      <c r="D167" s="209" t="s">
        <v>149</v>
      </c>
      <c r="E167" s="37"/>
      <c r="F167" s="210" t="s">
        <v>301</v>
      </c>
      <c r="G167" s="37"/>
      <c r="H167" s="37"/>
      <c r="I167" s="211"/>
      <c r="J167" s="37"/>
      <c r="K167" s="37"/>
      <c r="L167" s="41"/>
      <c r="M167" s="212"/>
      <c r="N167" s="213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149</v>
      </c>
      <c r="AU167" s="14" t="s">
        <v>77</v>
      </c>
    </row>
    <row r="168" s="2" customFormat="1" ht="16.5" customHeight="1">
      <c r="A168" s="35"/>
      <c r="B168" s="36"/>
      <c r="C168" s="236" t="s">
        <v>302</v>
      </c>
      <c r="D168" s="236" t="s">
        <v>189</v>
      </c>
      <c r="E168" s="237" t="s">
        <v>190</v>
      </c>
      <c r="F168" s="238" t="s">
        <v>191</v>
      </c>
      <c r="G168" s="239" t="s">
        <v>192</v>
      </c>
      <c r="H168" s="240">
        <v>2145.3150000000001</v>
      </c>
      <c r="I168" s="241"/>
      <c r="J168" s="242">
        <f>ROUND(I168*H168,2)</f>
        <v>0</v>
      </c>
      <c r="K168" s="238" t="s">
        <v>137</v>
      </c>
      <c r="L168" s="243"/>
      <c r="M168" s="244" t="s">
        <v>1</v>
      </c>
      <c r="N168" s="245" t="s">
        <v>42</v>
      </c>
      <c r="O168" s="88"/>
      <c r="P168" s="205">
        <f>O168*H168</f>
        <v>0</v>
      </c>
      <c r="Q168" s="205">
        <v>1</v>
      </c>
      <c r="R168" s="205">
        <f>Q168*H168</f>
        <v>2145.3150000000001</v>
      </c>
      <c r="S168" s="205">
        <v>0</v>
      </c>
      <c r="T168" s="20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7" t="s">
        <v>193</v>
      </c>
      <c r="AT168" s="207" t="s">
        <v>189</v>
      </c>
      <c r="AU168" s="207" t="s">
        <v>77</v>
      </c>
      <c r="AY168" s="14" t="s">
        <v>139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4" t="s">
        <v>84</v>
      </c>
      <c r="BK168" s="208">
        <f>ROUND(I168*H168,2)</f>
        <v>0</v>
      </c>
      <c r="BL168" s="14" t="s">
        <v>193</v>
      </c>
      <c r="BM168" s="207" t="s">
        <v>303</v>
      </c>
    </row>
    <row r="169" s="10" customFormat="1">
      <c r="A169" s="10"/>
      <c r="B169" s="214"/>
      <c r="C169" s="215"/>
      <c r="D169" s="209" t="s">
        <v>156</v>
      </c>
      <c r="E169" s="216" t="s">
        <v>1</v>
      </c>
      <c r="F169" s="217" t="s">
        <v>304</v>
      </c>
      <c r="G169" s="215"/>
      <c r="H169" s="218">
        <v>2145.3150000000001</v>
      </c>
      <c r="I169" s="219"/>
      <c r="J169" s="215"/>
      <c r="K169" s="215"/>
      <c r="L169" s="220"/>
      <c r="M169" s="250"/>
      <c r="N169" s="251"/>
      <c r="O169" s="251"/>
      <c r="P169" s="251"/>
      <c r="Q169" s="251"/>
      <c r="R169" s="251"/>
      <c r="S169" s="251"/>
      <c r="T169" s="252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4" t="s">
        <v>156</v>
      </c>
      <c r="AU169" s="224" t="s">
        <v>77</v>
      </c>
      <c r="AV169" s="10" t="s">
        <v>86</v>
      </c>
      <c r="AW169" s="10" t="s">
        <v>33</v>
      </c>
      <c r="AX169" s="10" t="s">
        <v>84</v>
      </c>
      <c r="AY169" s="224" t="s">
        <v>139</v>
      </c>
    </row>
    <row r="170" s="2" customFormat="1" ht="6.96" customHeight="1">
      <c r="A170" s="35"/>
      <c r="B170" s="63"/>
      <c r="C170" s="64"/>
      <c r="D170" s="64"/>
      <c r="E170" s="64"/>
      <c r="F170" s="64"/>
      <c r="G170" s="64"/>
      <c r="H170" s="64"/>
      <c r="I170" s="64"/>
      <c r="J170" s="64"/>
      <c r="K170" s="64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cfoQqZybWd+IqSU1sHO6EmQ0FjnuauvMLKtXSh2aJC/jIWCh0355HlUMaKjHUL7MjVucenc8TxDt0IIIqaRAgw==" hashValue="5nCZT+45UVXli8vyyerPolL9KavBcolKI9qdeVo8Zz8cd0qSH1wryBKJHQ1WPY6Ic3zzXHSaw0682tQxwwCDaw==" algorithmName="SHA-512" password="CC35"/>
  <autoFilter ref="C119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2" customFormat="1" ht="12" customHeight="1">
      <c r="A8" s="35"/>
      <c r="B8" s="41"/>
      <c r="C8" s="35"/>
      <c r="D8" s="147" t="s">
        <v>111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9" t="s">
        <v>305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11. 10. 2021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8" t="s">
        <v>27</v>
      </c>
      <c r="F15" s="35"/>
      <c r="G15" s="35"/>
      <c r="H15" s="35"/>
      <c r="I15" s="147" t="s">
        <v>28</v>
      </c>
      <c r="J15" s="138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7" t="s">
        <v>30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7" t="s">
        <v>32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28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7" t="s">
        <v>34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8" t="s">
        <v>35</v>
      </c>
      <c r="F24" s="35"/>
      <c r="G24" s="35"/>
      <c r="H24" s="35"/>
      <c r="I24" s="147" t="s">
        <v>28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6" t="s">
        <v>37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8" t="s">
        <v>39</v>
      </c>
      <c r="G32" s="35"/>
      <c r="H32" s="35"/>
      <c r="I32" s="158" t="s">
        <v>38</v>
      </c>
      <c r="J32" s="158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9" t="s">
        <v>41</v>
      </c>
      <c r="E33" s="147" t="s">
        <v>42</v>
      </c>
      <c r="F33" s="160">
        <f>ROUND((SUM(BE116:BE167)),  2)</f>
        <v>0</v>
      </c>
      <c r="G33" s="35"/>
      <c r="H33" s="35"/>
      <c r="I33" s="161">
        <v>0.20999999999999999</v>
      </c>
      <c r="J33" s="160">
        <f>ROUND(((SUM(BE116:BE167))*I33),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47" t="s">
        <v>43</v>
      </c>
      <c r="F34" s="160">
        <f>ROUND((SUM(BF116:BF167)),  2)</f>
        <v>0</v>
      </c>
      <c r="G34" s="35"/>
      <c r="H34" s="35"/>
      <c r="I34" s="161">
        <v>0.14999999999999999</v>
      </c>
      <c r="J34" s="160">
        <f>ROUND(((SUM(BF116:BF167))*I34),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44</v>
      </c>
      <c r="F35" s="160">
        <f>ROUND((SUM(BG116:BG167)),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45</v>
      </c>
      <c r="F36" s="160">
        <f>ROUND((SUM(BH116:BH167)),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46</v>
      </c>
      <c r="F37" s="160">
        <f>ROUND((SUM(BI116:BI167)),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A.2. - Práce na přejezdech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11. 10. 2021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Správa železnic,s.o.;OŘ ÚNL-ST Karlovy Vary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Pavlína Liprtová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1" t="s">
        <v>116</v>
      </c>
      <c r="D94" s="182"/>
      <c r="E94" s="182"/>
      <c r="F94" s="182"/>
      <c r="G94" s="182"/>
      <c r="H94" s="182"/>
      <c r="I94" s="182"/>
      <c r="J94" s="183" t="s">
        <v>117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4" t="s">
        <v>118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120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GPK v úseku M. Lázně - Cheb_ZMĚNA Č.1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111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A.2. - Práce na přejezdech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11. 10. 2021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Správa železnic,s.o.;OŘ ÚNL-ST Karlovy Vary</v>
      </c>
      <c r="G112" s="37"/>
      <c r="H112" s="37"/>
      <c r="I112" s="29" t="s">
        <v>32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30</v>
      </c>
      <c r="D113" s="37"/>
      <c r="E113" s="37"/>
      <c r="F113" s="24" t="str">
        <f>IF(E18="","",E18)</f>
        <v>Vyplň údaj</v>
      </c>
      <c r="G113" s="37"/>
      <c r="H113" s="37"/>
      <c r="I113" s="29" t="s">
        <v>34</v>
      </c>
      <c r="J113" s="33" t="str">
        <f>E24</f>
        <v>Pavlína Liprtová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85"/>
      <c r="B115" s="186"/>
      <c r="C115" s="187" t="s">
        <v>121</v>
      </c>
      <c r="D115" s="188" t="s">
        <v>62</v>
      </c>
      <c r="E115" s="188" t="s">
        <v>58</v>
      </c>
      <c r="F115" s="188" t="s">
        <v>59</v>
      </c>
      <c r="G115" s="188" t="s">
        <v>122</v>
      </c>
      <c r="H115" s="188" t="s">
        <v>123</v>
      </c>
      <c r="I115" s="188" t="s">
        <v>124</v>
      </c>
      <c r="J115" s="188" t="s">
        <v>117</v>
      </c>
      <c r="K115" s="189" t="s">
        <v>125</v>
      </c>
      <c r="L115" s="190"/>
      <c r="M115" s="97" t="s">
        <v>1</v>
      </c>
      <c r="N115" s="98" t="s">
        <v>41</v>
      </c>
      <c r="O115" s="98" t="s">
        <v>126</v>
      </c>
      <c r="P115" s="98" t="s">
        <v>127</v>
      </c>
      <c r="Q115" s="98" t="s">
        <v>128</v>
      </c>
      <c r="R115" s="98" t="s">
        <v>129</v>
      </c>
      <c r="S115" s="98" t="s">
        <v>130</v>
      </c>
      <c r="T115" s="99" t="s">
        <v>131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5"/>
      <c r="B116" s="36"/>
      <c r="C116" s="104" t="s">
        <v>132</v>
      </c>
      <c r="D116" s="37"/>
      <c r="E116" s="37"/>
      <c r="F116" s="37"/>
      <c r="G116" s="37"/>
      <c r="H116" s="37"/>
      <c r="I116" s="37"/>
      <c r="J116" s="191">
        <f>BK116</f>
        <v>0</v>
      </c>
      <c r="K116" s="37"/>
      <c r="L116" s="41"/>
      <c r="M116" s="100"/>
      <c r="N116" s="192"/>
      <c r="O116" s="101"/>
      <c r="P116" s="193">
        <f>SUM(P117:P167)</f>
        <v>0</v>
      </c>
      <c r="Q116" s="101"/>
      <c r="R116" s="193">
        <f>SUM(R117:R167)</f>
        <v>61.170749999999998</v>
      </c>
      <c r="S116" s="101"/>
      <c r="T116" s="194">
        <f>SUM(T117:T167)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119</v>
      </c>
      <c r="BK116" s="195">
        <f>SUM(BK117:BK167)</f>
        <v>0</v>
      </c>
    </row>
    <row r="117" s="2" customFormat="1" ht="37.8" customHeight="1">
      <c r="A117" s="35"/>
      <c r="B117" s="36"/>
      <c r="C117" s="196" t="s">
        <v>84</v>
      </c>
      <c r="D117" s="196" t="s">
        <v>133</v>
      </c>
      <c r="E117" s="197" t="s">
        <v>306</v>
      </c>
      <c r="F117" s="198" t="s">
        <v>307</v>
      </c>
      <c r="G117" s="199" t="s">
        <v>163</v>
      </c>
      <c r="H117" s="200">
        <v>6</v>
      </c>
      <c r="I117" s="201"/>
      <c r="J117" s="202">
        <f>ROUND(I117*H117,2)</f>
        <v>0</v>
      </c>
      <c r="K117" s="198" t="s">
        <v>137</v>
      </c>
      <c r="L117" s="41"/>
      <c r="M117" s="203" t="s">
        <v>1</v>
      </c>
      <c r="N117" s="204" t="s">
        <v>42</v>
      </c>
      <c r="O117" s="88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138</v>
      </c>
      <c r="AT117" s="207" t="s">
        <v>133</v>
      </c>
      <c r="AU117" s="207" t="s">
        <v>77</v>
      </c>
      <c r="AY117" s="14" t="s">
        <v>139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84</v>
      </c>
      <c r="BK117" s="208">
        <f>ROUND(I117*H117,2)</f>
        <v>0</v>
      </c>
      <c r="BL117" s="14" t="s">
        <v>138</v>
      </c>
      <c r="BM117" s="207" t="s">
        <v>308</v>
      </c>
    </row>
    <row r="118" s="2" customFormat="1">
      <c r="A118" s="35"/>
      <c r="B118" s="36"/>
      <c r="C118" s="37"/>
      <c r="D118" s="209" t="s">
        <v>149</v>
      </c>
      <c r="E118" s="37"/>
      <c r="F118" s="210" t="s">
        <v>309</v>
      </c>
      <c r="G118" s="37"/>
      <c r="H118" s="37"/>
      <c r="I118" s="211"/>
      <c r="J118" s="37"/>
      <c r="K118" s="37"/>
      <c r="L118" s="41"/>
      <c r="M118" s="212"/>
      <c r="N118" s="21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149</v>
      </c>
      <c r="AU118" s="14" t="s">
        <v>77</v>
      </c>
    </row>
    <row r="119" s="10" customFormat="1">
      <c r="A119" s="10"/>
      <c r="B119" s="214"/>
      <c r="C119" s="215"/>
      <c r="D119" s="209" t="s">
        <v>156</v>
      </c>
      <c r="E119" s="216" t="s">
        <v>1</v>
      </c>
      <c r="F119" s="217" t="s">
        <v>310</v>
      </c>
      <c r="G119" s="215"/>
      <c r="H119" s="218">
        <v>6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4" t="s">
        <v>156</v>
      </c>
      <c r="AU119" s="224" t="s">
        <v>77</v>
      </c>
      <c r="AV119" s="10" t="s">
        <v>86</v>
      </c>
      <c r="AW119" s="10" t="s">
        <v>33</v>
      </c>
      <c r="AX119" s="10" t="s">
        <v>84</v>
      </c>
      <c r="AY119" s="224" t="s">
        <v>139</v>
      </c>
    </row>
    <row r="120" s="2" customFormat="1" ht="37.8" customHeight="1">
      <c r="A120" s="35"/>
      <c r="B120" s="36"/>
      <c r="C120" s="196" t="s">
        <v>86</v>
      </c>
      <c r="D120" s="196" t="s">
        <v>133</v>
      </c>
      <c r="E120" s="197" t="s">
        <v>311</v>
      </c>
      <c r="F120" s="198" t="s">
        <v>312</v>
      </c>
      <c r="G120" s="199" t="s">
        <v>163</v>
      </c>
      <c r="H120" s="200">
        <v>37.5</v>
      </c>
      <c r="I120" s="201"/>
      <c r="J120" s="202">
        <f>ROUND(I120*H120,2)</f>
        <v>0</v>
      </c>
      <c r="K120" s="198" t="s">
        <v>137</v>
      </c>
      <c r="L120" s="41"/>
      <c r="M120" s="203" t="s">
        <v>1</v>
      </c>
      <c r="N120" s="204" t="s">
        <v>42</v>
      </c>
      <c r="O120" s="88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7" t="s">
        <v>138</v>
      </c>
      <c r="AT120" s="207" t="s">
        <v>133</v>
      </c>
      <c r="AU120" s="207" t="s">
        <v>77</v>
      </c>
      <c r="AY120" s="14" t="s">
        <v>139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4" t="s">
        <v>84</v>
      </c>
      <c r="BK120" s="208">
        <f>ROUND(I120*H120,2)</f>
        <v>0</v>
      </c>
      <c r="BL120" s="14" t="s">
        <v>138</v>
      </c>
      <c r="BM120" s="207" t="s">
        <v>313</v>
      </c>
    </row>
    <row r="121" s="2" customFormat="1">
      <c r="A121" s="35"/>
      <c r="B121" s="36"/>
      <c r="C121" s="37"/>
      <c r="D121" s="209" t="s">
        <v>149</v>
      </c>
      <c r="E121" s="37"/>
      <c r="F121" s="210" t="s">
        <v>314</v>
      </c>
      <c r="G121" s="37"/>
      <c r="H121" s="37"/>
      <c r="I121" s="211"/>
      <c r="J121" s="37"/>
      <c r="K121" s="37"/>
      <c r="L121" s="41"/>
      <c r="M121" s="212"/>
      <c r="N121" s="213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149</v>
      </c>
      <c r="AU121" s="14" t="s">
        <v>77</v>
      </c>
    </row>
    <row r="122" s="10" customFormat="1">
      <c r="A122" s="10"/>
      <c r="B122" s="214"/>
      <c r="C122" s="215"/>
      <c r="D122" s="209" t="s">
        <v>156</v>
      </c>
      <c r="E122" s="216" t="s">
        <v>1</v>
      </c>
      <c r="F122" s="217" t="s">
        <v>315</v>
      </c>
      <c r="G122" s="215"/>
      <c r="H122" s="218">
        <v>37.5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4" t="s">
        <v>156</v>
      </c>
      <c r="AU122" s="224" t="s">
        <v>77</v>
      </c>
      <c r="AV122" s="10" t="s">
        <v>86</v>
      </c>
      <c r="AW122" s="10" t="s">
        <v>33</v>
      </c>
      <c r="AX122" s="10" t="s">
        <v>84</v>
      </c>
      <c r="AY122" s="224" t="s">
        <v>139</v>
      </c>
    </row>
    <row r="123" s="2" customFormat="1" ht="37.8" customHeight="1">
      <c r="A123" s="35"/>
      <c r="B123" s="36"/>
      <c r="C123" s="196" t="s">
        <v>144</v>
      </c>
      <c r="D123" s="196" t="s">
        <v>133</v>
      </c>
      <c r="E123" s="197" t="s">
        <v>316</v>
      </c>
      <c r="F123" s="198" t="s">
        <v>317</v>
      </c>
      <c r="G123" s="199" t="s">
        <v>163</v>
      </c>
      <c r="H123" s="200">
        <v>6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138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138</v>
      </c>
      <c r="BM123" s="207" t="s">
        <v>318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319</v>
      </c>
      <c r="G124" s="37"/>
      <c r="H124" s="37"/>
      <c r="I124" s="211"/>
      <c r="J124" s="37"/>
      <c r="K124" s="37"/>
      <c r="L124" s="41"/>
      <c r="M124" s="212"/>
      <c r="N124" s="21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2" customFormat="1" ht="37.8" customHeight="1">
      <c r="A125" s="35"/>
      <c r="B125" s="36"/>
      <c r="C125" s="196" t="s">
        <v>138</v>
      </c>
      <c r="D125" s="196" t="s">
        <v>133</v>
      </c>
      <c r="E125" s="197" t="s">
        <v>320</v>
      </c>
      <c r="F125" s="198" t="s">
        <v>321</v>
      </c>
      <c r="G125" s="199" t="s">
        <v>163</v>
      </c>
      <c r="H125" s="200">
        <v>37.5</v>
      </c>
      <c r="I125" s="201"/>
      <c r="J125" s="202">
        <f>ROUND(I125*H125,2)</f>
        <v>0</v>
      </c>
      <c r="K125" s="198" t="s">
        <v>137</v>
      </c>
      <c r="L125" s="41"/>
      <c r="M125" s="203" t="s">
        <v>1</v>
      </c>
      <c r="N125" s="204" t="s">
        <v>42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138</v>
      </c>
      <c r="AT125" s="207" t="s">
        <v>133</v>
      </c>
      <c r="AU125" s="207" t="s">
        <v>77</v>
      </c>
      <c r="AY125" s="14" t="s">
        <v>139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84</v>
      </c>
      <c r="BK125" s="208">
        <f>ROUND(I125*H125,2)</f>
        <v>0</v>
      </c>
      <c r="BL125" s="14" t="s">
        <v>138</v>
      </c>
      <c r="BM125" s="207" t="s">
        <v>322</v>
      </c>
    </row>
    <row r="126" s="2" customFormat="1">
      <c r="A126" s="35"/>
      <c r="B126" s="36"/>
      <c r="C126" s="37"/>
      <c r="D126" s="209" t="s">
        <v>149</v>
      </c>
      <c r="E126" s="37"/>
      <c r="F126" s="210" t="s">
        <v>314</v>
      </c>
      <c r="G126" s="37"/>
      <c r="H126" s="37"/>
      <c r="I126" s="211"/>
      <c r="J126" s="37"/>
      <c r="K126" s="37"/>
      <c r="L126" s="41"/>
      <c r="M126" s="212"/>
      <c r="N126" s="21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149</v>
      </c>
      <c r="AU126" s="14" t="s">
        <v>77</v>
      </c>
    </row>
    <row r="127" s="10" customFormat="1">
      <c r="A127" s="10"/>
      <c r="B127" s="214"/>
      <c r="C127" s="215"/>
      <c r="D127" s="209" t="s">
        <v>156</v>
      </c>
      <c r="E127" s="216" t="s">
        <v>1</v>
      </c>
      <c r="F127" s="217" t="s">
        <v>315</v>
      </c>
      <c r="G127" s="215"/>
      <c r="H127" s="218">
        <v>37.5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4" t="s">
        <v>156</v>
      </c>
      <c r="AU127" s="224" t="s">
        <v>77</v>
      </c>
      <c r="AV127" s="10" t="s">
        <v>86</v>
      </c>
      <c r="AW127" s="10" t="s">
        <v>33</v>
      </c>
      <c r="AX127" s="10" t="s">
        <v>84</v>
      </c>
      <c r="AY127" s="224" t="s">
        <v>139</v>
      </c>
    </row>
    <row r="128" s="2" customFormat="1" ht="21.75" customHeight="1">
      <c r="A128" s="35"/>
      <c r="B128" s="36"/>
      <c r="C128" s="196" t="s">
        <v>160</v>
      </c>
      <c r="D128" s="196" t="s">
        <v>133</v>
      </c>
      <c r="E128" s="197" t="s">
        <v>323</v>
      </c>
      <c r="F128" s="198" t="s">
        <v>324</v>
      </c>
      <c r="G128" s="199" t="s">
        <v>163</v>
      </c>
      <c r="H128" s="200">
        <v>71.299999999999997</v>
      </c>
      <c r="I128" s="201"/>
      <c r="J128" s="202">
        <f>ROUND(I128*H128,2)</f>
        <v>0</v>
      </c>
      <c r="K128" s="198" t="s">
        <v>137</v>
      </c>
      <c r="L128" s="41"/>
      <c r="M128" s="203" t="s">
        <v>1</v>
      </c>
      <c r="N128" s="204" t="s">
        <v>42</v>
      </c>
      <c r="O128" s="88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7" t="s">
        <v>138</v>
      </c>
      <c r="AT128" s="207" t="s">
        <v>133</v>
      </c>
      <c r="AU128" s="207" t="s">
        <v>77</v>
      </c>
      <c r="AY128" s="14" t="s">
        <v>139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4" t="s">
        <v>84</v>
      </c>
      <c r="BK128" s="208">
        <f>ROUND(I128*H128,2)</f>
        <v>0</v>
      </c>
      <c r="BL128" s="14" t="s">
        <v>138</v>
      </c>
      <c r="BM128" s="207" t="s">
        <v>325</v>
      </c>
    </row>
    <row r="129" s="2" customFormat="1">
      <c r="A129" s="35"/>
      <c r="B129" s="36"/>
      <c r="C129" s="37"/>
      <c r="D129" s="209" t="s">
        <v>149</v>
      </c>
      <c r="E129" s="37"/>
      <c r="F129" s="210" t="s">
        <v>326</v>
      </c>
      <c r="G129" s="37"/>
      <c r="H129" s="37"/>
      <c r="I129" s="211"/>
      <c r="J129" s="37"/>
      <c r="K129" s="37"/>
      <c r="L129" s="41"/>
      <c r="M129" s="212"/>
      <c r="N129" s="213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149</v>
      </c>
      <c r="AU129" s="14" t="s">
        <v>77</v>
      </c>
    </row>
    <row r="130" s="10" customFormat="1">
      <c r="A130" s="10"/>
      <c r="B130" s="214"/>
      <c r="C130" s="215"/>
      <c r="D130" s="209" t="s">
        <v>156</v>
      </c>
      <c r="E130" s="216" t="s">
        <v>1</v>
      </c>
      <c r="F130" s="217" t="s">
        <v>327</v>
      </c>
      <c r="G130" s="215"/>
      <c r="H130" s="218">
        <v>71.299999999999997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4" t="s">
        <v>156</v>
      </c>
      <c r="AU130" s="224" t="s">
        <v>77</v>
      </c>
      <c r="AV130" s="10" t="s">
        <v>86</v>
      </c>
      <c r="AW130" s="10" t="s">
        <v>33</v>
      </c>
      <c r="AX130" s="10" t="s">
        <v>84</v>
      </c>
      <c r="AY130" s="224" t="s">
        <v>139</v>
      </c>
    </row>
    <row r="131" s="2" customFormat="1" ht="24.15" customHeight="1">
      <c r="A131" s="35"/>
      <c r="B131" s="36"/>
      <c r="C131" s="196" t="s">
        <v>166</v>
      </c>
      <c r="D131" s="196" t="s">
        <v>133</v>
      </c>
      <c r="E131" s="197" t="s">
        <v>328</v>
      </c>
      <c r="F131" s="198" t="s">
        <v>329</v>
      </c>
      <c r="G131" s="199" t="s">
        <v>330</v>
      </c>
      <c r="H131" s="200">
        <v>86.769999999999996</v>
      </c>
      <c r="I131" s="201"/>
      <c r="J131" s="202">
        <f>ROUND(I131*H131,2)</f>
        <v>0</v>
      </c>
      <c r="K131" s="198" t="s">
        <v>137</v>
      </c>
      <c r="L131" s="41"/>
      <c r="M131" s="203" t="s">
        <v>1</v>
      </c>
      <c r="N131" s="204" t="s">
        <v>42</v>
      </c>
      <c r="O131" s="88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7" t="s">
        <v>138</v>
      </c>
      <c r="AT131" s="207" t="s">
        <v>133</v>
      </c>
      <c r="AU131" s="207" t="s">
        <v>77</v>
      </c>
      <c r="AY131" s="14" t="s">
        <v>139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84</v>
      </c>
      <c r="BK131" s="208">
        <f>ROUND(I131*H131,2)</f>
        <v>0</v>
      </c>
      <c r="BL131" s="14" t="s">
        <v>138</v>
      </c>
      <c r="BM131" s="207" t="s">
        <v>331</v>
      </c>
    </row>
    <row r="132" s="2" customFormat="1">
      <c r="A132" s="35"/>
      <c r="B132" s="36"/>
      <c r="C132" s="37"/>
      <c r="D132" s="209" t="s">
        <v>149</v>
      </c>
      <c r="E132" s="37"/>
      <c r="F132" s="210" t="s">
        <v>332</v>
      </c>
      <c r="G132" s="37"/>
      <c r="H132" s="37"/>
      <c r="I132" s="211"/>
      <c r="J132" s="37"/>
      <c r="K132" s="37"/>
      <c r="L132" s="41"/>
      <c r="M132" s="212"/>
      <c r="N132" s="21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149</v>
      </c>
      <c r="AU132" s="14" t="s">
        <v>77</v>
      </c>
    </row>
    <row r="133" s="12" customFormat="1">
      <c r="A133" s="12"/>
      <c r="B133" s="253"/>
      <c r="C133" s="254"/>
      <c r="D133" s="209" t="s">
        <v>156</v>
      </c>
      <c r="E133" s="255" t="s">
        <v>1</v>
      </c>
      <c r="F133" s="256" t="s">
        <v>333</v>
      </c>
      <c r="G133" s="254"/>
      <c r="H133" s="255" t="s">
        <v>1</v>
      </c>
      <c r="I133" s="257"/>
      <c r="J133" s="254"/>
      <c r="K133" s="254"/>
      <c r="L133" s="258"/>
      <c r="M133" s="259"/>
      <c r="N133" s="260"/>
      <c r="O133" s="260"/>
      <c r="P133" s="260"/>
      <c r="Q133" s="260"/>
      <c r="R133" s="260"/>
      <c r="S133" s="260"/>
      <c r="T133" s="26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62" t="s">
        <v>156</v>
      </c>
      <c r="AU133" s="262" t="s">
        <v>77</v>
      </c>
      <c r="AV133" s="12" t="s">
        <v>84</v>
      </c>
      <c r="AW133" s="12" t="s">
        <v>33</v>
      </c>
      <c r="AX133" s="12" t="s">
        <v>77</v>
      </c>
      <c r="AY133" s="262" t="s">
        <v>139</v>
      </c>
    </row>
    <row r="134" s="10" customFormat="1">
      <c r="A134" s="10"/>
      <c r="B134" s="214"/>
      <c r="C134" s="215"/>
      <c r="D134" s="209" t="s">
        <v>156</v>
      </c>
      <c r="E134" s="216" t="s">
        <v>1</v>
      </c>
      <c r="F134" s="217" t="s">
        <v>334</v>
      </c>
      <c r="G134" s="215"/>
      <c r="H134" s="218">
        <v>6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24" t="s">
        <v>156</v>
      </c>
      <c r="AU134" s="224" t="s">
        <v>77</v>
      </c>
      <c r="AV134" s="10" t="s">
        <v>86</v>
      </c>
      <c r="AW134" s="10" t="s">
        <v>33</v>
      </c>
      <c r="AX134" s="10" t="s">
        <v>77</v>
      </c>
      <c r="AY134" s="224" t="s">
        <v>139</v>
      </c>
    </row>
    <row r="135" s="10" customFormat="1">
      <c r="A135" s="10"/>
      <c r="B135" s="214"/>
      <c r="C135" s="215"/>
      <c r="D135" s="209" t="s">
        <v>156</v>
      </c>
      <c r="E135" s="216" t="s">
        <v>1</v>
      </c>
      <c r="F135" s="217" t="s">
        <v>335</v>
      </c>
      <c r="G135" s="215"/>
      <c r="H135" s="218">
        <v>6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T135" s="224" t="s">
        <v>156</v>
      </c>
      <c r="AU135" s="224" t="s">
        <v>77</v>
      </c>
      <c r="AV135" s="10" t="s">
        <v>86</v>
      </c>
      <c r="AW135" s="10" t="s">
        <v>33</v>
      </c>
      <c r="AX135" s="10" t="s">
        <v>77</v>
      </c>
      <c r="AY135" s="224" t="s">
        <v>139</v>
      </c>
    </row>
    <row r="136" s="12" customFormat="1">
      <c r="A136" s="12"/>
      <c r="B136" s="253"/>
      <c r="C136" s="254"/>
      <c r="D136" s="209" t="s">
        <v>156</v>
      </c>
      <c r="E136" s="255" t="s">
        <v>1</v>
      </c>
      <c r="F136" s="256" t="s">
        <v>336</v>
      </c>
      <c r="G136" s="254"/>
      <c r="H136" s="255" t="s">
        <v>1</v>
      </c>
      <c r="I136" s="257"/>
      <c r="J136" s="254"/>
      <c r="K136" s="254"/>
      <c r="L136" s="258"/>
      <c r="M136" s="259"/>
      <c r="N136" s="260"/>
      <c r="O136" s="260"/>
      <c r="P136" s="260"/>
      <c r="Q136" s="260"/>
      <c r="R136" s="260"/>
      <c r="S136" s="260"/>
      <c r="T136" s="26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62" t="s">
        <v>156</v>
      </c>
      <c r="AU136" s="262" t="s">
        <v>77</v>
      </c>
      <c r="AV136" s="12" t="s">
        <v>84</v>
      </c>
      <c r="AW136" s="12" t="s">
        <v>33</v>
      </c>
      <c r="AX136" s="12" t="s">
        <v>77</v>
      </c>
      <c r="AY136" s="262" t="s">
        <v>139</v>
      </c>
    </row>
    <row r="137" s="10" customFormat="1">
      <c r="A137" s="10"/>
      <c r="B137" s="214"/>
      <c r="C137" s="215"/>
      <c r="D137" s="209" t="s">
        <v>156</v>
      </c>
      <c r="E137" s="216" t="s">
        <v>1</v>
      </c>
      <c r="F137" s="217" t="s">
        <v>337</v>
      </c>
      <c r="G137" s="215"/>
      <c r="H137" s="218">
        <v>5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24" t="s">
        <v>156</v>
      </c>
      <c r="AU137" s="224" t="s">
        <v>77</v>
      </c>
      <c r="AV137" s="10" t="s">
        <v>86</v>
      </c>
      <c r="AW137" s="10" t="s">
        <v>33</v>
      </c>
      <c r="AX137" s="10" t="s">
        <v>77</v>
      </c>
      <c r="AY137" s="224" t="s">
        <v>139</v>
      </c>
    </row>
    <row r="138" s="12" customFormat="1">
      <c r="A138" s="12"/>
      <c r="B138" s="253"/>
      <c r="C138" s="254"/>
      <c r="D138" s="209" t="s">
        <v>156</v>
      </c>
      <c r="E138" s="255" t="s">
        <v>1</v>
      </c>
      <c r="F138" s="256" t="s">
        <v>338</v>
      </c>
      <c r="G138" s="254"/>
      <c r="H138" s="255" t="s">
        <v>1</v>
      </c>
      <c r="I138" s="257"/>
      <c r="J138" s="254"/>
      <c r="K138" s="254"/>
      <c r="L138" s="258"/>
      <c r="M138" s="259"/>
      <c r="N138" s="260"/>
      <c r="O138" s="260"/>
      <c r="P138" s="260"/>
      <c r="Q138" s="260"/>
      <c r="R138" s="260"/>
      <c r="S138" s="260"/>
      <c r="T138" s="26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62" t="s">
        <v>156</v>
      </c>
      <c r="AU138" s="262" t="s">
        <v>77</v>
      </c>
      <c r="AV138" s="12" t="s">
        <v>84</v>
      </c>
      <c r="AW138" s="12" t="s">
        <v>33</v>
      </c>
      <c r="AX138" s="12" t="s">
        <v>77</v>
      </c>
      <c r="AY138" s="262" t="s">
        <v>139</v>
      </c>
    </row>
    <row r="139" s="10" customFormat="1">
      <c r="A139" s="10"/>
      <c r="B139" s="214"/>
      <c r="C139" s="215"/>
      <c r="D139" s="209" t="s">
        <v>156</v>
      </c>
      <c r="E139" s="216" t="s">
        <v>1</v>
      </c>
      <c r="F139" s="217" t="s">
        <v>339</v>
      </c>
      <c r="G139" s="215"/>
      <c r="H139" s="218">
        <v>4.3499999999999996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24" t="s">
        <v>156</v>
      </c>
      <c r="AU139" s="224" t="s">
        <v>77</v>
      </c>
      <c r="AV139" s="10" t="s">
        <v>86</v>
      </c>
      <c r="AW139" s="10" t="s">
        <v>33</v>
      </c>
      <c r="AX139" s="10" t="s">
        <v>77</v>
      </c>
      <c r="AY139" s="224" t="s">
        <v>139</v>
      </c>
    </row>
    <row r="140" s="10" customFormat="1">
      <c r="A140" s="10"/>
      <c r="B140" s="214"/>
      <c r="C140" s="215"/>
      <c r="D140" s="209" t="s">
        <v>156</v>
      </c>
      <c r="E140" s="216" t="s">
        <v>1</v>
      </c>
      <c r="F140" s="217" t="s">
        <v>340</v>
      </c>
      <c r="G140" s="215"/>
      <c r="H140" s="218">
        <v>12.9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4" t="s">
        <v>156</v>
      </c>
      <c r="AU140" s="224" t="s">
        <v>77</v>
      </c>
      <c r="AV140" s="10" t="s">
        <v>86</v>
      </c>
      <c r="AW140" s="10" t="s">
        <v>33</v>
      </c>
      <c r="AX140" s="10" t="s">
        <v>77</v>
      </c>
      <c r="AY140" s="224" t="s">
        <v>139</v>
      </c>
    </row>
    <row r="141" s="12" customFormat="1">
      <c r="A141" s="12"/>
      <c r="B141" s="253"/>
      <c r="C141" s="254"/>
      <c r="D141" s="209" t="s">
        <v>156</v>
      </c>
      <c r="E141" s="255" t="s">
        <v>1</v>
      </c>
      <c r="F141" s="256" t="s">
        <v>341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62" t="s">
        <v>156</v>
      </c>
      <c r="AU141" s="262" t="s">
        <v>77</v>
      </c>
      <c r="AV141" s="12" t="s">
        <v>84</v>
      </c>
      <c r="AW141" s="12" t="s">
        <v>33</v>
      </c>
      <c r="AX141" s="12" t="s">
        <v>77</v>
      </c>
      <c r="AY141" s="262" t="s">
        <v>139</v>
      </c>
    </row>
    <row r="142" s="10" customFormat="1">
      <c r="A142" s="10"/>
      <c r="B142" s="214"/>
      <c r="C142" s="215"/>
      <c r="D142" s="209" t="s">
        <v>156</v>
      </c>
      <c r="E142" s="216" t="s">
        <v>1</v>
      </c>
      <c r="F142" s="217" t="s">
        <v>342</v>
      </c>
      <c r="G142" s="215"/>
      <c r="H142" s="218">
        <v>26.219999999999999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24" t="s">
        <v>156</v>
      </c>
      <c r="AU142" s="224" t="s">
        <v>77</v>
      </c>
      <c r="AV142" s="10" t="s">
        <v>86</v>
      </c>
      <c r="AW142" s="10" t="s">
        <v>33</v>
      </c>
      <c r="AX142" s="10" t="s">
        <v>77</v>
      </c>
      <c r="AY142" s="224" t="s">
        <v>139</v>
      </c>
    </row>
    <row r="143" s="10" customFormat="1">
      <c r="A143" s="10"/>
      <c r="B143" s="214"/>
      <c r="C143" s="215"/>
      <c r="D143" s="209" t="s">
        <v>156</v>
      </c>
      <c r="E143" s="216" t="s">
        <v>1</v>
      </c>
      <c r="F143" s="217" t="s">
        <v>343</v>
      </c>
      <c r="G143" s="215"/>
      <c r="H143" s="218">
        <v>14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224" t="s">
        <v>156</v>
      </c>
      <c r="AU143" s="224" t="s">
        <v>77</v>
      </c>
      <c r="AV143" s="10" t="s">
        <v>86</v>
      </c>
      <c r="AW143" s="10" t="s">
        <v>33</v>
      </c>
      <c r="AX143" s="10" t="s">
        <v>77</v>
      </c>
      <c r="AY143" s="224" t="s">
        <v>139</v>
      </c>
    </row>
    <row r="144" s="12" customFormat="1">
      <c r="A144" s="12"/>
      <c r="B144" s="253"/>
      <c r="C144" s="254"/>
      <c r="D144" s="209" t="s">
        <v>156</v>
      </c>
      <c r="E144" s="255" t="s">
        <v>1</v>
      </c>
      <c r="F144" s="256" t="s">
        <v>344</v>
      </c>
      <c r="G144" s="254"/>
      <c r="H144" s="255" t="s">
        <v>1</v>
      </c>
      <c r="I144" s="257"/>
      <c r="J144" s="254"/>
      <c r="K144" s="254"/>
      <c r="L144" s="258"/>
      <c r="M144" s="259"/>
      <c r="N144" s="260"/>
      <c r="O144" s="260"/>
      <c r="P144" s="260"/>
      <c r="Q144" s="260"/>
      <c r="R144" s="260"/>
      <c r="S144" s="260"/>
      <c r="T144" s="26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62" t="s">
        <v>156</v>
      </c>
      <c r="AU144" s="262" t="s">
        <v>77</v>
      </c>
      <c r="AV144" s="12" t="s">
        <v>84</v>
      </c>
      <c r="AW144" s="12" t="s">
        <v>33</v>
      </c>
      <c r="AX144" s="12" t="s">
        <v>77</v>
      </c>
      <c r="AY144" s="262" t="s">
        <v>139</v>
      </c>
    </row>
    <row r="145" s="10" customFormat="1">
      <c r="A145" s="10"/>
      <c r="B145" s="214"/>
      <c r="C145" s="215"/>
      <c r="D145" s="209" t="s">
        <v>156</v>
      </c>
      <c r="E145" s="216" t="s">
        <v>1</v>
      </c>
      <c r="F145" s="217" t="s">
        <v>345</v>
      </c>
      <c r="G145" s="215"/>
      <c r="H145" s="218">
        <v>6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T145" s="224" t="s">
        <v>156</v>
      </c>
      <c r="AU145" s="224" t="s">
        <v>77</v>
      </c>
      <c r="AV145" s="10" t="s">
        <v>86</v>
      </c>
      <c r="AW145" s="10" t="s">
        <v>33</v>
      </c>
      <c r="AX145" s="10" t="s">
        <v>77</v>
      </c>
      <c r="AY145" s="224" t="s">
        <v>139</v>
      </c>
    </row>
    <row r="146" s="10" customFormat="1">
      <c r="A146" s="10"/>
      <c r="B146" s="214"/>
      <c r="C146" s="215"/>
      <c r="D146" s="209" t="s">
        <v>156</v>
      </c>
      <c r="E146" s="216" t="s">
        <v>1</v>
      </c>
      <c r="F146" s="217" t="s">
        <v>346</v>
      </c>
      <c r="G146" s="215"/>
      <c r="H146" s="218">
        <v>6.2999999999999998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T146" s="224" t="s">
        <v>156</v>
      </c>
      <c r="AU146" s="224" t="s">
        <v>77</v>
      </c>
      <c r="AV146" s="10" t="s">
        <v>86</v>
      </c>
      <c r="AW146" s="10" t="s">
        <v>33</v>
      </c>
      <c r="AX146" s="10" t="s">
        <v>77</v>
      </c>
      <c r="AY146" s="224" t="s">
        <v>139</v>
      </c>
    </row>
    <row r="147" s="11" customFormat="1">
      <c r="A147" s="11"/>
      <c r="B147" s="225"/>
      <c r="C147" s="226"/>
      <c r="D147" s="209" t="s">
        <v>156</v>
      </c>
      <c r="E147" s="227" t="s">
        <v>1</v>
      </c>
      <c r="F147" s="228" t="s">
        <v>159</v>
      </c>
      <c r="G147" s="226"/>
      <c r="H147" s="229">
        <v>86.769999999999996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35" t="s">
        <v>156</v>
      </c>
      <c r="AU147" s="235" t="s">
        <v>77</v>
      </c>
      <c r="AV147" s="11" t="s">
        <v>138</v>
      </c>
      <c r="AW147" s="11" t="s">
        <v>33</v>
      </c>
      <c r="AX147" s="11" t="s">
        <v>84</v>
      </c>
      <c r="AY147" s="235" t="s">
        <v>139</v>
      </c>
    </row>
    <row r="148" s="2" customFormat="1" ht="37.8" customHeight="1">
      <c r="A148" s="35"/>
      <c r="B148" s="36"/>
      <c r="C148" s="196" t="s">
        <v>171</v>
      </c>
      <c r="D148" s="196" t="s">
        <v>133</v>
      </c>
      <c r="E148" s="197" t="s">
        <v>347</v>
      </c>
      <c r="F148" s="198" t="s">
        <v>348</v>
      </c>
      <c r="G148" s="199" t="s">
        <v>330</v>
      </c>
      <c r="H148" s="200">
        <v>86.769999999999996</v>
      </c>
      <c r="I148" s="201"/>
      <c r="J148" s="202">
        <f>ROUND(I148*H148,2)</f>
        <v>0</v>
      </c>
      <c r="K148" s="198" t="s">
        <v>137</v>
      </c>
      <c r="L148" s="41"/>
      <c r="M148" s="203" t="s">
        <v>1</v>
      </c>
      <c r="N148" s="204" t="s">
        <v>42</v>
      </c>
      <c r="O148" s="88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7" t="s">
        <v>138</v>
      </c>
      <c r="AT148" s="207" t="s">
        <v>133</v>
      </c>
      <c r="AU148" s="207" t="s">
        <v>77</v>
      </c>
      <c r="AY148" s="14" t="s">
        <v>139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4" t="s">
        <v>84</v>
      </c>
      <c r="BK148" s="208">
        <f>ROUND(I148*H148,2)</f>
        <v>0</v>
      </c>
      <c r="BL148" s="14" t="s">
        <v>138</v>
      </c>
      <c r="BM148" s="207" t="s">
        <v>349</v>
      </c>
    </row>
    <row r="149" s="2" customFormat="1" ht="24.15" customHeight="1">
      <c r="A149" s="35"/>
      <c r="B149" s="36"/>
      <c r="C149" s="196" t="s">
        <v>188</v>
      </c>
      <c r="D149" s="196" t="s">
        <v>133</v>
      </c>
      <c r="E149" s="197" t="s">
        <v>350</v>
      </c>
      <c r="F149" s="198" t="s">
        <v>351</v>
      </c>
      <c r="G149" s="199" t="s">
        <v>136</v>
      </c>
      <c r="H149" s="200">
        <v>1.125</v>
      </c>
      <c r="I149" s="201"/>
      <c r="J149" s="202">
        <f>ROUND(I149*H149,2)</f>
        <v>0</v>
      </c>
      <c r="K149" s="198" t="s">
        <v>137</v>
      </c>
      <c r="L149" s="41"/>
      <c r="M149" s="203" t="s">
        <v>1</v>
      </c>
      <c r="N149" s="204" t="s">
        <v>42</v>
      </c>
      <c r="O149" s="88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138</v>
      </c>
      <c r="AT149" s="207" t="s">
        <v>133</v>
      </c>
      <c r="AU149" s="207" t="s">
        <v>77</v>
      </c>
      <c r="AY149" s="14" t="s">
        <v>139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84</v>
      </c>
      <c r="BK149" s="208">
        <f>ROUND(I149*H149,2)</f>
        <v>0</v>
      </c>
      <c r="BL149" s="14" t="s">
        <v>138</v>
      </c>
      <c r="BM149" s="207" t="s">
        <v>352</v>
      </c>
    </row>
    <row r="150" s="2" customFormat="1">
      <c r="A150" s="35"/>
      <c r="B150" s="36"/>
      <c r="C150" s="37"/>
      <c r="D150" s="209" t="s">
        <v>222</v>
      </c>
      <c r="E150" s="37"/>
      <c r="F150" s="210" t="s">
        <v>353</v>
      </c>
      <c r="G150" s="37"/>
      <c r="H150" s="37"/>
      <c r="I150" s="211"/>
      <c r="J150" s="37"/>
      <c r="K150" s="37"/>
      <c r="L150" s="41"/>
      <c r="M150" s="212"/>
      <c r="N150" s="21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222</v>
      </c>
      <c r="AU150" s="14" t="s">
        <v>77</v>
      </c>
    </row>
    <row r="151" s="2" customFormat="1">
      <c r="A151" s="35"/>
      <c r="B151" s="36"/>
      <c r="C151" s="37"/>
      <c r="D151" s="209" t="s">
        <v>149</v>
      </c>
      <c r="E151" s="37"/>
      <c r="F151" s="210" t="s">
        <v>354</v>
      </c>
      <c r="G151" s="37"/>
      <c r="H151" s="37"/>
      <c r="I151" s="211"/>
      <c r="J151" s="37"/>
      <c r="K151" s="37"/>
      <c r="L151" s="41"/>
      <c r="M151" s="212"/>
      <c r="N151" s="213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149</v>
      </c>
      <c r="AU151" s="14" t="s">
        <v>77</v>
      </c>
    </row>
    <row r="152" s="10" customFormat="1">
      <c r="A152" s="10"/>
      <c r="B152" s="214"/>
      <c r="C152" s="215"/>
      <c r="D152" s="209" t="s">
        <v>156</v>
      </c>
      <c r="E152" s="216" t="s">
        <v>1</v>
      </c>
      <c r="F152" s="217" t="s">
        <v>355</v>
      </c>
      <c r="G152" s="215"/>
      <c r="H152" s="218">
        <v>1.125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T152" s="224" t="s">
        <v>156</v>
      </c>
      <c r="AU152" s="224" t="s">
        <v>77</v>
      </c>
      <c r="AV152" s="10" t="s">
        <v>86</v>
      </c>
      <c r="AW152" s="10" t="s">
        <v>33</v>
      </c>
      <c r="AX152" s="10" t="s">
        <v>84</v>
      </c>
      <c r="AY152" s="224" t="s">
        <v>139</v>
      </c>
    </row>
    <row r="153" s="2" customFormat="1" ht="16.5" customHeight="1">
      <c r="A153" s="35"/>
      <c r="B153" s="36"/>
      <c r="C153" s="196" t="s">
        <v>196</v>
      </c>
      <c r="D153" s="196" t="s">
        <v>133</v>
      </c>
      <c r="E153" s="197" t="s">
        <v>356</v>
      </c>
      <c r="F153" s="198" t="s">
        <v>357</v>
      </c>
      <c r="G153" s="199" t="s">
        <v>330</v>
      </c>
      <c r="H153" s="200">
        <v>7.5</v>
      </c>
      <c r="I153" s="201"/>
      <c r="J153" s="202">
        <f>ROUND(I153*H153,2)</f>
        <v>0</v>
      </c>
      <c r="K153" s="198" t="s">
        <v>137</v>
      </c>
      <c r="L153" s="41"/>
      <c r="M153" s="203" t="s">
        <v>1</v>
      </c>
      <c r="N153" s="204" t="s">
        <v>42</v>
      </c>
      <c r="O153" s="88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7" t="s">
        <v>138</v>
      </c>
      <c r="AT153" s="207" t="s">
        <v>133</v>
      </c>
      <c r="AU153" s="207" t="s">
        <v>77</v>
      </c>
      <c r="AY153" s="14" t="s">
        <v>139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84</v>
      </c>
      <c r="BK153" s="208">
        <f>ROUND(I153*H153,2)</f>
        <v>0</v>
      </c>
      <c r="BL153" s="14" t="s">
        <v>138</v>
      </c>
      <c r="BM153" s="207" t="s">
        <v>358</v>
      </c>
    </row>
    <row r="154" s="2" customFormat="1">
      <c r="A154" s="35"/>
      <c r="B154" s="36"/>
      <c r="C154" s="37"/>
      <c r="D154" s="209" t="s">
        <v>222</v>
      </c>
      <c r="E154" s="37"/>
      <c r="F154" s="210" t="s">
        <v>359</v>
      </c>
      <c r="G154" s="37"/>
      <c r="H154" s="37"/>
      <c r="I154" s="211"/>
      <c r="J154" s="37"/>
      <c r="K154" s="37"/>
      <c r="L154" s="41"/>
      <c r="M154" s="212"/>
      <c r="N154" s="213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222</v>
      </c>
      <c r="AU154" s="14" t="s">
        <v>77</v>
      </c>
    </row>
    <row r="155" s="2" customFormat="1">
      <c r="A155" s="35"/>
      <c r="B155" s="36"/>
      <c r="C155" s="37"/>
      <c r="D155" s="209" t="s">
        <v>149</v>
      </c>
      <c r="E155" s="37"/>
      <c r="F155" s="210" t="s">
        <v>360</v>
      </c>
      <c r="G155" s="37"/>
      <c r="H155" s="37"/>
      <c r="I155" s="211"/>
      <c r="J155" s="37"/>
      <c r="K155" s="37"/>
      <c r="L155" s="41"/>
      <c r="M155" s="212"/>
      <c r="N155" s="213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149</v>
      </c>
      <c r="AU155" s="14" t="s">
        <v>77</v>
      </c>
    </row>
    <row r="156" s="10" customFormat="1">
      <c r="A156" s="10"/>
      <c r="B156" s="214"/>
      <c r="C156" s="215"/>
      <c r="D156" s="209" t="s">
        <v>156</v>
      </c>
      <c r="E156" s="216" t="s">
        <v>1</v>
      </c>
      <c r="F156" s="217" t="s">
        <v>361</v>
      </c>
      <c r="G156" s="215"/>
      <c r="H156" s="218">
        <v>7.5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24" t="s">
        <v>156</v>
      </c>
      <c r="AU156" s="224" t="s">
        <v>77</v>
      </c>
      <c r="AV156" s="10" t="s">
        <v>86</v>
      </c>
      <c r="AW156" s="10" t="s">
        <v>33</v>
      </c>
      <c r="AX156" s="10" t="s">
        <v>84</v>
      </c>
      <c r="AY156" s="224" t="s">
        <v>139</v>
      </c>
    </row>
    <row r="157" s="2" customFormat="1" ht="24.15" customHeight="1">
      <c r="A157" s="35"/>
      <c r="B157" s="36"/>
      <c r="C157" s="236" t="s">
        <v>200</v>
      </c>
      <c r="D157" s="236" t="s">
        <v>189</v>
      </c>
      <c r="E157" s="237" t="s">
        <v>362</v>
      </c>
      <c r="F157" s="238" t="s">
        <v>363</v>
      </c>
      <c r="G157" s="239" t="s">
        <v>192</v>
      </c>
      <c r="H157" s="240">
        <v>17.353999999999999</v>
      </c>
      <c r="I157" s="241"/>
      <c r="J157" s="242">
        <f>ROUND(I157*H157,2)</f>
        <v>0</v>
      </c>
      <c r="K157" s="238" t="s">
        <v>137</v>
      </c>
      <c r="L157" s="243"/>
      <c r="M157" s="244" t="s">
        <v>1</v>
      </c>
      <c r="N157" s="245" t="s">
        <v>42</v>
      </c>
      <c r="O157" s="88"/>
      <c r="P157" s="205">
        <f>O157*H157</f>
        <v>0</v>
      </c>
      <c r="Q157" s="205">
        <v>1</v>
      </c>
      <c r="R157" s="205">
        <f>Q157*H157</f>
        <v>17.353999999999999</v>
      </c>
      <c r="S157" s="205">
        <v>0</v>
      </c>
      <c r="T157" s="20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7" t="s">
        <v>193</v>
      </c>
      <c r="AT157" s="207" t="s">
        <v>189</v>
      </c>
      <c r="AU157" s="207" t="s">
        <v>77</v>
      </c>
      <c r="AY157" s="14" t="s">
        <v>139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4" t="s">
        <v>84</v>
      </c>
      <c r="BK157" s="208">
        <f>ROUND(I157*H157,2)</f>
        <v>0</v>
      </c>
      <c r="BL157" s="14" t="s">
        <v>193</v>
      </c>
      <c r="BM157" s="207" t="s">
        <v>364</v>
      </c>
    </row>
    <row r="158" s="2" customFormat="1">
      <c r="A158" s="35"/>
      <c r="B158" s="36"/>
      <c r="C158" s="37"/>
      <c r="D158" s="209" t="s">
        <v>149</v>
      </c>
      <c r="E158" s="37"/>
      <c r="F158" s="210" t="s">
        <v>365</v>
      </c>
      <c r="G158" s="37"/>
      <c r="H158" s="37"/>
      <c r="I158" s="211"/>
      <c r="J158" s="37"/>
      <c r="K158" s="37"/>
      <c r="L158" s="41"/>
      <c r="M158" s="212"/>
      <c r="N158" s="213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149</v>
      </c>
      <c r="AU158" s="14" t="s">
        <v>77</v>
      </c>
    </row>
    <row r="159" s="10" customFormat="1">
      <c r="A159" s="10"/>
      <c r="B159" s="214"/>
      <c r="C159" s="215"/>
      <c r="D159" s="209" t="s">
        <v>156</v>
      </c>
      <c r="E159" s="216" t="s">
        <v>1</v>
      </c>
      <c r="F159" s="217" t="s">
        <v>366</v>
      </c>
      <c r="G159" s="215"/>
      <c r="H159" s="218">
        <v>17.353999999999999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24" t="s">
        <v>156</v>
      </c>
      <c r="AU159" s="224" t="s">
        <v>77</v>
      </c>
      <c r="AV159" s="10" t="s">
        <v>86</v>
      </c>
      <c r="AW159" s="10" t="s">
        <v>33</v>
      </c>
      <c r="AX159" s="10" t="s">
        <v>84</v>
      </c>
      <c r="AY159" s="224" t="s">
        <v>139</v>
      </c>
    </row>
    <row r="160" s="2" customFormat="1" ht="21.75" customHeight="1">
      <c r="A160" s="35"/>
      <c r="B160" s="36"/>
      <c r="C160" s="236" t="s">
        <v>205</v>
      </c>
      <c r="D160" s="236" t="s">
        <v>189</v>
      </c>
      <c r="E160" s="237" t="s">
        <v>367</v>
      </c>
      <c r="F160" s="238" t="s">
        <v>368</v>
      </c>
      <c r="G160" s="239" t="s">
        <v>192</v>
      </c>
      <c r="H160" s="240">
        <v>17.353999999999999</v>
      </c>
      <c r="I160" s="241"/>
      <c r="J160" s="242">
        <f>ROUND(I160*H160,2)</f>
        <v>0</v>
      </c>
      <c r="K160" s="238" t="s">
        <v>137</v>
      </c>
      <c r="L160" s="243"/>
      <c r="M160" s="244" t="s">
        <v>1</v>
      </c>
      <c r="N160" s="245" t="s">
        <v>42</v>
      </c>
      <c r="O160" s="88"/>
      <c r="P160" s="205">
        <f>O160*H160</f>
        <v>0</v>
      </c>
      <c r="Q160" s="205">
        <v>1</v>
      </c>
      <c r="R160" s="205">
        <f>Q160*H160</f>
        <v>17.353999999999999</v>
      </c>
      <c r="S160" s="205">
        <v>0</v>
      </c>
      <c r="T160" s="20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7" t="s">
        <v>193</v>
      </c>
      <c r="AT160" s="207" t="s">
        <v>189</v>
      </c>
      <c r="AU160" s="207" t="s">
        <v>77</v>
      </c>
      <c r="AY160" s="14" t="s">
        <v>139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4" t="s">
        <v>84</v>
      </c>
      <c r="BK160" s="208">
        <f>ROUND(I160*H160,2)</f>
        <v>0</v>
      </c>
      <c r="BL160" s="14" t="s">
        <v>193</v>
      </c>
      <c r="BM160" s="207" t="s">
        <v>369</v>
      </c>
    </row>
    <row r="161" s="2" customFormat="1" ht="24.15" customHeight="1">
      <c r="A161" s="35"/>
      <c r="B161" s="36"/>
      <c r="C161" s="236" t="s">
        <v>245</v>
      </c>
      <c r="D161" s="236" t="s">
        <v>189</v>
      </c>
      <c r="E161" s="237" t="s">
        <v>370</v>
      </c>
      <c r="F161" s="238" t="s">
        <v>371</v>
      </c>
      <c r="G161" s="239" t="s">
        <v>192</v>
      </c>
      <c r="H161" s="240">
        <v>17.353999999999999</v>
      </c>
      <c r="I161" s="241"/>
      <c r="J161" s="242">
        <f>ROUND(I161*H161,2)</f>
        <v>0</v>
      </c>
      <c r="K161" s="238" t="s">
        <v>137</v>
      </c>
      <c r="L161" s="243"/>
      <c r="M161" s="244" t="s">
        <v>1</v>
      </c>
      <c r="N161" s="245" t="s">
        <v>42</v>
      </c>
      <c r="O161" s="88"/>
      <c r="P161" s="205">
        <f>O161*H161</f>
        <v>0</v>
      </c>
      <c r="Q161" s="205">
        <v>1</v>
      </c>
      <c r="R161" s="205">
        <f>Q161*H161</f>
        <v>17.353999999999999</v>
      </c>
      <c r="S161" s="205">
        <v>0</v>
      </c>
      <c r="T161" s="20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7" t="s">
        <v>193</v>
      </c>
      <c r="AT161" s="207" t="s">
        <v>189</v>
      </c>
      <c r="AU161" s="207" t="s">
        <v>77</v>
      </c>
      <c r="AY161" s="14" t="s">
        <v>139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4" t="s">
        <v>84</v>
      </c>
      <c r="BK161" s="208">
        <f>ROUND(I161*H161,2)</f>
        <v>0</v>
      </c>
      <c r="BL161" s="14" t="s">
        <v>193</v>
      </c>
      <c r="BM161" s="207" t="s">
        <v>372</v>
      </c>
    </row>
    <row r="162" s="2" customFormat="1" ht="16.5" customHeight="1">
      <c r="A162" s="35"/>
      <c r="B162" s="36"/>
      <c r="C162" s="236" t="s">
        <v>8</v>
      </c>
      <c r="D162" s="236" t="s">
        <v>189</v>
      </c>
      <c r="E162" s="237" t="s">
        <v>373</v>
      </c>
      <c r="F162" s="238" t="s">
        <v>374</v>
      </c>
      <c r="G162" s="239" t="s">
        <v>163</v>
      </c>
      <c r="H162" s="240">
        <v>98.5</v>
      </c>
      <c r="I162" s="241"/>
      <c r="J162" s="242">
        <f>ROUND(I162*H162,2)</f>
        <v>0</v>
      </c>
      <c r="K162" s="238" t="s">
        <v>137</v>
      </c>
      <c r="L162" s="243"/>
      <c r="M162" s="244" t="s">
        <v>1</v>
      </c>
      <c r="N162" s="245" t="s">
        <v>42</v>
      </c>
      <c r="O162" s="88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7" t="s">
        <v>193</v>
      </c>
      <c r="AT162" s="207" t="s">
        <v>189</v>
      </c>
      <c r="AU162" s="207" t="s">
        <v>77</v>
      </c>
      <c r="AY162" s="14" t="s">
        <v>139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84</v>
      </c>
      <c r="BK162" s="208">
        <f>ROUND(I162*H162,2)</f>
        <v>0</v>
      </c>
      <c r="BL162" s="14" t="s">
        <v>193</v>
      </c>
      <c r="BM162" s="207" t="s">
        <v>375</v>
      </c>
    </row>
    <row r="163" s="2" customFormat="1" ht="21.75" customHeight="1">
      <c r="A163" s="35"/>
      <c r="B163" s="36"/>
      <c r="C163" s="236" t="s">
        <v>292</v>
      </c>
      <c r="D163" s="236" t="s">
        <v>189</v>
      </c>
      <c r="E163" s="237" t="s">
        <v>376</v>
      </c>
      <c r="F163" s="238" t="s">
        <v>377</v>
      </c>
      <c r="G163" s="239" t="s">
        <v>136</v>
      </c>
      <c r="H163" s="240">
        <v>3.75</v>
      </c>
      <c r="I163" s="241"/>
      <c r="J163" s="242">
        <f>ROUND(I163*H163,2)</f>
        <v>0</v>
      </c>
      <c r="K163" s="238" t="s">
        <v>137</v>
      </c>
      <c r="L163" s="243"/>
      <c r="M163" s="244" t="s">
        <v>1</v>
      </c>
      <c r="N163" s="245" t="s">
        <v>42</v>
      </c>
      <c r="O163" s="88"/>
      <c r="P163" s="205">
        <f>O163*H163</f>
        <v>0</v>
      </c>
      <c r="Q163" s="205">
        <v>2.4289999999999998</v>
      </c>
      <c r="R163" s="205">
        <f>Q163*H163</f>
        <v>9.1087499999999988</v>
      </c>
      <c r="S163" s="205">
        <v>0</v>
      </c>
      <c r="T163" s="20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7" t="s">
        <v>193</v>
      </c>
      <c r="AT163" s="207" t="s">
        <v>189</v>
      </c>
      <c r="AU163" s="207" t="s">
        <v>77</v>
      </c>
      <c r="AY163" s="14" t="s">
        <v>139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4" t="s">
        <v>84</v>
      </c>
      <c r="BK163" s="208">
        <f>ROUND(I163*H163,2)</f>
        <v>0</v>
      </c>
      <c r="BL163" s="14" t="s">
        <v>193</v>
      </c>
      <c r="BM163" s="207" t="s">
        <v>378</v>
      </c>
    </row>
    <row r="164" s="10" customFormat="1">
      <c r="A164" s="10"/>
      <c r="B164" s="214"/>
      <c r="C164" s="215"/>
      <c r="D164" s="209" t="s">
        <v>156</v>
      </c>
      <c r="E164" s="216" t="s">
        <v>1</v>
      </c>
      <c r="F164" s="217" t="s">
        <v>379</v>
      </c>
      <c r="G164" s="215"/>
      <c r="H164" s="218">
        <v>3.75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T164" s="224" t="s">
        <v>156</v>
      </c>
      <c r="AU164" s="224" t="s">
        <v>77</v>
      </c>
      <c r="AV164" s="10" t="s">
        <v>86</v>
      </c>
      <c r="AW164" s="10" t="s">
        <v>33</v>
      </c>
      <c r="AX164" s="10" t="s">
        <v>84</v>
      </c>
      <c r="AY164" s="224" t="s">
        <v>139</v>
      </c>
    </row>
    <row r="165" s="2" customFormat="1" ht="24.15" customHeight="1">
      <c r="A165" s="35"/>
      <c r="B165" s="36"/>
      <c r="C165" s="196" t="s">
        <v>299</v>
      </c>
      <c r="D165" s="196" t="s">
        <v>133</v>
      </c>
      <c r="E165" s="197" t="s">
        <v>380</v>
      </c>
      <c r="F165" s="198" t="s">
        <v>381</v>
      </c>
      <c r="G165" s="199" t="s">
        <v>192</v>
      </c>
      <c r="H165" s="200">
        <v>41.649999999999999</v>
      </c>
      <c r="I165" s="201"/>
      <c r="J165" s="202">
        <f>ROUND(I165*H165,2)</f>
        <v>0</v>
      </c>
      <c r="K165" s="198" t="s">
        <v>137</v>
      </c>
      <c r="L165" s="41"/>
      <c r="M165" s="203" t="s">
        <v>1</v>
      </c>
      <c r="N165" s="204" t="s">
        <v>42</v>
      </c>
      <c r="O165" s="88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7" t="s">
        <v>193</v>
      </c>
      <c r="AT165" s="207" t="s">
        <v>133</v>
      </c>
      <c r="AU165" s="207" t="s">
        <v>77</v>
      </c>
      <c r="AY165" s="14" t="s">
        <v>139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4" t="s">
        <v>84</v>
      </c>
      <c r="BK165" s="208">
        <f>ROUND(I165*H165,2)</f>
        <v>0</v>
      </c>
      <c r="BL165" s="14" t="s">
        <v>193</v>
      </c>
      <c r="BM165" s="207" t="s">
        <v>382</v>
      </c>
    </row>
    <row r="166" s="10" customFormat="1">
      <c r="A166" s="10"/>
      <c r="B166" s="214"/>
      <c r="C166" s="215"/>
      <c r="D166" s="209" t="s">
        <v>156</v>
      </c>
      <c r="E166" s="216" t="s">
        <v>1</v>
      </c>
      <c r="F166" s="217" t="s">
        <v>383</v>
      </c>
      <c r="G166" s="215"/>
      <c r="H166" s="218">
        <v>41.649999999999999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T166" s="224" t="s">
        <v>156</v>
      </c>
      <c r="AU166" s="224" t="s">
        <v>77</v>
      </c>
      <c r="AV166" s="10" t="s">
        <v>86</v>
      </c>
      <c r="AW166" s="10" t="s">
        <v>33</v>
      </c>
      <c r="AX166" s="10" t="s">
        <v>77</v>
      </c>
      <c r="AY166" s="224" t="s">
        <v>139</v>
      </c>
    </row>
    <row r="167" s="11" customFormat="1">
      <c r="A167" s="11"/>
      <c r="B167" s="225"/>
      <c r="C167" s="226"/>
      <c r="D167" s="209" t="s">
        <v>156</v>
      </c>
      <c r="E167" s="227" t="s">
        <v>1</v>
      </c>
      <c r="F167" s="228" t="s">
        <v>159</v>
      </c>
      <c r="G167" s="226"/>
      <c r="H167" s="229">
        <v>41.649999999999999</v>
      </c>
      <c r="I167" s="230"/>
      <c r="J167" s="226"/>
      <c r="K167" s="226"/>
      <c r="L167" s="231"/>
      <c r="M167" s="263"/>
      <c r="N167" s="264"/>
      <c r="O167" s="264"/>
      <c r="P167" s="264"/>
      <c r="Q167" s="264"/>
      <c r="R167" s="264"/>
      <c r="S167" s="264"/>
      <c r="T167" s="265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T167" s="235" t="s">
        <v>156</v>
      </c>
      <c r="AU167" s="235" t="s">
        <v>77</v>
      </c>
      <c r="AV167" s="11" t="s">
        <v>138</v>
      </c>
      <c r="AW167" s="11" t="s">
        <v>33</v>
      </c>
      <c r="AX167" s="11" t="s">
        <v>84</v>
      </c>
      <c r="AY167" s="235" t="s">
        <v>139</v>
      </c>
    </row>
    <row r="168" s="2" customFormat="1" ht="6.96" customHeight="1">
      <c r="A168" s="35"/>
      <c r="B168" s="63"/>
      <c r="C168" s="64"/>
      <c r="D168" s="64"/>
      <c r="E168" s="64"/>
      <c r="F168" s="64"/>
      <c r="G168" s="64"/>
      <c r="H168" s="64"/>
      <c r="I168" s="64"/>
      <c r="J168" s="64"/>
      <c r="K168" s="64"/>
      <c r="L168" s="41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sheet="1" autoFilter="0" formatColumns="0" formatRows="0" objects="1" scenarios="1" spinCount="100000" saltValue="+ML60EO3/N1XBhOl7cKkyyT4PFwgFY1DT/lYetthILv/2NfVIDOC6JPc3HqgbwtsLw1MP7y6nMEfGKaShs3ROQ==" hashValue="+V3mjAb0kr/5Wh5Ed4585nq1HA1fRQqkTJuhQS7I4cwKXSIpQ6kX6rFhH7GiA+o9Pc4BxxWwqlW1nDQNSqa7Qw==" algorithmName="SHA-512" password="CC35"/>
  <autoFilter ref="C115:K16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2" customFormat="1" ht="12" customHeight="1">
      <c r="A8" s="35"/>
      <c r="B8" s="41"/>
      <c r="C8" s="35"/>
      <c r="D8" s="147" t="s">
        <v>111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9" t="s">
        <v>384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11. 10. 2021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8" t="s">
        <v>27</v>
      </c>
      <c r="F15" s="35"/>
      <c r="G15" s="35"/>
      <c r="H15" s="35"/>
      <c r="I15" s="147" t="s">
        <v>28</v>
      </c>
      <c r="J15" s="138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7" t="s">
        <v>30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7" t="s">
        <v>32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28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7" t="s">
        <v>34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8" t="s">
        <v>35</v>
      </c>
      <c r="F24" s="35"/>
      <c r="G24" s="35"/>
      <c r="H24" s="35"/>
      <c r="I24" s="147" t="s">
        <v>28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6" t="s">
        <v>37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8" t="s">
        <v>39</v>
      </c>
      <c r="G32" s="35"/>
      <c r="H32" s="35"/>
      <c r="I32" s="158" t="s">
        <v>38</v>
      </c>
      <c r="J32" s="158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9" t="s">
        <v>41</v>
      </c>
      <c r="E33" s="147" t="s">
        <v>42</v>
      </c>
      <c r="F33" s="160">
        <f>ROUND((SUM(BE116:BE141)),  2)</f>
        <v>0</v>
      </c>
      <c r="G33" s="35"/>
      <c r="H33" s="35"/>
      <c r="I33" s="161">
        <v>0.20999999999999999</v>
      </c>
      <c r="J33" s="160">
        <f>ROUND(((SUM(BE116:BE141))*I33),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47" t="s">
        <v>43</v>
      </c>
      <c r="F34" s="160">
        <f>ROUND((SUM(BF116:BF141)),  2)</f>
        <v>0</v>
      </c>
      <c r="G34" s="35"/>
      <c r="H34" s="35"/>
      <c r="I34" s="161">
        <v>0.14999999999999999</v>
      </c>
      <c r="J34" s="160">
        <f>ROUND(((SUM(BF116:BF141))*I34),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44</v>
      </c>
      <c r="F35" s="160">
        <f>ROUND((SUM(BG116:BG141)),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45</v>
      </c>
      <c r="F36" s="160">
        <f>ROUND((SUM(BH116:BH141)),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46</v>
      </c>
      <c r="F37" s="160">
        <f>ROUND((SUM(BI116:BI141)),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A.3 - Práce SSZT a SEE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11. 10. 2021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Správa železnic,s.o.;OŘ ÚNL-ST Karlovy Vary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Pavlína Liprtová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1" t="s">
        <v>116</v>
      </c>
      <c r="D94" s="182"/>
      <c r="E94" s="182"/>
      <c r="F94" s="182"/>
      <c r="G94" s="182"/>
      <c r="H94" s="182"/>
      <c r="I94" s="182"/>
      <c r="J94" s="183" t="s">
        <v>117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4" t="s">
        <v>118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120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GPK v úseku M. Lázně - Cheb_ZMĚNA Č.1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111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A.3 - Práce SSZT a SEE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11. 10. 2021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Správa železnic,s.o.;OŘ ÚNL-ST Karlovy Vary</v>
      </c>
      <c r="G112" s="37"/>
      <c r="H112" s="37"/>
      <c r="I112" s="29" t="s">
        <v>32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30</v>
      </c>
      <c r="D113" s="37"/>
      <c r="E113" s="37"/>
      <c r="F113" s="24" t="str">
        <f>IF(E18="","",E18)</f>
        <v>Vyplň údaj</v>
      </c>
      <c r="G113" s="37"/>
      <c r="H113" s="37"/>
      <c r="I113" s="29" t="s">
        <v>34</v>
      </c>
      <c r="J113" s="33" t="str">
        <f>E24</f>
        <v>Pavlína Liprtová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85"/>
      <c r="B115" s="186"/>
      <c r="C115" s="187" t="s">
        <v>121</v>
      </c>
      <c r="D115" s="188" t="s">
        <v>62</v>
      </c>
      <c r="E115" s="188" t="s">
        <v>58</v>
      </c>
      <c r="F115" s="188" t="s">
        <v>59</v>
      </c>
      <c r="G115" s="188" t="s">
        <v>122</v>
      </c>
      <c r="H115" s="188" t="s">
        <v>123</v>
      </c>
      <c r="I115" s="188" t="s">
        <v>124</v>
      </c>
      <c r="J115" s="188" t="s">
        <v>117</v>
      </c>
      <c r="K115" s="189" t="s">
        <v>125</v>
      </c>
      <c r="L115" s="190"/>
      <c r="M115" s="97" t="s">
        <v>1</v>
      </c>
      <c r="N115" s="98" t="s">
        <v>41</v>
      </c>
      <c r="O115" s="98" t="s">
        <v>126</v>
      </c>
      <c r="P115" s="98" t="s">
        <v>127</v>
      </c>
      <c r="Q115" s="98" t="s">
        <v>128</v>
      </c>
      <c r="R115" s="98" t="s">
        <v>129</v>
      </c>
      <c r="S115" s="98" t="s">
        <v>130</v>
      </c>
      <c r="T115" s="99" t="s">
        <v>131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5"/>
      <c r="B116" s="36"/>
      <c r="C116" s="104" t="s">
        <v>132</v>
      </c>
      <c r="D116" s="37"/>
      <c r="E116" s="37"/>
      <c r="F116" s="37"/>
      <c r="G116" s="37"/>
      <c r="H116" s="37"/>
      <c r="I116" s="37"/>
      <c r="J116" s="191">
        <f>BK116</f>
        <v>0</v>
      </c>
      <c r="K116" s="37"/>
      <c r="L116" s="41"/>
      <c r="M116" s="100"/>
      <c r="N116" s="192"/>
      <c r="O116" s="101"/>
      <c r="P116" s="193">
        <f>SUM(P117:P141)</f>
        <v>0</v>
      </c>
      <c r="Q116" s="101"/>
      <c r="R116" s="193">
        <f>SUM(R117:R141)</f>
        <v>0</v>
      </c>
      <c r="S116" s="101"/>
      <c r="T116" s="194">
        <f>SUM(T117:T141)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119</v>
      </c>
      <c r="BK116" s="195">
        <f>SUM(BK117:BK141)</f>
        <v>0</v>
      </c>
    </row>
    <row r="117" s="2" customFormat="1" ht="16.5" customHeight="1">
      <c r="A117" s="35"/>
      <c r="B117" s="36"/>
      <c r="C117" s="196" t="s">
        <v>84</v>
      </c>
      <c r="D117" s="196" t="s">
        <v>133</v>
      </c>
      <c r="E117" s="197" t="s">
        <v>385</v>
      </c>
      <c r="F117" s="198" t="s">
        <v>386</v>
      </c>
      <c r="G117" s="199" t="s">
        <v>147</v>
      </c>
      <c r="H117" s="200">
        <v>17</v>
      </c>
      <c r="I117" s="201"/>
      <c r="J117" s="202">
        <f>ROUND(I117*H117,2)</f>
        <v>0</v>
      </c>
      <c r="K117" s="198" t="s">
        <v>137</v>
      </c>
      <c r="L117" s="41"/>
      <c r="M117" s="203" t="s">
        <v>1</v>
      </c>
      <c r="N117" s="204" t="s">
        <v>42</v>
      </c>
      <c r="O117" s="88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193</v>
      </c>
      <c r="AT117" s="207" t="s">
        <v>133</v>
      </c>
      <c r="AU117" s="207" t="s">
        <v>77</v>
      </c>
      <c r="AY117" s="14" t="s">
        <v>139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84</v>
      </c>
      <c r="BK117" s="208">
        <f>ROUND(I117*H117,2)</f>
        <v>0</v>
      </c>
      <c r="BL117" s="14" t="s">
        <v>193</v>
      </c>
      <c r="BM117" s="207" t="s">
        <v>387</v>
      </c>
    </row>
    <row r="118" s="2" customFormat="1">
      <c r="A118" s="35"/>
      <c r="B118" s="36"/>
      <c r="C118" s="37"/>
      <c r="D118" s="209" t="s">
        <v>149</v>
      </c>
      <c r="E118" s="37"/>
      <c r="F118" s="210" t="s">
        <v>388</v>
      </c>
      <c r="G118" s="37"/>
      <c r="H118" s="37"/>
      <c r="I118" s="211"/>
      <c r="J118" s="37"/>
      <c r="K118" s="37"/>
      <c r="L118" s="41"/>
      <c r="M118" s="212"/>
      <c r="N118" s="21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149</v>
      </c>
      <c r="AU118" s="14" t="s">
        <v>77</v>
      </c>
    </row>
    <row r="119" s="2" customFormat="1" ht="16.5" customHeight="1">
      <c r="A119" s="35"/>
      <c r="B119" s="36"/>
      <c r="C119" s="196" t="s">
        <v>86</v>
      </c>
      <c r="D119" s="196" t="s">
        <v>133</v>
      </c>
      <c r="E119" s="197" t="s">
        <v>389</v>
      </c>
      <c r="F119" s="198" t="s">
        <v>390</v>
      </c>
      <c r="G119" s="199" t="s">
        <v>147</v>
      </c>
      <c r="H119" s="200">
        <v>17</v>
      </c>
      <c r="I119" s="201"/>
      <c r="J119" s="202">
        <f>ROUND(I119*H119,2)</f>
        <v>0</v>
      </c>
      <c r="K119" s="198" t="s">
        <v>137</v>
      </c>
      <c r="L119" s="41"/>
      <c r="M119" s="203" t="s">
        <v>1</v>
      </c>
      <c r="N119" s="204" t="s">
        <v>42</v>
      </c>
      <c r="O119" s="88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193</v>
      </c>
      <c r="AT119" s="207" t="s">
        <v>133</v>
      </c>
      <c r="AU119" s="207" t="s">
        <v>77</v>
      </c>
      <c r="AY119" s="14" t="s">
        <v>139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84</v>
      </c>
      <c r="BK119" s="208">
        <f>ROUND(I119*H119,2)</f>
        <v>0</v>
      </c>
      <c r="BL119" s="14" t="s">
        <v>193</v>
      </c>
      <c r="BM119" s="207" t="s">
        <v>391</v>
      </c>
    </row>
    <row r="120" s="2" customFormat="1">
      <c r="A120" s="35"/>
      <c r="B120" s="36"/>
      <c r="C120" s="37"/>
      <c r="D120" s="209" t="s">
        <v>149</v>
      </c>
      <c r="E120" s="37"/>
      <c r="F120" s="210" t="s">
        <v>388</v>
      </c>
      <c r="G120" s="37"/>
      <c r="H120" s="37"/>
      <c r="I120" s="211"/>
      <c r="J120" s="37"/>
      <c r="K120" s="37"/>
      <c r="L120" s="41"/>
      <c r="M120" s="212"/>
      <c r="N120" s="21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149</v>
      </c>
      <c r="AU120" s="14" t="s">
        <v>77</v>
      </c>
    </row>
    <row r="121" s="2" customFormat="1" ht="24.15" customHeight="1">
      <c r="A121" s="35"/>
      <c r="B121" s="36"/>
      <c r="C121" s="196" t="s">
        <v>144</v>
      </c>
      <c r="D121" s="196" t="s">
        <v>133</v>
      </c>
      <c r="E121" s="197" t="s">
        <v>392</v>
      </c>
      <c r="F121" s="198" t="s">
        <v>393</v>
      </c>
      <c r="G121" s="199" t="s">
        <v>147</v>
      </c>
      <c r="H121" s="200">
        <v>16</v>
      </c>
      <c r="I121" s="201"/>
      <c r="J121" s="202">
        <f>ROUND(I121*H121,2)</f>
        <v>0</v>
      </c>
      <c r="K121" s="198" t="s">
        <v>137</v>
      </c>
      <c r="L121" s="41"/>
      <c r="M121" s="203" t="s">
        <v>1</v>
      </c>
      <c r="N121" s="204" t="s">
        <v>42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138</v>
      </c>
      <c r="AT121" s="207" t="s">
        <v>133</v>
      </c>
      <c r="AU121" s="207" t="s">
        <v>77</v>
      </c>
      <c r="AY121" s="14" t="s">
        <v>139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84</v>
      </c>
      <c r="BK121" s="208">
        <f>ROUND(I121*H121,2)</f>
        <v>0</v>
      </c>
      <c r="BL121" s="14" t="s">
        <v>138</v>
      </c>
      <c r="BM121" s="207" t="s">
        <v>394</v>
      </c>
    </row>
    <row r="122" s="2" customFormat="1">
      <c r="A122" s="35"/>
      <c r="B122" s="36"/>
      <c r="C122" s="37"/>
      <c r="D122" s="209" t="s">
        <v>149</v>
      </c>
      <c r="E122" s="37"/>
      <c r="F122" s="210" t="s">
        <v>395</v>
      </c>
      <c r="G122" s="37"/>
      <c r="H122" s="37"/>
      <c r="I122" s="211"/>
      <c r="J122" s="37"/>
      <c r="K122" s="37"/>
      <c r="L122" s="41"/>
      <c r="M122" s="212"/>
      <c r="N122" s="213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149</v>
      </c>
      <c r="AU122" s="14" t="s">
        <v>77</v>
      </c>
    </row>
    <row r="123" s="2" customFormat="1" ht="24.15" customHeight="1">
      <c r="A123" s="35"/>
      <c r="B123" s="36"/>
      <c r="C123" s="196" t="s">
        <v>138</v>
      </c>
      <c r="D123" s="196" t="s">
        <v>133</v>
      </c>
      <c r="E123" s="197" t="s">
        <v>396</v>
      </c>
      <c r="F123" s="198" t="s">
        <v>397</v>
      </c>
      <c r="G123" s="199" t="s">
        <v>147</v>
      </c>
      <c r="H123" s="200">
        <v>24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138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138</v>
      </c>
      <c r="BM123" s="207" t="s">
        <v>398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399</v>
      </c>
      <c r="G124" s="37"/>
      <c r="H124" s="37"/>
      <c r="I124" s="211"/>
      <c r="J124" s="37"/>
      <c r="K124" s="37"/>
      <c r="L124" s="41"/>
      <c r="M124" s="212"/>
      <c r="N124" s="21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10" customFormat="1">
      <c r="A125" s="10"/>
      <c r="B125" s="214"/>
      <c r="C125" s="215"/>
      <c r="D125" s="209" t="s">
        <v>156</v>
      </c>
      <c r="E125" s="216" t="s">
        <v>1</v>
      </c>
      <c r="F125" s="217" t="s">
        <v>400</v>
      </c>
      <c r="G125" s="215"/>
      <c r="H125" s="218">
        <v>24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24" t="s">
        <v>156</v>
      </c>
      <c r="AU125" s="224" t="s">
        <v>77</v>
      </c>
      <c r="AV125" s="10" t="s">
        <v>86</v>
      </c>
      <c r="AW125" s="10" t="s">
        <v>33</v>
      </c>
      <c r="AX125" s="10" t="s">
        <v>84</v>
      </c>
      <c r="AY125" s="224" t="s">
        <v>139</v>
      </c>
    </row>
    <row r="126" s="2" customFormat="1" ht="24.15" customHeight="1">
      <c r="A126" s="35"/>
      <c r="B126" s="36"/>
      <c r="C126" s="196" t="s">
        <v>160</v>
      </c>
      <c r="D126" s="196" t="s">
        <v>133</v>
      </c>
      <c r="E126" s="197" t="s">
        <v>401</v>
      </c>
      <c r="F126" s="198" t="s">
        <v>402</v>
      </c>
      <c r="G126" s="199" t="s">
        <v>147</v>
      </c>
      <c r="H126" s="200">
        <v>4</v>
      </c>
      <c r="I126" s="201"/>
      <c r="J126" s="202">
        <f>ROUND(I126*H126,2)</f>
        <v>0</v>
      </c>
      <c r="K126" s="198" t="s">
        <v>137</v>
      </c>
      <c r="L126" s="41"/>
      <c r="M126" s="203" t="s">
        <v>1</v>
      </c>
      <c r="N126" s="204" t="s">
        <v>42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138</v>
      </c>
      <c r="AT126" s="207" t="s">
        <v>133</v>
      </c>
      <c r="AU126" s="207" t="s">
        <v>77</v>
      </c>
      <c r="AY126" s="14" t="s">
        <v>139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84</v>
      </c>
      <c r="BK126" s="208">
        <f>ROUND(I126*H126,2)</f>
        <v>0</v>
      </c>
      <c r="BL126" s="14" t="s">
        <v>138</v>
      </c>
      <c r="BM126" s="207" t="s">
        <v>403</v>
      </c>
    </row>
    <row r="127" s="2" customFormat="1">
      <c r="A127" s="35"/>
      <c r="B127" s="36"/>
      <c r="C127" s="37"/>
      <c r="D127" s="209" t="s">
        <v>222</v>
      </c>
      <c r="E127" s="37"/>
      <c r="F127" s="210" t="s">
        <v>404</v>
      </c>
      <c r="G127" s="37"/>
      <c r="H127" s="37"/>
      <c r="I127" s="211"/>
      <c r="J127" s="37"/>
      <c r="K127" s="37"/>
      <c r="L127" s="41"/>
      <c r="M127" s="212"/>
      <c r="N127" s="21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222</v>
      </c>
      <c r="AU127" s="14" t="s">
        <v>77</v>
      </c>
    </row>
    <row r="128" s="2" customFormat="1">
      <c r="A128" s="35"/>
      <c r="B128" s="36"/>
      <c r="C128" s="37"/>
      <c r="D128" s="209" t="s">
        <v>149</v>
      </c>
      <c r="E128" s="37"/>
      <c r="F128" s="210" t="s">
        <v>405</v>
      </c>
      <c r="G128" s="37"/>
      <c r="H128" s="37"/>
      <c r="I128" s="211"/>
      <c r="J128" s="37"/>
      <c r="K128" s="37"/>
      <c r="L128" s="41"/>
      <c r="M128" s="212"/>
      <c r="N128" s="21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149</v>
      </c>
      <c r="AU128" s="14" t="s">
        <v>77</v>
      </c>
    </row>
    <row r="129" s="10" customFormat="1">
      <c r="A129" s="10"/>
      <c r="B129" s="214"/>
      <c r="C129" s="215"/>
      <c r="D129" s="209" t="s">
        <v>156</v>
      </c>
      <c r="E129" s="216" t="s">
        <v>1</v>
      </c>
      <c r="F129" s="217" t="s">
        <v>253</v>
      </c>
      <c r="G129" s="215"/>
      <c r="H129" s="218">
        <v>4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T129" s="224" t="s">
        <v>156</v>
      </c>
      <c r="AU129" s="224" t="s">
        <v>77</v>
      </c>
      <c r="AV129" s="10" t="s">
        <v>86</v>
      </c>
      <c r="AW129" s="10" t="s">
        <v>33</v>
      </c>
      <c r="AX129" s="10" t="s">
        <v>84</v>
      </c>
      <c r="AY129" s="224" t="s">
        <v>139</v>
      </c>
    </row>
    <row r="130" s="2" customFormat="1" ht="24.15" customHeight="1">
      <c r="A130" s="35"/>
      <c r="B130" s="36"/>
      <c r="C130" s="196" t="s">
        <v>166</v>
      </c>
      <c r="D130" s="196" t="s">
        <v>133</v>
      </c>
      <c r="E130" s="197" t="s">
        <v>406</v>
      </c>
      <c r="F130" s="198" t="s">
        <v>407</v>
      </c>
      <c r="G130" s="199" t="s">
        <v>147</v>
      </c>
      <c r="H130" s="200">
        <v>590</v>
      </c>
      <c r="I130" s="201"/>
      <c r="J130" s="202">
        <f>ROUND(I130*H130,2)</f>
        <v>0</v>
      </c>
      <c r="K130" s="198" t="s">
        <v>137</v>
      </c>
      <c r="L130" s="41"/>
      <c r="M130" s="203" t="s">
        <v>1</v>
      </c>
      <c r="N130" s="204" t="s">
        <v>42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193</v>
      </c>
      <c r="AT130" s="207" t="s">
        <v>133</v>
      </c>
      <c r="AU130" s="207" t="s">
        <v>77</v>
      </c>
      <c r="AY130" s="14" t="s">
        <v>139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84</v>
      </c>
      <c r="BK130" s="208">
        <f>ROUND(I130*H130,2)</f>
        <v>0</v>
      </c>
      <c r="BL130" s="14" t="s">
        <v>193</v>
      </c>
      <c r="BM130" s="207" t="s">
        <v>408</v>
      </c>
    </row>
    <row r="131" s="2" customFormat="1">
      <c r="A131" s="35"/>
      <c r="B131" s="36"/>
      <c r="C131" s="37"/>
      <c r="D131" s="209" t="s">
        <v>149</v>
      </c>
      <c r="E131" s="37"/>
      <c r="F131" s="210" t="s">
        <v>409</v>
      </c>
      <c r="G131" s="37"/>
      <c r="H131" s="37"/>
      <c r="I131" s="211"/>
      <c r="J131" s="37"/>
      <c r="K131" s="37"/>
      <c r="L131" s="41"/>
      <c r="M131" s="212"/>
      <c r="N131" s="21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149</v>
      </c>
      <c r="AU131" s="14" t="s">
        <v>77</v>
      </c>
    </row>
    <row r="132" s="10" customFormat="1">
      <c r="A132" s="10"/>
      <c r="B132" s="214"/>
      <c r="C132" s="215"/>
      <c r="D132" s="209" t="s">
        <v>156</v>
      </c>
      <c r="E132" s="216" t="s">
        <v>1</v>
      </c>
      <c r="F132" s="217" t="s">
        <v>410</v>
      </c>
      <c r="G132" s="215"/>
      <c r="H132" s="218">
        <v>590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4" t="s">
        <v>156</v>
      </c>
      <c r="AU132" s="224" t="s">
        <v>77</v>
      </c>
      <c r="AV132" s="10" t="s">
        <v>86</v>
      </c>
      <c r="AW132" s="10" t="s">
        <v>33</v>
      </c>
      <c r="AX132" s="10" t="s">
        <v>84</v>
      </c>
      <c r="AY132" s="224" t="s">
        <v>139</v>
      </c>
    </row>
    <row r="133" s="2" customFormat="1" ht="37.8" customHeight="1">
      <c r="A133" s="35"/>
      <c r="B133" s="36"/>
      <c r="C133" s="196" t="s">
        <v>171</v>
      </c>
      <c r="D133" s="196" t="s">
        <v>133</v>
      </c>
      <c r="E133" s="197" t="s">
        <v>411</v>
      </c>
      <c r="F133" s="198" t="s">
        <v>412</v>
      </c>
      <c r="G133" s="199" t="s">
        <v>147</v>
      </c>
      <c r="H133" s="200">
        <v>590</v>
      </c>
      <c r="I133" s="201"/>
      <c r="J133" s="202">
        <f>ROUND(I133*H133,2)</f>
        <v>0</v>
      </c>
      <c r="K133" s="198" t="s">
        <v>137</v>
      </c>
      <c r="L133" s="41"/>
      <c r="M133" s="203" t="s">
        <v>1</v>
      </c>
      <c r="N133" s="204" t="s">
        <v>42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193</v>
      </c>
      <c r="AT133" s="207" t="s">
        <v>133</v>
      </c>
      <c r="AU133" s="207" t="s">
        <v>77</v>
      </c>
      <c r="AY133" s="14" t="s">
        <v>139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84</v>
      </c>
      <c r="BK133" s="208">
        <f>ROUND(I133*H133,2)</f>
        <v>0</v>
      </c>
      <c r="BL133" s="14" t="s">
        <v>193</v>
      </c>
      <c r="BM133" s="207" t="s">
        <v>413</v>
      </c>
    </row>
    <row r="134" s="2" customFormat="1">
      <c r="A134" s="35"/>
      <c r="B134" s="36"/>
      <c r="C134" s="37"/>
      <c r="D134" s="209" t="s">
        <v>149</v>
      </c>
      <c r="E134" s="37"/>
      <c r="F134" s="210" t="s">
        <v>409</v>
      </c>
      <c r="G134" s="37"/>
      <c r="H134" s="37"/>
      <c r="I134" s="211"/>
      <c r="J134" s="37"/>
      <c r="K134" s="37"/>
      <c r="L134" s="41"/>
      <c r="M134" s="212"/>
      <c r="N134" s="21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149</v>
      </c>
      <c r="AU134" s="14" t="s">
        <v>77</v>
      </c>
    </row>
    <row r="135" s="10" customFormat="1">
      <c r="A135" s="10"/>
      <c r="B135" s="214"/>
      <c r="C135" s="215"/>
      <c r="D135" s="209" t="s">
        <v>156</v>
      </c>
      <c r="E135" s="216" t="s">
        <v>1</v>
      </c>
      <c r="F135" s="217" t="s">
        <v>410</v>
      </c>
      <c r="G135" s="215"/>
      <c r="H135" s="218">
        <v>590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T135" s="224" t="s">
        <v>156</v>
      </c>
      <c r="AU135" s="224" t="s">
        <v>77</v>
      </c>
      <c r="AV135" s="10" t="s">
        <v>86</v>
      </c>
      <c r="AW135" s="10" t="s">
        <v>33</v>
      </c>
      <c r="AX135" s="10" t="s">
        <v>84</v>
      </c>
      <c r="AY135" s="224" t="s">
        <v>139</v>
      </c>
    </row>
    <row r="136" s="2" customFormat="1" ht="21.75" customHeight="1">
      <c r="A136" s="35"/>
      <c r="B136" s="36"/>
      <c r="C136" s="196" t="s">
        <v>182</v>
      </c>
      <c r="D136" s="196" t="s">
        <v>133</v>
      </c>
      <c r="E136" s="197" t="s">
        <v>414</v>
      </c>
      <c r="F136" s="198" t="s">
        <v>415</v>
      </c>
      <c r="G136" s="199" t="s">
        <v>147</v>
      </c>
      <c r="H136" s="200">
        <v>148</v>
      </c>
      <c r="I136" s="201"/>
      <c r="J136" s="202">
        <f>ROUND(I136*H136,2)</f>
        <v>0</v>
      </c>
      <c r="K136" s="198" t="s">
        <v>137</v>
      </c>
      <c r="L136" s="41"/>
      <c r="M136" s="203" t="s">
        <v>1</v>
      </c>
      <c r="N136" s="204" t="s">
        <v>42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193</v>
      </c>
      <c r="AT136" s="207" t="s">
        <v>133</v>
      </c>
      <c r="AU136" s="207" t="s">
        <v>77</v>
      </c>
      <c r="AY136" s="14" t="s">
        <v>139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84</v>
      </c>
      <c r="BK136" s="208">
        <f>ROUND(I136*H136,2)</f>
        <v>0</v>
      </c>
      <c r="BL136" s="14" t="s">
        <v>193</v>
      </c>
      <c r="BM136" s="207" t="s">
        <v>416</v>
      </c>
    </row>
    <row r="137" s="2" customFormat="1">
      <c r="A137" s="35"/>
      <c r="B137" s="36"/>
      <c r="C137" s="37"/>
      <c r="D137" s="209" t="s">
        <v>149</v>
      </c>
      <c r="E137" s="37"/>
      <c r="F137" s="210" t="s">
        <v>417</v>
      </c>
      <c r="G137" s="37"/>
      <c r="H137" s="37"/>
      <c r="I137" s="211"/>
      <c r="J137" s="37"/>
      <c r="K137" s="37"/>
      <c r="L137" s="41"/>
      <c r="M137" s="212"/>
      <c r="N137" s="21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149</v>
      </c>
      <c r="AU137" s="14" t="s">
        <v>77</v>
      </c>
    </row>
    <row r="138" s="10" customFormat="1">
      <c r="A138" s="10"/>
      <c r="B138" s="214"/>
      <c r="C138" s="215"/>
      <c r="D138" s="209" t="s">
        <v>156</v>
      </c>
      <c r="E138" s="216" t="s">
        <v>1</v>
      </c>
      <c r="F138" s="217" t="s">
        <v>418</v>
      </c>
      <c r="G138" s="215"/>
      <c r="H138" s="218">
        <v>148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4" t="s">
        <v>156</v>
      </c>
      <c r="AU138" s="224" t="s">
        <v>77</v>
      </c>
      <c r="AV138" s="10" t="s">
        <v>86</v>
      </c>
      <c r="AW138" s="10" t="s">
        <v>33</v>
      </c>
      <c r="AX138" s="10" t="s">
        <v>84</v>
      </c>
      <c r="AY138" s="224" t="s">
        <v>139</v>
      </c>
    </row>
    <row r="139" s="2" customFormat="1" ht="21.75" customHeight="1">
      <c r="A139" s="35"/>
      <c r="B139" s="36"/>
      <c r="C139" s="196" t="s">
        <v>176</v>
      </c>
      <c r="D139" s="196" t="s">
        <v>133</v>
      </c>
      <c r="E139" s="197" t="s">
        <v>419</v>
      </c>
      <c r="F139" s="198" t="s">
        <v>420</v>
      </c>
      <c r="G139" s="199" t="s">
        <v>147</v>
      </c>
      <c r="H139" s="200">
        <v>148</v>
      </c>
      <c r="I139" s="201"/>
      <c r="J139" s="202">
        <f>ROUND(I139*H139,2)</f>
        <v>0</v>
      </c>
      <c r="K139" s="198" t="s">
        <v>137</v>
      </c>
      <c r="L139" s="41"/>
      <c r="M139" s="203" t="s">
        <v>1</v>
      </c>
      <c r="N139" s="204" t="s">
        <v>42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193</v>
      </c>
      <c r="AT139" s="207" t="s">
        <v>133</v>
      </c>
      <c r="AU139" s="207" t="s">
        <v>77</v>
      </c>
      <c r="AY139" s="14" t="s">
        <v>139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84</v>
      </c>
      <c r="BK139" s="208">
        <f>ROUND(I139*H139,2)</f>
        <v>0</v>
      </c>
      <c r="BL139" s="14" t="s">
        <v>193</v>
      </c>
      <c r="BM139" s="207" t="s">
        <v>421</v>
      </c>
    </row>
    <row r="140" s="2" customFormat="1">
      <c r="A140" s="35"/>
      <c r="B140" s="36"/>
      <c r="C140" s="37"/>
      <c r="D140" s="209" t="s">
        <v>149</v>
      </c>
      <c r="E140" s="37"/>
      <c r="F140" s="210" t="s">
        <v>417</v>
      </c>
      <c r="G140" s="37"/>
      <c r="H140" s="37"/>
      <c r="I140" s="211"/>
      <c r="J140" s="37"/>
      <c r="K140" s="37"/>
      <c r="L140" s="41"/>
      <c r="M140" s="212"/>
      <c r="N140" s="21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149</v>
      </c>
      <c r="AU140" s="14" t="s">
        <v>77</v>
      </c>
    </row>
    <row r="141" s="10" customFormat="1">
      <c r="A141" s="10"/>
      <c r="B141" s="214"/>
      <c r="C141" s="215"/>
      <c r="D141" s="209" t="s">
        <v>156</v>
      </c>
      <c r="E141" s="216" t="s">
        <v>1</v>
      </c>
      <c r="F141" s="217" t="s">
        <v>418</v>
      </c>
      <c r="G141" s="215"/>
      <c r="H141" s="218">
        <v>148</v>
      </c>
      <c r="I141" s="219"/>
      <c r="J141" s="215"/>
      <c r="K141" s="215"/>
      <c r="L141" s="220"/>
      <c r="M141" s="250"/>
      <c r="N141" s="251"/>
      <c r="O141" s="251"/>
      <c r="P141" s="251"/>
      <c r="Q141" s="251"/>
      <c r="R141" s="251"/>
      <c r="S141" s="251"/>
      <c r="T141" s="252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T141" s="224" t="s">
        <v>156</v>
      </c>
      <c r="AU141" s="224" t="s">
        <v>77</v>
      </c>
      <c r="AV141" s="10" t="s">
        <v>86</v>
      </c>
      <c r="AW141" s="10" t="s">
        <v>33</v>
      </c>
      <c r="AX141" s="10" t="s">
        <v>84</v>
      </c>
      <c r="AY141" s="224" t="s">
        <v>139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F6kphYYCk6pdkDW2eP/gEPsugQqj8SeOTI8+4fOE1nCc8J/zcG/PEw+PvVLTGalnAqMHNoIST769Q5Q2qF+/6Q==" hashValue="gHrEtqty5iiEVRIqnwIhpFaSW4yfN14siQvVu3DGkzLLhHfF740hRe2I5FtO9yysqnpqQD74TFMvnl/kcYTzyg==" algorithmName="SHA-512" password="CC35"/>
  <autoFilter ref="C115:K14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2" customFormat="1" ht="12" customHeight="1">
      <c r="A8" s="35"/>
      <c r="B8" s="41"/>
      <c r="C8" s="35"/>
      <c r="D8" s="147" t="s">
        <v>111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9" t="s">
        <v>422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11. 10. 2021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8" t="s">
        <v>27</v>
      </c>
      <c r="F15" s="35"/>
      <c r="G15" s="35"/>
      <c r="H15" s="35"/>
      <c r="I15" s="147" t="s">
        <v>28</v>
      </c>
      <c r="J15" s="138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7" t="s">
        <v>30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7" t="s">
        <v>32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28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7" t="s">
        <v>34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8" t="s">
        <v>35</v>
      </c>
      <c r="F24" s="35"/>
      <c r="G24" s="35"/>
      <c r="H24" s="35"/>
      <c r="I24" s="147" t="s">
        <v>28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6" t="s">
        <v>37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8" t="s">
        <v>39</v>
      </c>
      <c r="G32" s="35"/>
      <c r="H32" s="35"/>
      <c r="I32" s="158" t="s">
        <v>38</v>
      </c>
      <c r="J32" s="158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9" t="s">
        <v>41</v>
      </c>
      <c r="E33" s="147" t="s">
        <v>42</v>
      </c>
      <c r="F33" s="160">
        <f>ROUND((SUM(BE116:BE124)),  2)</f>
        <v>0</v>
      </c>
      <c r="G33" s="35"/>
      <c r="H33" s="35"/>
      <c r="I33" s="161">
        <v>0.20999999999999999</v>
      </c>
      <c r="J33" s="160">
        <f>ROUND(((SUM(BE116:BE124))*I33),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47" t="s">
        <v>43</v>
      </c>
      <c r="F34" s="160">
        <f>ROUND((SUM(BF116:BF124)),  2)</f>
        <v>0</v>
      </c>
      <c r="G34" s="35"/>
      <c r="H34" s="35"/>
      <c r="I34" s="161">
        <v>0.14999999999999999</v>
      </c>
      <c r="J34" s="160">
        <f>ROUND(((SUM(BF116:BF124))*I34),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44</v>
      </c>
      <c r="F35" s="160">
        <f>ROUND((SUM(BG116:BG124)),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45</v>
      </c>
      <c r="F36" s="160">
        <f>ROUND((SUM(BH116:BH124)),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46</v>
      </c>
      <c r="F37" s="160">
        <f>ROUND((SUM(BI116:BI124)),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A.4 - Přepravy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11. 10. 2021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Správa železnic,s.o.;OŘ ÚNL-ST Karlovy Vary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Pavlína Liprtová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1" t="s">
        <v>116</v>
      </c>
      <c r="D94" s="182"/>
      <c r="E94" s="182"/>
      <c r="F94" s="182"/>
      <c r="G94" s="182"/>
      <c r="H94" s="182"/>
      <c r="I94" s="182"/>
      <c r="J94" s="183" t="s">
        <v>117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4" t="s">
        <v>118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120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GPK v úseku M. Lázně - Cheb_ZMĚNA Č.1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111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A.4 - Přepravy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11. 10. 2021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Správa železnic,s.o.;OŘ ÚNL-ST Karlovy Vary</v>
      </c>
      <c r="G112" s="37"/>
      <c r="H112" s="37"/>
      <c r="I112" s="29" t="s">
        <v>32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30</v>
      </c>
      <c r="D113" s="37"/>
      <c r="E113" s="37"/>
      <c r="F113" s="24" t="str">
        <f>IF(E18="","",E18)</f>
        <v>Vyplň údaj</v>
      </c>
      <c r="G113" s="37"/>
      <c r="H113" s="37"/>
      <c r="I113" s="29" t="s">
        <v>34</v>
      </c>
      <c r="J113" s="33" t="str">
        <f>E24</f>
        <v>Pavlína Liprtová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85"/>
      <c r="B115" s="186"/>
      <c r="C115" s="187" t="s">
        <v>121</v>
      </c>
      <c r="D115" s="188" t="s">
        <v>62</v>
      </c>
      <c r="E115" s="188" t="s">
        <v>58</v>
      </c>
      <c r="F115" s="188" t="s">
        <v>59</v>
      </c>
      <c r="G115" s="188" t="s">
        <v>122</v>
      </c>
      <c r="H115" s="188" t="s">
        <v>123</v>
      </c>
      <c r="I115" s="188" t="s">
        <v>124</v>
      </c>
      <c r="J115" s="188" t="s">
        <v>117</v>
      </c>
      <c r="K115" s="189" t="s">
        <v>125</v>
      </c>
      <c r="L115" s="190"/>
      <c r="M115" s="97" t="s">
        <v>1</v>
      </c>
      <c r="N115" s="98" t="s">
        <v>41</v>
      </c>
      <c r="O115" s="98" t="s">
        <v>126</v>
      </c>
      <c r="P115" s="98" t="s">
        <v>127</v>
      </c>
      <c r="Q115" s="98" t="s">
        <v>128</v>
      </c>
      <c r="R115" s="98" t="s">
        <v>129</v>
      </c>
      <c r="S115" s="98" t="s">
        <v>130</v>
      </c>
      <c r="T115" s="99" t="s">
        <v>131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5"/>
      <c r="B116" s="36"/>
      <c r="C116" s="104" t="s">
        <v>132</v>
      </c>
      <c r="D116" s="37"/>
      <c r="E116" s="37"/>
      <c r="F116" s="37"/>
      <c r="G116" s="37"/>
      <c r="H116" s="37"/>
      <c r="I116" s="37"/>
      <c r="J116" s="191">
        <f>BK116</f>
        <v>0</v>
      </c>
      <c r="K116" s="37"/>
      <c r="L116" s="41"/>
      <c r="M116" s="100"/>
      <c r="N116" s="192"/>
      <c r="O116" s="101"/>
      <c r="P116" s="193">
        <f>SUM(P117:P124)</f>
        <v>0</v>
      </c>
      <c r="Q116" s="101"/>
      <c r="R116" s="193">
        <f>SUM(R117:R124)</f>
        <v>0</v>
      </c>
      <c r="S116" s="101"/>
      <c r="T116" s="194">
        <f>SUM(T117:T124)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119</v>
      </c>
      <c r="BK116" s="195">
        <f>SUM(BK117:BK124)</f>
        <v>0</v>
      </c>
    </row>
    <row r="117" s="2" customFormat="1" ht="49.05" customHeight="1">
      <c r="A117" s="35"/>
      <c r="B117" s="36"/>
      <c r="C117" s="196" t="s">
        <v>84</v>
      </c>
      <c r="D117" s="196" t="s">
        <v>133</v>
      </c>
      <c r="E117" s="197" t="s">
        <v>423</v>
      </c>
      <c r="F117" s="198" t="s">
        <v>424</v>
      </c>
      <c r="G117" s="199" t="s">
        <v>192</v>
      </c>
      <c r="H117" s="200">
        <v>7500.6719999999996</v>
      </c>
      <c r="I117" s="201"/>
      <c r="J117" s="202">
        <f>ROUND(I117*H117,2)</f>
        <v>0</v>
      </c>
      <c r="K117" s="198" t="s">
        <v>137</v>
      </c>
      <c r="L117" s="41"/>
      <c r="M117" s="203" t="s">
        <v>1</v>
      </c>
      <c r="N117" s="204" t="s">
        <v>42</v>
      </c>
      <c r="O117" s="88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193</v>
      </c>
      <c r="AT117" s="207" t="s">
        <v>133</v>
      </c>
      <c r="AU117" s="207" t="s">
        <v>77</v>
      </c>
      <c r="AY117" s="14" t="s">
        <v>139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84</v>
      </c>
      <c r="BK117" s="208">
        <f>ROUND(I117*H117,2)</f>
        <v>0</v>
      </c>
      <c r="BL117" s="14" t="s">
        <v>193</v>
      </c>
      <c r="BM117" s="207" t="s">
        <v>425</v>
      </c>
    </row>
    <row r="118" s="2" customFormat="1">
      <c r="A118" s="35"/>
      <c r="B118" s="36"/>
      <c r="C118" s="37"/>
      <c r="D118" s="209" t="s">
        <v>149</v>
      </c>
      <c r="E118" s="37"/>
      <c r="F118" s="210" t="s">
        <v>426</v>
      </c>
      <c r="G118" s="37"/>
      <c r="H118" s="37"/>
      <c r="I118" s="211"/>
      <c r="J118" s="37"/>
      <c r="K118" s="37"/>
      <c r="L118" s="41"/>
      <c r="M118" s="212"/>
      <c r="N118" s="21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149</v>
      </c>
      <c r="AU118" s="14" t="s">
        <v>77</v>
      </c>
    </row>
    <row r="119" s="10" customFormat="1">
      <c r="A119" s="10"/>
      <c r="B119" s="214"/>
      <c r="C119" s="215"/>
      <c r="D119" s="209" t="s">
        <v>156</v>
      </c>
      <c r="E119" s="216" t="s">
        <v>1</v>
      </c>
      <c r="F119" s="217" t="s">
        <v>427</v>
      </c>
      <c r="G119" s="215"/>
      <c r="H119" s="218">
        <v>7500.6719999999996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4" t="s">
        <v>156</v>
      </c>
      <c r="AU119" s="224" t="s">
        <v>77</v>
      </c>
      <c r="AV119" s="10" t="s">
        <v>86</v>
      </c>
      <c r="AW119" s="10" t="s">
        <v>33</v>
      </c>
      <c r="AX119" s="10" t="s">
        <v>84</v>
      </c>
      <c r="AY119" s="224" t="s">
        <v>139</v>
      </c>
    </row>
    <row r="120" s="2" customFormat="1" ht="49.05" customHeight="1">
      <c r="A120" s="35"/>
      <c r="B120" s="36"/>
      <c r="C120" s="196" t="s">
        <v>86</v>
      </c>
      <c r="D120" s="196" t="s">
        <v>133</v>
      </c>
      <c r="E120" s="197" t="s">
        <v>428</v>
      </c>
      <c r="F120" s="198" t="s">
        <v>429</v>
      </c>
      <c r="G120" s="199" t="s">
        <v>192</v>
      </c>
      <c r="H120" s="200">
        <v>113.233</v>
      </c>
      <c r="I120" s="201"/>
      <c r="J120" s="202">
        <f>ROUND(I120*H120,2)</f>
        <v>0</v>
      </c>
      <c r="K120" s="198" t="s">
        <v>137</v>
      </c>
      <c r="L120" s="41"/>
      <c r="M120" s="203" t="s">
        <v>1</v>
      </c>
      <c r="N120" s="204" t="s">
        <v>42</v>
      </c>
      <c r="O120" s="88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7" t="s">
        <v>193</v>
      </c>
      <c r="AT120" s="207" t="s">
        <v>133</v>
      </c>
      <c r="AU120" s="207" t="s">
        <v>77</v>
      </c>
      <c r="AY120" s="14" t="s">
        <v>139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4" t="s">
        <v>84</v>
      </c>
      <c r="BK120" s="208">
        <f>ROUND(I120*H120,2)</f>
        <v>0</v>
      </c>
      <c r="BL120" s="14" t="s">
        <v>193</v>
      </c>
      <c r="BM120" s="207" t="s">
        <v>430</v>
      </c>
    </row>
    <row r="121" s="2" customFormat="1">
      <c r="A121" s="35"/>
      <c r="B121" s="36"/>
      <c r="C121" s="37"/>
      <c r="D121" s="209" t="s">
        <v>149</v>
      </c>
      <c r="E121" s="37"/>
      <c r="F121" s="210" t="s">
        <v>431</v>
      </c>
      <c r="G121" s="37"/>
      <c r="H121" s="37"/>
      <c r="I121" s="211"/>
      <c r="J121" s="37"/>
      <c r="K121" s="37"/>
      <c r="L121" s="41"/>
      <c r="M121" s="212"/>
      <c r="N121" s="213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149</v>
      </c>
      <c r="AU121" s="14" t="s">
        <v>77</v>
      </c>
    </row>
    <row r="122" s="10" customFormat="1">
      <c r="A122" s="10"/>
      <c r="B122" s="214"/>
      <c r="C122" s="215"/>
      <c r="D122" s="209" t="s">
        <v>156</v>
      </c>
      <c r="E122" s="216" t="s">
        <v>1</v>
      </c>
      <c r="F122" s="217" t="s">
        <v>432</v>
      </c>
      <c r="G122" s="215"/>
      <c r="H122" s="218">
        <v>113.233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4" t="s">
        <v>156</v>
      </c>
      <c r="AU122" s="224" t="s">
        <v>77</v>
      </c>
      <c r="AV122" s="10" t="s">
        <v>86</v>
      </c>
      <c r="AW122" s="10" t="s">
        <v>33</v>
      </c>
      <c r="AX122" s="10" t="s">
        <v>84</v>
      </c>
      <c r="AY122" s="224" t="s">
        <v>139</v>
      </c>
    </row>
    <row r="123" s="2" customFormat="1" ht="24.15" customHeight="1">
      <c r="A123" s="35"/>
      <c r="B123" s="36"/>
      <c r="C123" s="196" t="s">
        <v>138</v>
      </c>
      <c r="D123" s="196" t="s">
        <v>133</v>
      </c>
      <c r="E123" s="197" t="s">
        <v>433</v>
      </c>
      <c r="F123" s="198" t="s">
        <v>434</v>
      </c>
      <c r="G123" s="199" t="s">
        <v>147</v>
      </c>
      <c r="H123" s="200">
        <v>4</v>
      </c>
      <c r="I123" s="201"/>
      <c r="J123" s="202">
        <f>ROUND(I123*H123,2)</f>
        <v>0</v>
      </c>
      <c r="K123" s="198" t="s">
        <v>137</v>
      </c>
      <c r="L123" s="41"/>
      <c r="M123" s="203" t="s">
        <v>1</v>
      </c>
      <c r="N123" s="204" t="s">
        <v>42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193</v>
      </c>
      <c r="AT123" s="207" t="s">
        <v>133</v>
      </c>
      <c r="AU123" s="207" t="s">
        <v>77</v>
      </c>
      <c r="AY123" s="14" t="s">
        <v>139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84</v>
      </c>
      <c r="BK123" s="208">
        <f>ROUND(I123*H123,2)</f>
        <v>0</v>
      </c>
      <c r="BL123" s="14" t="s">
        <v>193</v>
      </c>
      <c r="BM123" s="207" t="s">
        <v>435</v>
      </c>
    </row>
    <row r="124" s="2" customFormat="1">
      <c r="A124" s="35"/>
      <c r="B124" s="36"/>
      <c r="C124" s="37"/>
      <c r="D124" s="209" t="s">
        <v>149</v>
      </c>
      <c r="E124" s="37"/>
      <c r="F124" s="210" t="s">
        <v>436</v>
      </c>
      <c r="G124" s="37"/>
      <c r="H124" s="37"/>
      <c r="I124" s="211"/>
      <c r="J124" s="37"/>
      <c r="K124" s="37"/>
      <c r="L124" s="41"/>
      <c r="M124" s="246"/>
      <c r="N124" s="247"/>
      <c r="O124" s="248"/>
      <c r="P124" s="248"/>
      <c r="Q124" s="248"/>
      <c r="R124" s="248"/>
      <c r="S124" s="248"/>
      <c r="T124" s="24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149</v>
      </c>
      <c r="AU124" s="14" t="s">
        <v>77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EH1LOLwsRzBB/JXSiTjIFgscSA9EwgjW6X0iwXiC2uApIpvpZxPEm29eSYQLqLWCvfbhezMPNzI3/gm7d3/iHQ==" hashValue="bSHLcmfjwWJqK+cPX2w/ULI3uipI1fA7BAWfzVBhN8HhQ7tBmN314GwvoeUlLIH9Bh/jzdtK602XcR6fDMsEuw==" algorithmName="SHA-512" password="CC35"/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hidden="1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86</v>
      </c>
    </row>
    <row r="4" hidden="1" s="1" customFormat="1" ht="24.96" customHeight="1">
      <c r="B4" s="17"/>
      <c r="D4" s="145" t="s">
        <v>110</v>
      </c>
      <c r="L4" s="17"/>
      <c r="M4" s="146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7" t="s">
        <v>16</v>
      </c>
      <c r="L6" s="17"/>
    </row>
    <row r="7" hidden="1" s="1" customFormat="1" ht="16.5" customHeight="1">
      <c r="B7" s="17"/>
      <c r="E7" s="148" t="str">
        <f>'Rekapitulace stavby'!K6</f>
        <v>Oprava GPK v úseku M. Lázně - Cheb_ZMĚNA Č.1</v>
      </c>
      <c r="F7" s="147"/>
      <c r="G7" s="147"/>
      <c r="H7" s="147"/>
      <c r="L7" s="17"/>
    </row>
    <row r="8" hidden="1" s="2" customFormat="1" ht="12" customHeight="1">
      <c r="A8" s="35"/>
      <c r="B8" s="41"/>
      <c r="C8" s="35"/>
      <c r="D8" s="147" t="s">
        <v>111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9" t="s">
        <v>437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11. 10. 2021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8" t="s">
        <v>27</v>
      </c>
      <c r="F15" s="35"/>
      <c r="G15" s="35"/>
      <c r="H15" s="35"/>
      <c r="I15" s="147" t="s">
        <v>28</v>
      </c>
      <c r="J15" s="138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7" t="s">
        <v>30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7" t="s">
        <v>32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28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7" t="s">
        <v>34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8" t="s">
        <v>35</v>
      </c>
      <c r="F24" s="35"/>
      <c r="G24" s="35"/>
      <c r="H24" s="35"/>
      <c r="I24" s="147" t="s">
        <v>28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7" t="s">
        <v>36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6" t="s">
        <v>37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8" t="s">
        <v>39</v>
      </c>
      <c r="G32" s="35"/>
      <c r="H32" s="35"/>
      <c r="I32" s="158" t="s">
        <v>38</v>
      </c>
      <c r="J32" s="158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9" t="s">
        <v>41</v>
      </c>
      <c r="E33" s="147" t="s">
        <v>42</v>
      </c>
      <c r="F33" s="160">
        <f>ROUND((SUM(BE116:BE128)),  2)</f>
        <v>0</v>
      </c>
      <c r="G33" s="35"/>
      <c r="H33" s="35"/>
      <c r="I33" s="161">
        <v>0.20999999999999999</v>
      </c>
      <c r="J33" s="160">
        <f>ROUND(((SUM(BE116:BE128))*I33),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47" t="s">
        <v>43</v>
      </c>
      <c r="F34" s="160">
        <f>ROUND((SUM(BF116:BF128)),  2)</f>
        <v>0</v>
      </c>
      <c r="G34" s="35"/>
      <c r="H34" s="35"/>
      <c r="I34" s="161">
        <v>0.14999999999999999</v>
      </c>
      <c r="J34" s="160">
        <f>ROUND(((SUM(BF116:BF128))*I34),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44</v>
      </c>
      <c r="F35" s="160">
        <f>ROUND((SUM(BG116:BG128)),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45</v>
      </c>
      <c r="F36" s="160">
        <f>ROUND((SUM(BH116:BH128)),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46</v>
      </c>
      <c r="F37" s="160">
        <f>ROUND((SUM(BI116:BI128)),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69" t="s">
        <v>50</v>
      </c>
      <c r="E50" s="170"/>
      <c r="F50" s="170"/>
      <c r="G50" s="169" t="s">
        <v>51</v>
      </c>
      <c r="H50" s="170"/>
      <c r="I50" s="170"/>
      <c r="J50" s="170"/>
      <c r="K50" s="170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1" t="s">
        <v>52</v>
      </c>
      <c r="E61" s="172"/>
      <c r="F61" s="173" t="s">
        <v>53</v>
      </c>
      <c r="G61" s="171" t="s">
        <v>52</v>
      </c>
      <c r="H61" s="172"/>
      <c r="I61" s="172"/>
      <c r="J61" s="174" t="s">
        <v>53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9" t="s">
        <v>54</v>
      </c>
      <c r="E65" s="175"/>
      <c r="F65" s="175"/>
      <c r="G65" s="169" t="s">
        <v>55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1" t="s">
        <v>52</v>
      </c>
      <c r="E76" s="172"/>
      <c r="F76" s="173" t="s">
        <v>53</v>
      </c>
      <c r="G76" s="171" t="s">
        <v>52</v>
      </c>
      <c r="H76" s="172"/>
      <c r="I76" s="172"/>
      <c r="J76" s="174" t="s">
        <v>53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115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0" t="str">
        <f>E7</f>
        <v>Oprava GPK v úseku M. Lázně - Cheb_ZMĚNA Č.1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111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A.5 -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11. 10. 2021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Správa železnic,s.o.;OŘ ÚNL-ST Karlovy Vary</v>
      </c>
      <c r="G91" s="37"/>
      <c r="H91" s="37"/>
      <c r="I91" s="29" t="s">
        <v>32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Pavlína Liprtová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1" t="s">
        <v>116</v>
      </c>
      <c r="D94" s="182"/>
      <c r="E94" s="182"/>
      <c r="F94" s="182"/>
      <c r="G94" s="182"/>
      <c r="H94" s="182"/>
      <c r="I94" s="182"/>
      <c r="J94" s="183" t="s">
        <v>117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4" t="s">
        <v>118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119</v>
      </c>
    </row>
    <row r="97" hidden="1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/>
    <row r="100" hidden="1"/>
    <row r="101" hidden="1"/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120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GPK v úseku M. Lázně - Cheb_ZMĚNA Č.1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111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A.5 - VON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11. 10. 2021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>Správa železnic,s.o.;OŘ ÚNL-ST Karlovy Vary</v>
      </c>
      <c r="G112" s="37"/>
      <c r="H112" s="37"/>
      <c r="I112" s="29" t="s">
        <v>32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30</v>
      </c>
      <c r="D113" s="37"/>
      <c r="E113" s="37"/>
      <c r="F113" s="24" t="str">
        <f>IF(E18="","",E18)</f>
        <v>Vyplň údaj</v>
      </c>
      <c r="G113" s="37"/>
      <c r="H113" s="37"/>
      <c r="I113" s="29" t="s">
        <v>34</v>
      </c>
      <c r="J113" s="33" t="str">
        <f>E24</f>
        <v>Pavlína Liprtová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9" customFormat="1" ht="29.28" customHeight="1">
      <c r="A115" s="185"/>
      <c r="B115" s="186"/>
      <c r="C115" s="187" t="s">
        <v>121</v>
      </c>
      <c r="D115" s="188" t="s">
        <v>62</v>
      </c>
      <c r="E115" s="188" t="s">
        <v>58</v>
      </c>
      <c r="F115" s="188" t="s">
        <v>59</v>
      </c>
      <c r="G115" s="188" t="s">
        <v>122</v>
      </c>
      <c r="H115" s="188" t="s">
        <v>123</v>
      </c>
      <c r="I115" s="188" t="s">
        <v>124</v>
      </c>
      <c r="J115" s="188" t="s">
        <v>117</v>
      </c>
      <c r="K115" s="189" t="s">
        <v>125</v>
      </c>
      <c r="L115" s="190"/>
      <c r="M115" s="97" t="s">
        <v>1</v>
      </c>
      <c r="N115" s="98" t="s">
        <v>41</v>
      </c>
      <c r="O115" s="98" t="s">
        <v>126</v>
      </c>
      <c r="P115" s="98" t="s">
        <v>127</v>
      </c>
      <c r="Q115" s="98" t="s">
        <v>128</v>
      </c>
      <c r="R115" s="98" t="s">
        <v>129</v>
      </c>
      <c r="S115" s="98" t="s">
        <v>130</v>
      </c>
      <c r="T115" s="99" t="s">
        <v>131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5"/>
      <c r="B116" s="36"/>
      <c r="C116" s="104" t="s">
        <v>132</v>
      </c>
      <c r="D116" s="37"/>
      <c r="E116" s="37"/>
      <c r="F116" s="37"/>
      <c r="G116" s="37"/>
      <c r="H116" s="37"/>
      <c r="I116" s="37"/>
      <c r="J116" s="191">
        <f>BK116</f>
        <v>0</v>
      </c>
      <c r="K116" s="37"/>
      <c r="L116" s="41"/>
      <c r="M116" s="100"/>
      <c r="N116" s="192"/>
      <c r="O116" s="101"/>
      <c r="P116" s="193">
        <f>SUM(P117:P128)</f>
        <v>0</v>
      </c>
      <c r="Q116" s="101"/>
      <c r="R116" s="193">
        <f>SUM(R117:R128)</f>
        <v>0</v>
      </c>
      <c r="S116" s="101"/>
      <c r="T116" s="194">
        <f>SUM(T117:T128)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76</v>
      </c>
      <c r="AU116" s="14" t="s">
        <v>119</v>
      </c>
      <c r="BK116" s="195">
        <f>SUM(BK117:BK128)</f>
        <v>0</v>
      </c>
    </row>
    <row r="117" s="2" customFormat="1" ht="66.75" customHeight="1">
      <c r="A117" s="35"/>
      <c r="B117" s="36"/>
      <c r="C117" s="196" t="s">
        <v>84</v>
      </c>
      <c r="D117" s="196" t="s">
        <v>133</v>
      </c>
      <c r="E117" s="197" t="s">
        <v>438</v>
      </c>
      <c r="F117" s="198" t="s">
        <v>439</v>
      </c>
      <c r="G117" s="199" t="s">
        <v>440</v>
      </c>
      <c r="H117" s="200">
        <v>1</v>
      </c>
      <c r="I117" s="201"/>
      <c r="J117" s="202">
        <f>ROUND(I117*H117,2)</f>
        <v>0</v>
      </c>
      <c r="K117" s="198" t="s">
        <v>137</v>
      </c>
      <c r="L117" s="41"/>
      <c r="M117" s="203" t="s">
        <v>1</v>
      </c>
      <c r="N117" s="204" t="s">
        <v>42</v>
      </c>
      <c r="O117" s="88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138</v>
      </c>
      <c r="AT117" s="207" t="s">
        <v>133</v>
      </c>
      <c r="AU117" s="207" t="s">
        <v>77</v>
      </c>
      <c r="AY117" s="14" t="s">
        <v>139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84</v>
      </c>
      <c r="BK117" s="208">
        <f>ROUND(I117*H117,2)</f>
        <v>0</v>
      </c>
      <c r="BL117" s="14" t="s">
        <v>138</v>
      </c>
      <c r="BM117" s="207" t="s">
        <v>441</v>
      </c>
    </row>
    <row r="118" s="2" customFormat="1">
      <c r="A118" s="35"/>
      <c r="B118" s="36"/>
      <c r="C118" s="37"/>
      <c r="D118" s="209" t="s">
        <v>149</v>
      </c>
      <c r="E118" s="37"/>
      <c r="F118" s="210" t="s">
        <v>442</v>
      </c>
      <c r="G118" s="37"/>
      <c r="H118" s="37"/>
      <c r="I118" s="211"/>
      <c r="J118" s="37"/>
      <c r="K118" s="37"/>
      <c r="L118" s="41"/>
      <c r="M118" s="212"/>
      <c r="N118" s="21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149</v>
      </c>
      <c r="AU118" s="14" t="s">
        <v>77</v>
      </c>
    </row>
    <row r="119" s="2" customFormat="1" ht="24.15" customHeight="1">
      <c r="A119" s="35"/>
      <c r="B119" s="36"/>
      <c r="C119" s="196" t="s">
        <v>86</v>
      </c>
      <c r="D119" s="196" t="s">
        <v>133</v>
      </c>
      <c r="E119" s="197" t="s">
        <v>443</v>
      </c>
      <c r="F119" s="198" t="s">
        <v>444</v>
      </c>
      <c r="G119" s="199" t="s">
        <v>163</v>
      </c>
      <c r="H119" s="200">
        <v>7018</v>
      </c>
      <c r="I119" s="201"/>
      <c r="J119" s="202">
        <f>ROUND(I119*H119,2)</f>
        <v>0</v>
      </c>
      <c r="K119" s="198" t="s">
        <v>137</v>
      </c>
      <c r="L119" s="41"/>
      <c r="M119" s="203" t="s">
        <v>1</v>
      </c>
      <c r="N119" s="204" t="s">
        <v>42</v>
      </c>
      <c r="O119" s="88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138</v>
      </c>
      <c r="AT119" s="207" t="s">
        <v>133</v>
      </c>
      <c r="AU119" s="207" t="s">
        <v>77</v>
      </c>
      <c r="AY119" s="14" t="s">
        <v>139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84</v>
      </c>
      <c r="BK119" s="208">
        <f>ROUND(I119*H119,2)</f>
        <v>0</v>
      </c>
      <c r="BL119" s="14" t="s">
        <v>138</v>
      </c>
      <c r="BM119" s="207" t="s">
        <v>445</v>
      </c>
    </row>
    <row r="120" s="2" customFormat="1">
      <c r="A120" s="35"/>
      <c r="B120" s="36"/>
      <c r="C120" s="37"/>
      <c r="D120" s="209" t="s">
        <v>149</v>
      </c>
      <c r="E120" s="37"/>
      <c r="F120" s="210" t="s">
        <v>446</v>
      </c>
      <c r="G120" s="37"/>
      <c r="H120" s="37"/>
      <c r="I120" s="211"/>
      <c r="J120" s="37"/>
      <c r="K120" s="37"/>
      <c r="L120" s="41"/>
      <c r="M120" s="212"/>
      <c r="N120" s="21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149</v>
      </c>
      <c r="AU120" s="14" t="s">
        <v>77</v>
      </c>
    </row>
    <row r="121" s="10" customFormat="1">
      <c r="A121" s="10"/>
      <c r="B121" s="214"/>
      <c r="C121" s="215"/>
      <c r="D121" s="209" t="s">
        <v>156</v>
      </c>
      <c r="E121" s="216" t="s">
        <v>1</v>
      </c>
      <c r="F121" s="217" t="s">
        <v>447</v>
      </c>
      <c r="G121" s="215"/>
      <c r="H121" s="218">
        <v>7018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24" t="s">
        <v>156</v>
      </c>
      <c r="AU121" s="224" t="s">
        <v>77</v>
      </c>
      <c r="AV121" s="10" t="s">
        <v>86</v>
      </c>
      <c r="AW121" s="10" t="s">
        <v>33</v>
      </c>
      <c r="AX121" s="10" t="s">
        <v>84</v>
      </c>
      <c r="AY121" s="224" t="s">
        <v>139</v>
      </c>
    </row>
    <row r="122" s="2" customFormat="1" ht="33" customHeight="1">
      <c r="A122" s="35"/>
      <c r="B122" s="36"/>
      <c r="C122" s="196" t="s">
        <v>144</v>
      </c>
      <c r="D122" s="196" t="s">
        <v>133</v>
      </c>
      <c r="E122" s="197" t="s">
        <v>448</v>
      </c>
      <c r="F122" s="198" t="s">
        <v>449</v>
      </c>
      <c r="G122" s="199" t="s">
        <v>153</v>
      </c>
      <c r="H122" s="200">
        <v>31.978000000000002</v>
      </c>
      <c r="I122" s="201"/>
      <c r="J122" s="202">
        <f>ROUND(I122*H122,2)</f>
        <v>0</v>
      </c>
      <c r="K122" s="198" t="s">
        <v>137</v>
      </c>
      <c r="L122" s="41"/>
      <c r="M122" s="203" t="s">
        <v>1</v>
      </c>
      <c r="N122" s="204" t="s">
        <v>42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138</v>
      </c>
      <c r="AT122" s="207" t="s">
        <v>133</v>
      </c>
      <c r="AU122" s="207" t="s">
        <v>77</v>
      </c>
      <c r="AY122" s="14" t="s">
        <v>139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84</v>
      </c>
      <c r="BK122" s="208">
        <f>ROUND(I122*H122,2)</f>
        <v>0</v>
      </c>
      <c r="BL122" s="14" t="s">
        <v>138</v>
      </c>
      <c r="BM122" s="207" t="s">
        <v>450</v>
      </c>
    </row>
    <row r="123" s="2" customFormat="1">
      <c r="A123" s="35"/>
      <c r="B123" s="36"/>
      <c r="C123" s="37"/>
      <c r="D123" s="209" t="s">
        <v>149</v>
      </c>
      <c r="E123" s="37"/>
      <c r="F123" s="210" t="s">
        <v>451</v>
      </c>
      <c r="G123" s="37"/>
      <c r="H123" s="37"/>
      <c r="I123" s="211"/>
      <c r="J123" s="37"/>
      <c r="K123" s="37"/>
      <c r="L123" s="41"/>
      <c r="M123" s="212"/>
      <c r="N123" s="213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149</v>
      </c>
      <c r="AU123" s="14" t="s">
        <v>77</v>
      </c>
    </row>
    <row r="124" s="10" customFormat="1">
      <c r="A124" s="10"/>
      <c r="B124" s="214"/>
      <c r="C124" s="215"/>
      <c r="D124" s="209" t="s">
        <v>156</v>
      </c>
      <c r="E124" s="216" t="s">
        <v>1</v>
      </c>
      <c r="F124" s="217" t="s">
        <v>452</v>
      </c>
      <c r="G124" s="215"/>
      <c r="H124" s="218">
        <v>31.978000000000002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4" t="s">
        <v>156</v>
      </c>
      <c r="AU124" s="224" t="s">
        <v>77</v>
      </c>
      <c r="AV124" s="10" t="s">
        <v>86</v>
      </c>
      <c r="AW124" s="10" t="s">
        <v>33</v>
      </c>
      <c r="AX124" s="10" t="s">
        <v>84</v>
      </c>
      <c r="AY124" s="224" t="s">
        <v>139</v>
      </c>
    </row>
    <row r="125" s="2" customFormat="1" ht="33" customHeight="1">
      <c r="A125" s="35"/>
      <c r="B125" s="36"/>
      <c r="C125" s="196" t="s">
        <v>138</v>
      </c>
      <c r="D125" s="196" t="s">
        <v>133</v>
      </c>
      <c r="E125" s="197" t="s">
        <v>453</v>
      </c>
      <c r="F125" s="198" t="s">
        <v>454</v>
      </c>
      <c r="G125" s="199" t="s">
        <v>153</v>
      </c>
      <c r="H125" s="200">
        <v>6.673</v>
      </c>
      <c r="I125" s="201"/>
      <c r="J125" s="202">
        <f>ROUND(I125*H125,2)</f>
        <v>0</v>
      </c>
      <c r="K125" s="198" t="s">
        <v>137</v>
      </c>
      <c r="L125" s="41"/>
      <c r="M125" s="203" t="s">
        <v>1</v>
      </c>
      <c r="N125" s="204" t="s">
        <v>42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138</v>
      </c>
      <c r="AT125" s="207" t="s">
        <v>133</v>
      </c>
      <c r="AU125" s="207" t="s">
        <v>77</v>
      </c>
      <c r="AY125" s="14" t="s">
        <v>139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84</v>
      </c>
      <c r="BK125" s="208">
        <f>ROUND(I125*H125,2)</f>
        <v>0</v>
      </c>
      <c r="BL125" s="14" t="s">
        <v>138</v>
      </c>
      <c r="BM125" s="207" t="s">
        <v>455</v>
      </c>
    </row>
    <row r="126" s="2" customFormat="1">
      <c r="A126" s="35"/>
      <c r="B126" s="36"/>
      <c r="C126" s="37"/>
      <c r="D126" s="209" t="s">
        <v>222</v>
      </c>
      <c r="E126" s="37"/>
      <c r="F126" s="210" t="s">
        <v>456</v>
      </c>
      <c r="G126" s="37"/>
      <c r="H126" s="37"/>
      <c r="I126" s="211"/>
      <c r="J126" s="37"/>
      <c r="K126" s="37"/>
      <c r="L126" s="41"/>
      <c r="M126" s="212"/>
      <c r="N126" s="21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222</v>
      </c>
      <c r="AU126" s="14" t="s">
        <v>77</v>
      </c>
    </row>
    <row r="127" s="2" customFormat="1">
      <c r="A127" s="35"/>
      <c r="B127" s="36"/>
      <c r="C127" s="37"/>
      <c r="D127" s="209" t="s">
        <v>149</v>
      </c>
      <c r="E127" s="37"/>
      <c r="F127" s="210" t="s">
        <v>457</v>
      </c>
      <c r="G127" s="37"/>
      <c r="H127" s="37"/>
      <c r="I127" s="211"/>
      <c r="J127" s="37"/>
      <c r="K127" s="37"/>
      <c r="L127" s="41"/>
      <c r="M127" s="212"/>
      <c r="N127" s="213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149</v>
      </c>
      <c r="AU127" s="14" t="s">
        <v>77</v>
      </c>
    </row>
    <row r="128" s="10" customFormat="1">
      <c r="A128" s="10"/>
      <c r="B128" s="214"/>
      <c r="C128" s="215"/>
      <c r="D128" s="209" t="s">
        <v>156</v>
      </c>
      <c r="E128" s="216" t="s">
        <v>1</v>
      </c>
      <c r="F128" s="217" t="s">
        <v>458</v>
      </c>
      <c r="G128" s="215"/>
      <c r="H128" s="218">
        <v>6.673</v>
      </c>
      <c r="I128" s="219"/>
      <c r="J128" s="215"/>
      <c r="K128" s="215"/>
      <c r="L128" s="220"/>
      <c r="M128" s="250"/>
      <c r="N128" s="251"/>
      <c r="O128" s="251"/>
      <c r="P128" s="251"/>
      <c r="Q128" s="251"/>
      <c r="R128" s="251"/>
      <c r="S128" s="251"/>
      <c r="T128" s="252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T128" s="224" t="s">
        <v>156</v>
      </c>
      <c r="AU128" s="224" t="s">
        <v>77</v>
      </c>
      <c r="AV128" s="10" t="s">
        <v>86</v>
      </c>
      <c r="AW128" s="10" t="s">
        <v>33</v>
      </c>
      <c r="AX128" s="10" t="s">
        <v>84</v>
      </c>
      <c r="AY128" s="224" t="s">
        <v>139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TFty0OcmdP+FpgohcxugRT+RfRgdXWDmAvzZmg9OZHJbFX+bBpK/V65jE7Xxj+t5uMWgVmtQbrloVkIIKB1U9g==" hashValue="we0Q8+lkLC00vFIPZlt8xN0/8byGQhpUhHZaFQQo0eB84WmUWSs+Fina0Rw3/ECUzXV2bDSzELiW4ITTE/Wy5A==" algorithmName="SHA-512" password="CC35"/>
  <autoFilter ref="C115:K12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Liprtová Pavlína</dc:creator>
  <cp:lastModifiedBy>Liprtová Pavlína</cp:lastModifiedBy>
  <dcterms:created xsi:type="dcterms:W3CDTF">2022-01-04T11:27:12Z</dcterms:created>
  <dcterms:modified xsi:type="dcterms:W3CDTF">2022-01-04T11:27:19Z</dcterms:modified>
</cp:coreProperties>
</file>