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1\VZ654210XX Revizní činnost 2022\Podklady SEE\"/>
    </mc:Choice>
  </mc:AlternateContent>
  <bookViews>
    <workbookView xWindow="0" yWindow="0" windowWidth="28005" windowHeight="11520" activeTab="1"/>
  </bookViews>
  <sheets>
    <sheet name="Rekapitulace stavby" sheetId="1" r:id="rId1"/>
    <sheet name="01 - prohlídky oblast Plzeň" sheetId="2" r:id="rId2"/>
    <sheet name="02 - prohlídky oblast Čes..." sheetId="3" r:id="rId3"/>
    <sheet name="03 - revize OE Plzeň" sheetId="4" r:id="rId4"/>
    <sheet name="04 - revize OE Klatovy" sheetId="5" r:id="rId5"/>
    <sheet name="05 - revize SNTZ Plzeň" sheetId="6" r:id="rId6"/>
    <sheet name="06 - revize OE České Budě..." sheetId="7" r:id="rId7"/>
    <sheet name="07 - revize OE Strakonice" sheetId="8" r:id="rId8"/>
    <sheet name="08 - revize OE Veselí nad..." sheetId="9" r:id="rId9"/>
    <sheet name="09 - revize SPS oblast Plzeň" sheetId="10" r:id="rId10"/>
    <sheet name="10 - revize SPS oblast Če..." sheetId="11" r:id="rId11"/>
  </sheets>
  <definedNames>
    <definedName name="_xlnm._FilterDatabase" localSheetId="1" hidden="1">'01 - prohlídky oblast Plzeň'!$C$116:$L$136</definedName>
    <definedName name="_xlnm._FilterDatabase" localSheetId="2" hidden="1">'02 - prohlídky oblast Čes...'!$C$116:$L$127</definedName>
    <definedName name="_xlnm._FilterDatabase" localSheetId="3" hidden="1">'03 - revize OE Plzeň'!$C$116:$L$139</definedName>
    <definedName name="_xlnm._FilterDatabase" localSheetId="4" hidden="1">'04 - revize OE Klatovy'!$C$116:$L$154</definedName>
    <definedName name="_xlnm._FilterDatabase" localSheetId="5" hidden="1">'05 - revize SNTZ Plzeň'!$C$116:$L$145</definedName>
    <definedName name="_xlnm._FilterDatabase" localSheetId="6" hidden="1">'06 - revize OE České Budě...'!$C$116:$L$154</definedName>
    <definedName name="_xlnm._FilterDatabase" localSheetId="7" hidden="1">'07 - revize OE Strakonice'!$C$116:$L$151</definedName>
    <definedName name="_xlnm._FilterDatabase" localSheetId="8" hidden="1">'08 - revize OE Veselí nad...'!$C$116:$L$139</definedName>
    <definedName name="_xlnm._FilterDatabase" localSheetId="9" hidden="1">'09 - revize SPS oblast Plzeň'!$C$116:$L$136</definedName>
    <definedName name="_xlnm._FilterDatabase" localSheetId="10" hidden="1">'10 - revize SPS oblast Če...'!$C$116:$L$133</definedName>
    <definedName name="_xlnm.Print_Titles" localSheetId="1">'01 - prohlídky oblast Plzeň'!$116:$116</definedName>
    <definedName name="_xlnm.Print_Titles" localSheetId="2">'02 - prohlídky oblast Čes...'!$116:$116</definedName>
    <definedName name="_xlnm.Print_Titles" localSheetId="3">'03 - revize OE Plzeň'!$116:$116</definedName>
    <definedName name="_xlnm.Print_Titles" localSheetId="4">'04 - revize OE Klatovy'!$116:$116</definedName>
    <definedName name="_xlnm.Print_Titles" localSheetId="5">'05 - revize SNTZ Plzeň'!$116:$116</definedName>
    <definedName name="_xlnm.Print_Titles" localSheetId="6">'06 - revize OE České Budě...'!$116:$116</definedName>
    <definedName name="_xlnm.Print_Titles" localSheetId="7">'07 - revize OE Strakonice'!$116:$116</definedName>
    <definedName name="_xlnm.Print_Titles" localSheetId="8">'08 - revize OE Veselí nad...'!$116:$116</definedName>
    <definedName name="_xlnm.Print_Titles" localSheetId="9">'09 - revize SPS oblast Plzeň'!$116:$116</definedName>
    <definedName name="_xlnm.Print_Titles" localSheetId="10">'10 - revize SPS oblast Če...'!$116:$116</definedName>
    <definedName name="_xlnm.Print_Titles" localSheetId="0">'Rekapitulace stavby'!$92:$92</definedName>
    <definedName name="_xlnm.Print_Area" localSheetId="1">'01 - prohlídky oblast Plzeň'!$C$4:$K$76,'01 - prohlídky oblast Plzeň'!$C$104:$L$136</definedName>
    <definedName name="_xlnm.Print_Area" localSheetId="2">'02 - prohlídky oblast Čes...'!$C$4:$K$76,'02 - prohlídky oblast Čes...'!$C$104:$L$127</definedName>
    <definedName name="_xlnm.Print_Area" localSheetId="3">'03 - revize OE Plzeň'!$C$4:$K$76,'03 - revize OE Plzeň'!$C$104:$L$139</definedName>
    <definedName name="_xlnm.Print_Area" localSheetId="4">'04 - revize OE Klatovy'!$C$4:$K$76,'04 - revize OE Klatovy'!$C$104:$L$154</definedName>
    <definedName name="_xlnm.Print_Area" localSheetId="5">'05 - revize SNTZ Plzeň'!$C$4:$K$76,'05 - revize SNTZ Plzeň'!$C$104:$L$145</definedName>
    <definedName name="_xlnm.Print_Area" localSheetId="6">'06 - revize OE České Budě...'!$C$4:$K$76,'06 - revize OE České Budě...'!$C$104:$L$154</definedName>
    <definedName name="_xlnm.Print_Area" localSheetId="7">'07 - revize OE Strakonice'!$C$4:$K$76,'07 - revize OE Strakonice'!$C$104:$L$151</definedName>
    <definedName name="_xlnm.Print_Area" localSheetId="8">'08 - revize OE Veselí nad...'!$C$4:$K$76,'08 - revize OE Veselí nad...'!$C$104:$L$139</definedName>
    <definedName name="_xlnm.Print_Area" localSheetId="9">'09 - revize SPS oblast Plzeň'!$C$4:$K$76,'09 - revize SPS oblast Plzeň'!$C$104:$L$136</definedName>
    <definedName name="_xlnm.Print_Area" localSheetId="10">'10 - revize SPS oblast Če...'!$C$4:$K$76,'10 - revize SPS oblast Če...'!$C$104:$L$133</definedName>
    <definedName name="_xlnm.Print_Area" localSheetId="0">'Rekapitulace stavby'!$D$4:$AO$76,'Rekapitulace stavby'!$C$82:$AQ$105</definedName>
  </definedNames>
  <calcPr calcId="162913"/>
</workbook>
</file>

<file path=xl/calcChain.xml><?xml version="1.0" encoding="utf-8"?>
<calcChain xmlns="http://schemas.openxmlformats.org/spreadsheetml/2006/main">
  <c r="K39" i="11" l="1"/>
  <c r="K38" i="11"/>
  <c r="BA104" i="1" s="1"/>
  <c r="K37" i="11"/>
  <c r="AZ104" i="1"/>
  <c r="BI131" i="11"/>
  <c r="BH131" i="11"/>
  <c r="BG131" i="11"/>
  <c r="BF131" i="11"/>
  <c r="X131" i="11"/>
  <c r="V131" i="11"/>
  <c r="T131" i="11"/>
  <c r="P131" i="11"/>
  <c r="BI128" i="11"/>
  <c r="BH128" i="11"/>
  <c r="BG128" i="11"/>
  <c r="BF128" i="11"/>
  <c r="X128" i="11"/>
  <c r="V128" i="11"/>
  <c r="T128" i="11"/>
  <c r="P128" i="11"/>
  <c r="BI125" i="11"/>
  <c r="BH125" i="11"/>
  <c r="BG125" i="11"/>
  <c r="BF125" i="11"/>
  <c r="X125" i="11"/>
  <c r="V125" i="11"/>
  <c r="T125" i="11"/>
  <c r="P125" i="11"/>
  <c r="BI122" i="11"/>
  <c r="BH122" i="11"/>
  <c r="BG122" i="11"/>
  <c r="BF122" i="11"/>
  <c r="X122" i="11"/>
  <c r="V122" i="11"/>
  <c r="T122" i="11"/>
  <c r="P122" i="11"/>
  <c r="BI119" i="11"/>
  <c r="BH119" i="11"/>
  <c r="BG119" i="11"/>
  <c r="BF119" i="11"/>
  <c r="X119" i="11"/>
  <c r="V119" i="11"/>
  <c r="T119" i="11"/>
  <c r="P119" i="11"/>
  <c r="J114" i="11"/>
  <c r="J113" i="11"/>
  <c r="F113" i="11"/>
  <c r="F111" i="11"/>
  <c r="E109" i="11"/>
  <c r="J92" i="11"/>
  <c r="J91" i="11"/>
  <c r="F91" i="11"/>
  <c r="F89" i="11"/>
  <c r="E87" i="11"/>
  <c r="J18" i="11"/>
  <c r="E18" i="11"/>
  <c r="F92" i="11" s="1"/>
  <c r="J17" i="11"/>
  <c r="J12" i="11"/>
  <c r="J111" i="11" s="1"/>
  <c r="E7" i="11"/>
  <c r="E107" i="11" s="1"/>
  <c r="K39" i="10"/>
  <c r="K38" i="10"/>
  <c r="BA103" i="1" s="1"/>
  <c r="K37" i="10"/>
  <c r="AZ103" i="1"/>
  <c r="BI134" i="10"/>
  <c r="BH134" i="10"/>
  <c r="BG134" i="10"/>
  <c r="BF134" i="10"/>
  <c r="X134" i="10"/>
  <c r="V134" i="10"/>
  <c r="T134" i="10"/>
  <c r="P134" i="10"/>
  <c r="BI131" i="10"/>
  <c r="BH131" i="10"/>
  <c r="BG131" i="10"/>
  <c r="BF131" i="10"/>
  <c r="X131" i="10"/>
  <c r="V131" i="10"/>
  <c r="T131" i="10"/>
  <c r="P131" i="10"/>
  <c r="BI128" i="10"/>
  <c r="BH128" i="10"/>
  <c r="BG128" i="10"/>
  <c r="BF128" i="10"/>
  <c r="X128" i="10"/>
  <c r="V128" i="10"/>
  <c r="T128" i="10"/>
  <c r="P128" i="10"/>
  <c r="BI125" i="10"/>
  <c r="BH125" i="10"/>
  <c r="BG125" i="10"/>
  <c r="BF125" i="10"/>
  <c r="X125" i="10"/>
  <c r="V125" i="10"/>
  <c r="T125" i="10"/>
  <c r="P125" i="10"/>
  <c r="BI122" i="10"/>
  <c r="BH122" i="10"/>
  <c r="BG122" i="10"/>
  <c r="BF122" i="10"/>
  <c r="X122" i="10"/>
  <c r="V122" i="10"/>
  <c r="T122" i="10"/>
  <c r="P122" i="10"/>
  <c r="BI119" i="10"/>
  <c r="BH119" i="10"/>
  <c r="BG119" i="10"/>
  <c r="BF119" i="10"/>
  <c r="X119" i="10"/>
  <c r="V119" i="10"/>
  <c r="T119" i="10"/>
  <c r="P119" i="10"/>
  <c r="J114" i="10"/>
  <c r="J113" i="10"/>
  <c r="F113" i="10"/>
  <c r="F111" i="10"/>
  <c r="E109" i="10"/>
  <c r="J92" i="10"/>
  <c r="J91" i="10"/>
  <c r="F91" i="10"/>
  <c r="F89" i="10"/>
  <c r="E87" i="10"/>
  <c r="J18" i="10"/>
  <c r="E18" i="10"/>
  <c r="F114" i="10" s="1"/>
  <c r="J17" i="10"/>
  <c r="J12" i="10"/>
  <c r="J89" i="10" s="1"/>
  <c r="E7" i="10"/>
  <c r="E85" i="10" s="1"/>
  <c r="K39" i="9"/>
  <c r="K38" i="9"/>
  <c r="BA102" i="1"/>
  <c r="K37" i="9"/>
  <c r="AZ102" i="1" s="1"/>
  <c r="BI137" i="9"/>
  <c r="BH137" i="9"/>
  <c r="BG137" i="9"/>
  <c r="BF137" i="9"/>
  <c r="X137" i="9"/>
  <c r="V137" i="9"/>
  <c r="T137" i="9"/>
  <c r="P137" i="9"/>
  <c r="BI134" i="9"/>
  <c r="BH134" i="9"/>
  <c r="BG134" i="9"/>
  <c r="BF134" i="9"/>
  <c r="X134" i="9"/>
  <c r="V134" i="9"/>
  <c r="T134" i="9"/>
  <c r="P134" i="9"/>
  <c r="BI131" i="9"/>
  <c r="BH131" i="9"/>
  <c r="BG131" i="9"/>
  <c r="BF131" i="9"/>
  <c r="X131" i="9"/>
  <c r="V131" i="9"/>
  <c r="T131" i="9"/>
  <c r="P131" i="9"/>
  <c r="BI128" i="9"/>
  <c r="BH128" i="9"/>
  <c r="BG128" i="9"/>
  <c r="BF128" i="9"/>
  <c r="X128" i="9"/>
  <c r="V128" i="9"/>
  <c r="T128" i="9"/>
  <c r="P128" i="9"/>
  <c r="BI125" i="9"/>
  <c r="BH125" i="9"/>
  <c r="BG125" i="9"/>
  <c r="BF125" i="9"/>
  <c r="X125" i="9"/>
  <c r="V125" i="9"/>
  <c r="T125" i="9"/>
  <c r="P125" i="9"/>
  <c r="BI122" i="9"/>
  <c r="BH122" i="9"/>
  <c r="BG122" i="9"/>
  <c r="BF122" i="9"/>
  <c r="X122" i="9"/>
  <c r="V122" i="9"/>
  <c r="T122" i="9"/>
  <c r="P122" i="9"/>
  <c r="BI119" i="9"/>
  <c r="BH119" i="9"/>
  <c r="BG119" i="9"/>
  <c r="BF119" i="9"/>
  <c r="X119" i="9"/>
  <c r="V119" i="9"/>
  <c r="T119" i="9"/>
  <c r="P119" i="9"/>
  <c r="J114" i="9"/>
  <c r="J113" i="9"/>
  <c r="F113" i="9"/>
  <c r="F111" i="9"/>
  <c r="E109" i="9"/>
  <c r="J92" i="9"/>
  <c r="J91" i="9"/>
  <c r="F91" i="9"/>
  <c r="F89" i="9"/>
  <c r="E87" i="9"/>
  <c r="J18" i="9"/>
  <c r="E18" i="9"/>
  <c r="F114" i="9" s="1"/>
  <c r="J17" i="9"/>
  <c r="J12" i="9"/>
  <c r="J111" i="9" s="1"/>
  <c r="E7" i="9"/>
  <c r="E107" i="9"/>
  <c r="K39" i="8"/>
  <c r="K38" i="8"/>
  <c r="BA101" i="1"/>
  <c r="K37" i="8"/>
  <c r="AZ101" i="1" s="1"/>
  <c r="BI149" i="8"/>
  <c r="BH149" i="8"/>
  <c r="BG149" i="8"/>
  <c r="BF149" i="8"/>
  <c r="X149" i="8"/>
  <c r="V149" i="8"/>
  <c r="T149" i="8"/>
  <c r="P149" i="8"/>
  <c r="K149" i="8" s="1"/>
  <c r="BE149" i="8" s="1"/>
  <c r="BI146" i="8"/>
  <c r="BH146" i="8"/>
  <c r="BG146" i="8"/>
  <c r="BF146" i="8"/>
  <c r="X146" i="8"/>
  <c r="V146" i="8"/>
  <c r="T146" i="8"/>
  <c r="P146" i="8"/>
  <c r="K146" i="8" s="1"/>
  <c r="BE146" i="8" s="1"/>
  <c r="BI143" i="8"/>
  <c r="BH143" i="8"/>
  <c r="BG143" i="8"/>
  <c r="BF143" i="8"/>
  <c r="X143" i="8"/>
  <c r="V143" i="8"/>
  <c r="T143" i="8"/>
  <c r="P143" i="8"/>
  <c r="BI140" i="8"/>
  <c r="BH140" i="8"/>
  <c r="BG140" i="8"/>
  <c r="BF140" i="8"/>
  <c r="X140" i="8"/>
  <c r="V140" i="8"/>
  <c r="T140" i="8"/>
  <c r="P140" i="8"/>
  <c r="BK140" i="8" s="1"/>
  <c r="BI137" i="8"/>
  <c r="BH137" i="8"/>
  <c r="BG137" i="8"/>
  <c r="BF137" i="8"/>
  <c r="X137" i="8"/>
  <c r="V137" i="8"/>
  <c r="T137" i="8"/>
  <c r="P137" i="8"/>
  <c r="BI134" i="8"/>
  <c r="BH134" i="8"/>
  <c r="BG134" i="8"/>
  <c r="BF134" i="8"/>
  <c r="X134" i="8"/>
  <c r="V134" i="8"/>
  <c r="T134" i="8"/>
  <c r="P134" i="8"/>
  <c r="BI131" i="8"/>
  <c r="BH131" i="8"/>
  <c r="BG131" i="8"/>
  <c r="BF131" i="8"/>
  <c r="X131" i="8"/>
  <c r="V131" i="8"/>
  <c r="T131" i="8"/>
  <c r="P131" i="8"/>
  <c r="K131" i="8" s="1"/>
  <c r="BE131" i="8" s="1"/>
  <c r="BI128" i="8"/>
  <c r="BH128" i="8"/>
  <c r="BG128" i="8"/>
  <c r="BF128" i="8"/>
  <c r="X128" i="8"/>
  <c r="V128" i="8"/>
  <c r="T128" i="8"/>
  <c r="P128" i="8"/>
  <c r="BI125" i="8"/>
  <c r="BH125" i="8"/>
  <c r="BG125" i="8"/>
  <c r="BF125" i="8"/>
  <c r="X125" i="8"/>
  <c r="V125" i="8"/>
  <c r="T125" i="8"/>
  <c r="P125" i="8"/>
  <c r="K125" i="8" s="1"/>
  <c r="BE125" i="8" s="1"/>
  <c r="BI122" i="8"/>
  <c r="BH122" i="8"/>
  <c r="BG122" i="8"/>
  <c r="BF122" i="8"/>
  <c r="X122" i="8"/>
  <c r="V122" i="8"/>
  <c r="T122" i="8"/>
  <c r="P122" i="8"/>
  <c r="BK122" i="8" s="1"/>
  <c r="BI119" i="8"/>
  <c r="BH119" i="8"/>
  <c r="BG119" i="8"/>
  <c r="BF119" i="8"/>
  <c r="X119" i="8"/>
  <c r="V119" i="8"/>
  <c r="T119" i="8"/>
  <c r="P119" i="8"/>
  <c r="J114" i="8"/>
  <c r="J113" i="8"/>
  <c r="F113" i="8"/>
  <c r="F111" i="8"/>
  <c r="E109" i="8"/>
  <c r="J92" i="8"/>
  <c r="J91" i="8"/>
  <c r="F91" i="8"/>
  <c r="F89" i="8"/>
  <c r="E87" i="8"/>
  <c r="J18" i="8"/>
  <c r="E18" i="8"/>
  <c r="F114" i="8" s="1"/>
  <c r="J17" i="8"/>
  <c r="J12" i="8"/>
  <c r="J111" i="8" s="1"/>
  <c r="E7" i="8"/>
  <c r="E107" i="8"/>
  <c r="K39" i="7"/>
  <c r="K38" i="7"/>
  <c r="BA100" i="1" s="1"/>
  <c r="K37" i="7"/>
  <c r="AZ100" i="1"/>
  <c r="BI152" i="7"/>
  <c r="BH152" i="7"/>
  <c r="BG152" i="7"/>
  <c r="BF152" i="7"/>
  <c r="X152" i="7"/>
  <c r="V152" i="7"/>
  <c r="T152" i="7"/>
  <c r="P152" i="7"/>
  <c r="K152" i="7" s="1"/>
  <c r="BE152" i="7" s="1"/>
  <c r="BI149" i="7"/>
  <c r="BH149" i="7"/>
  <c r="BG149" i="7"/>
  <c r="BF149" i="7"/>
  <c r="X149" i="7"/>
  <c r="V149" i="7"/>
  <c r="T149" i="7"/>
  <c r="P149" i="7"/>
  <c r="BK149" i="7" s="1"/>
  <c r="BI146" i="7"/>
  <c r="BH146" i="7"/>
  <c r="BG146" i="7"/>
  <c r="BF146" i="7"/>
  <c r="X146" i="7"/>
  <c r="V146" i="7"/>
  <c r="T146" i="7"/>
  <c r="P146" i="7"/>
  <c r="BK146" i="7" s="1"/>
  <c r="BI143" i="7"/>
  <c r="BH143" i="7"/>
  <c r="BG143" i="7"/>
  <c r="BF143" i="7"/>
  <c r="X143" i="7"/>
  <c r="V143" i="7"/>
  <c r="T143" i="7"/>
  <c r="P143" i="7"/>
  <c r="BK143" i="7" s="1"/>
  <c r="BI140" i="7"/>
  <c r="BH140" i="7"/>
  <c r="BG140" i="7"/>
  <c r="BF140" i="7"/>
  <c r="X140" i="7"/>
  <c r="V140" i="7"/>
  <c r="T140" i="7"/>
  <c r="P140" i="7"/>
  <c r="BI137" i="7"/>
  <c r="BH137" i="7"/>
  <c r="BG137" i="7"/>
  <c r="BF137" i="7"/>
  <c r="X137" i="7"/>
  <c r="V137" i="7"/>
  <c r="T137" i="7"/>
  <c r="P137" i="7"/>
  <c r="K137" i="7" s="1"/>
  <c r="BE137" i="7" s="1"/>
  <c r="BI134" i="7"/>
  <c r="BH134" i="7"/>
  <c r="BG134" i="7"/>
  <c r="BF134" i="7"/>
  <c r="X134" i="7"/>
  <c r="V134" i="7"/>
  <c r="T134" i="7"/>
  <c r="P134" i="7"/>
  <c r="BI131" i="7"/>
  <c r="BH131" i="7"/>
  <c r="BG131" i="7"/>
  <c r="BF131" i="7"/>
  <c r="X131" i="7"/>
  <c r="V131" i="7"/>
  <c r="T131" i="7"/>
  <c r="P131" i="7"/>
  <c r="BK131" i="7" s="1"/>
  <c r="BI128" i="7"/>
  <c r="BH128" i="7"/>
  <c r="BG128" i="7"/>
  <c r="BF128" i="7"/>
  <c r="X128" i="7"/>
  <c r="V128" i="7"/>
  <c r="T128" i="7"/>
  <c r="P128" i="7"/>
  <c r="BI125" i="7"/>
  <c r="BH125" i="7"/>
  <c r="BG125" i="7"/>
  <c r="BF125" i="7"/>
  <c r="X125" i="7"/>
  <c r="V125" i="7"/>
  <c r="T125" i="7"/>
  <c r="P125" i="7"/>
  <c r="BI122" i="7"/>
  <c r="BH122" i="7"/>
  <c r="BG122" i="7"/>
  <c r="BF122" i="7"/>
  <c r="X122" i="7"/>
  <c r="V122" i="7"/>
  <c r="T122" i="7"/>
  <c r="P122" i="7"/>
  <c r="BI119" i="7"/>
  <c r="BH119" i="7"/>
  <c r="BG119" i="7"/>
  <c r="BF119" i="7"/>
  <c r="X119" i="7"/>
  <c r="V119" i="7"/>
  <c r="T119" i="7"/>
  <c r="P119" i="7"/>
  <c r="BK119" i="7" s="1"/>
  <c r="J114" i="7"/>
  <c r="J113" i="7"/>
  <c r="F113" i="7"/>
  <c r="F111" i="7"/>
  <c r="E109" i="7"/>
  <c r="J92" i="7"/>
  <c r="J91" i="7"/>
  <c r="F91" i="7"/>
  <c r="F89" i="7"/>
  <c r="E87" i="7"/>
  <c r="J18" i="7"/>
  <c r="E18" i="7"/>
  <c r="F114" i="7" s="1"/>
  <c r="J17" i="7"/>
  <c r="J12" i="7"/>
  <c r="J111" i="7" s="1"/>
  <c r="E7" i="7"/>
  <c r="E85" i="7" s="1"/>
  <c r="K39" i="6"/>
  <c r="K38" i="6"/>
  <c r="BA99" i="1" s="1"/>
  <c r="K37" i="6"/>
  <c r="AZ99" i="1"/>
  <c r="BI143" i="6"/>
  <c r="BH143" i="6"/>
  <c r="BG143" i="6"/>
  <c r="BF143" i="6"/>
  <c r="X143" i="6"/>
  <c r="V143" i="6"/>
  <c r="T143" i="6"/>
  <c r="P143" i="6"/>
  <c r="BI140" i="6"/>
  <c r="BH140" i="6"/>
  <c r="BG140" i="6"/>
  <c r="BF140" i="6"/>
  <c r="X140" i="6"/>
  <c r="V140" i="6"/>
  <c r="T140" i="6"/>
  <c r="P140" i="6"/>
  <c r="BI137" i="6"/>
  <c r="BH137" i="6"/>
  <c r="BG137" i="6"/>
  <c r="BF137" i="6"/>
  <c r="X137" i="6"/>
  <c r="V137" i="6"/>
  <c r="T137" i="6"/>
  <c r="P137" i="6"/>
  <c r="BI134" i="6"/>
  <c r="BH134" i="6"/>
  <c r="BG134" i="6"/>
  <c r="BF134" i="6"/>
  <c r="X134" i="6"/>
  <c r="V134" i="6"/>
  <c r="T134" i="6"/>
  <c r="P134" i="6"/>
  <c r="BI131" i="6"/>
  <c r="BH131" i="6"/>
  <c r="BG131" i="6"/>
  <c r="BF131" i="6"/>
  <c r="X131" i="6"/>
  <c r="V131" i="6"/>
  <c r="T131" i="6"/>
  <c r="P131" i="6"/>
  <c r="BI128" i="6"/>
  <c r="BH128" i="6"/>
  <c r="BG128" i="6"/>
  <c r="BF128" i="6"/>
  <c r="X128" i="6"/>
  <c r="V128" i="6"/>
  <c r="T128" i="6"/>
  <c r="P128" i="6"/>
  <c r="BI125" i="6"/>
  <c r="BH125" i="6"/>
  <c r="BG125" i="6"/>
  <c r="BF125" i="6"/>
  <c r="X125" i="6"/>
  <c r="V125" i="6"/>
  <c r="T125" i="6"/>
  <c r="P125" i="6"/>
  <c r="BI122" i="6"/>
  <c r="BH122" i="6"/>
  <c r="BG122" i="6"/>
  <c r="BF122" i="6"/>
  <c r="X122" i="6"/>
  <c r="V122" i="6"/>
  <c r="T122" i="6"/>
  <c r="P122" i="6"/>
  <c r="BI119" i="6"/>
  <c r="BH119" i="6"/>
  <c r="BG119" i="6"/>
  <c r="BF119" i="6"/>
  <c r="X119" i="6"/>
  <c r="V119" i="6"/>
  <c r="T119" i="6"/>
  <c r="P119" i="6"/>
  <c r="J114" i="6"/>
  <c r="J113" i="6"/>
  <c r="F113" i="6"/>
  <c r="F111" i="6"/>
  <c r="E109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107" i="6" s="1"/>
  <c r="K39" i="5"/>
  <c r="K38" i="5"/>
  <c r="BA98" i="1"/>
  <c r="K37" i="5"/>
  <c r="AZ98" i="1" s="1"/>
  <c r="BI152" i="5"/>
  <c r="BH152" i="5"/>
  <c r="BG152" i="5"/>
  <c r="BF152" i="5"/>
  <c r="X152" i="5"/>
  <c r="V152" i="5"/>
  <c r="T152" i="5"/>
  <c r="P152" i="5"/>
  <c r="BI149" i="5"/>
  <c r="BH149" i="5"/>
  <c r="BG149" i="5"/>
  <c r="BF149" i="5"/>
  <c r="X149" i="5"/>
  <c r="V149" i="5"/>
  <c r="T149" i="5"/>
  <c r="P149" i="5"/>
  <c r="BI146" i="5"/>
  <c r="BH146" i="5"/>
  <c r="BG146" i="5"/>
  <c r="BF146" i="5"/>
  <c r="X146" i="5"/>
  <c r="V146" i="5"/>
  <c r="T146" i="5"/>
  <c r="P146" i="5"/>
  <c r="BI143" i="5"/>
  <c r="BH143" i="5"/>
  <c r="BG143" i="5"/>
  <c r="BF143" i="5"/>
  <c r="X143" i="5"/>
  <c r="V143" i="5"/>
  <c r="T143" i="5"/>
  <c r="P143" i="5"/>
  <c r="BI140" i="5"/>
  <c r="BH140" i="5"/>
  <c r="BG140" i="5"/>
  <c r="BF140" i="5"/>
  <c r="X140" i="5"/>
  <c r="V140" i="5"/>
  <c r="T140" i="5"/>
  <c r="P140" i="5"/>
  <c r="BI137" i="5"/>
  <c r="BH137" i="5"/>
  <c r="BG137" i="5"/>
  <c r="BF137" i="5"/>
  <c r="X137" i="5"/>
  <c r="V137" i="5"/>
  <c r="T137" i="5"/>
  <c r="P137" i="5"/>
  <c r="BI134" i="5"/>
  <c r="BH134" i="5"/>
  <c r="BG134" i="5"/>
  <c r="BF134" i="5"/>
  <c r="X134" i="5"/>
  <c r="V134" i="5"/>
  <c r="T134" i="5"/>
  <c r="P134" i="5"/>
  <c r="BI131" i="5"/>
  <c r="BH131" i="5"/>
  <c r="BG131" i="5"/>
  <c r="BF131" i="5"/>
  <c r="X131" i="5"/>
  <c r="V131" i="5"/>
  <c r="T131" i="5"/>
  <c r="P131" i="5"/>
  <c r="BI128" i="5"/>
  <c r="BH128" i="5"/>
  <c r="BG128" i="5"/>
  <c r="BF128" i="5"/>
  <c r="X128" i="5"/>
  <c r="V128" i="5"/>
  <c r="T128" i="5"/>
  <c r="P128" i="5"/>
  <c r="BI125" i="5"/>
  <c r="BH125" i="5"/>
  <c r="BG125" i="5"/>
  <c r="BF125" i="5"/>
  <c r="X125" i="5"/>
  <c r="V125" i="5"/>
  <c r="T125" i="5"/>
  <c r="P125" i="5"/>
  <c r="BI122" i="5"/>
  <c r="BH122" i="5"/>
  <c r="BG122" i="5"/>
  <c r="BF122" i="5"/>
  <c r="X122" i="5"/>
  <c r="V122" i="5"/>
  <c r="T122" i="5"/>
  <c r="P122" i="5"/>
  <c r="BI119" i="5"/>
  <c r="BH119" i="5"/>
  <c r="BG119" i="5"/>
  <c r="F37" i="5" s="1"/>
  <c r="BF119" i="5"/>
  <c r="X119" i="5"/>
  <c r="V119" i="5"/>
  <c r="T119" i="5"/>
  <c r="P119" i="5"/>
  <c r="J114" i="5"/>
  <c r="J113" i="5"/>
  <c r="F113" i="5"/>
  <c r="F111" i="5"/>
  <c r="E109" i="5"/>
  <c r="J92" i="5"/>
  <c r="J91" i="5"/>
  <c r="F91" i="5"/>
  <c r="F89" i="5"/>
  <c r="E87" i="5"/>
  <c r="J18" i="5"/>
  <c r="E18" i="5"/>
  <c r="F92" i="5" s="1"/>
  <c r="J17" i="5"/>
  <c r="J12" i="5"/>
  <c r="J111" i="5" s="1"/>
  <c r="E7" i="5"/>
  <c r="E107" i="5"/>
  <c r="K39" i="4"/>
  <c r="K38" i="4"/>
  <c r="BA97" i="1"/>
  <c r="K37" i="4"/>
  <c r="AZ97" i="1" s="1"/>
  <c r="BI137" i="4"/>
  <c r="BH137" i="4"/>
  <c r="BG137" i="4"/>
  <c r="BF137" i="4"/>
  <c r="X137" i="4"/>
  <c r="V137" i="4"/>
  <c r="T137" i="4"/>
  <c r="P137" i="4"/>
  <c r="BK137" i="4" s="1"/>
  <c r="BI134" i="4"/>
  <c r="BH134" i="4"/>
  <c r="BG134" i="4"/>
  <c r="BF134" i="4"/>
  <c r="X134" i="4"/>
  <c r="V134" i="4"/>
  <c r="T134" i="4"/>
  <c r="P134" i="4"/>
  <c r="BI131" i="4"/>
  <c r="BH131" i="4"/>
  <c r="BG131" i="4"/>
  <c r="BF131" i="4"/>
  <c r="X131" i="4"/>
  <c r="V131" i="4"/>
  <c r="T131" i="4"/>
  <c r="P131" i="4"/>
  <c r="BI128" i="4"/>
  <c r="BH128" i="4"/>
  <c r="BG128" i="4"/>
  <c r="BF128" i="4"/>
  <c r="X128" i="4"/>
  <c r="V128" i="4"/>
  <c r="T128" i="4"/>
  <c r="P128" i="4"/>
  <c r="BI125" i="4"/>
  <c r="BH125" i="4"/>
  <c r="BG125" i="4"/>
  <c r="BF125" i="4"/>
  <c r="X125" i="4"/>
  <c r="V125" i="4"/>
  <c r="T125" i="4"/>
  <c r="P125" i="4"/>
  <c r="BK125" i="4" s="1"/>
  <c r="BI122" i="4"/>
  <c r="BH122" i="4"/>
  <c r="BG122" i="4"/>
  <c r="BF122" i="4"/>
  <c r="X122" i="4"/>
  <c r="V122" i="4"/>
  <c r="T122" i="4"/>
  <c r="P122" i="4"/>
  <c r="BI119" i="4"/>
  <c r="BH119" i="4"/>
  <c r="BG119" i="4"/>
  <c r="F37" i="4" s="1"/>
  <c r="BD97" i="1" s="1"/>
  <c r="BF119" i="4"/>
  <c r="X119" i="4"/>
  <c r="V119" i="4"/>
  <c r="T119" i="4"/>
  <c r="P119" i="4"/>
  <c r="K119" i="4" s="1"/>
  <c r="BE119" i="4" s="1"/>
  <c r="J114" i="4"/>
  <c r="J113" i="4"/>
  <c r="F113" i="4"/>
  <c r="F111" i="4"/>
  <c r="E109" i="4"/>
  <c r="J92" i="4"/>
  <c r="J91" i="4"/>
  <c r="F91" i="4"/>
  <c r="F89" i="4"/>
  <c r="E87" i="4"/>
  <c r="J18" i="4"/>
  <c r="E18" i="4"/>
  <c r="F114" i="4" s="1"/>
  <c r="J17" i="4"/>
  <c r="J12" i="4"/>
  <c r="J89" i="4" s="1"/>
  <c r="E7" i="4"/>
  <c r="E85" i="4" s="1"/>
  <c r="K39" i="3"/>
  <c r="K38" i="3"/>
  <c r="BA96" i="1" s="1"/>
  <c r="K37" i="3"/>
  <c r="AZ96" i="1"/>
  <c r="BI125" i="3"/>
  <c r="BH125" i="3"/>
  <c r="BG125" i="3"/>
  <c r="BF125" i="3"/>
  <c r="X125" i="3"/>
  <c r="V125" i="3"/>
  <c r="T125" i="3"/>
  <c r="P125" i="3"/>
  <c r="BK125" i="3" s="1"/>
  <c r="BI122" i="3"/>
  <c r="BH122" i="3"/>
  <c r="BG122" i="3"/>
  <c r="BF122" i="3"/>
  <c r="X122" i="3"/>
  <c r="V122" i="3"/>
  <c r="T122" i="3"/>
  <c r="P122" i="3"/>
  <c r="BI119" i="3"/>
  <c r="BH119" i="3"/>
  <c r="BG119" i="3"/>
  <c r="BF119" i="3"/>
  <c r="X119" i="3"/>
  <c r="V119" i="3"/>
  <c r="T119" i="3"/>
  <c r="P119" i="3"/>
  <c r="BK119" i="3" s="1"/>
  <c r="J114" i="3"/>
  <c r="J113" i="3"/>
  <c r="F113" i="3"/>
  <c r="F111" i="3"/>
  <c r="E109" i="3"/>
  <c r="J92" i="3"/>
  <c r="J91" i="3"/>
  <c r="F91" i="3"/>
  <c r="F89" i="3"/>
  <c r="E87" i="3"/>
  <c r="J18" i="3"/>
  <c r="E18" i="3"/>
  <c r="F114" i="3" s="1"/>
  <c r="J17" i="3"/>
  <c r="J12" i="3"/>
  <c r="J111" i="3"/>
  <c r="E7" i="3"/>
  <c r="E85" i="3" s="1"/>
  <c r="K39" i="2"/>
  <c r="K38" i="2"/>
  <c r="BA95" i="1" s="1"/>
  <c r="K37" i="2"/>
  <c r="AZ95" i="1"/>
  <c r="BI134" i="2"/>
  <c r="BH134" i="2"/>
  <c r="BG134" i="2"/>
  <c r="BF134" i="2"/>
  <c r="X134" i="2"/>
  <c r="V134" i="2"/>
  <c r="T134" i="2"/>
  <c r="P134" i="2"/>
  <c r="BI131" i="2"/>
  <c r="BH131" i="2"/>
  <c r="BG131" i="2"/>
  <c r="BF131" i="2"/>
  <c r="X131" i="2"/>
  <c r="V131" i="2"/>
  <c r="T131" i="2"/>
  <c r="P131" i="2"/>
  <c r="BI128" i="2"/>
  <c r="BH128" i="2"/>
  <c r="BG128" i="2"/>
  <c r="BF128" i="2"/>
  <c r="X128" i="2"/>
  <c r="V128" i="2"/>
  <c r="T128" i="2"/>
  <c r="P128" i="2"/>
  <c r="BI125" i="2"/>
  <c r="BH125" i="2"/>
  <c r="BG125" i="2"/>
  <c r="BF125" i="2"/>
  <c r="X125" i="2"/>
  <c r="V125" i="2"/>
  <c r="T125" i="2"/>
  <c r="P125" i="2"/>
  <c r="BI122" i="2"/>
  <c r="BH122" i="2"/>
  <c r="BG122" i="2"/>
  <c r="BF122" i="2"/>
  <c r="X122" i="2"/>
  <c r="V122" i="2"/>
  <c r="T122" i="2"/>
  <c r="P122" i="2"/>
  <c r="BI119" i="2"/>
  <c r="BH119" i="2"/>
  <c r="BG119" i="2"/>
  <c r="BF119" i="2"/>
  <c r="X119" i="2"/>
  <c r="V119" i="2"/>
  <c r="T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 s="1"/>
  <c r="J17" i="2"/>
  <c r="J12" i="2"/>
  <c r="J111" i="2"/>
  <c r="E7" i="2"/>
  <c r="E107" i="2" s="1"/>
  <c r="L90" i="1"/>
  <c r="AM90" i="1"/>
  <c r="AM89" i="1"/>
  <c r="L89" i="1"/>
  <c r="AM87" i="1"/>
  <c r="L87" i="1"/>
  <c r="L85" i="1"/>
  <c r="L84" i="1"/>
  <c r="R131" i="2"/>
  <c r="Q128" i="2"/>
  <c r="R122" i="2"/>
  <c r="Q119" i="2"/>
  <c r="BK134" i="2"/>
  <c r="BK128" i="2"/>
  <c r="BK122" i="2"/>
  <c r="Q122" i="3"/>
  <c r="R125" i="3"/>
  <c r="Q119" i="3"/>
  <c r="K122" i="3"/>
  <c r="BE122" i="3"/>
  <c r="R134" i="4"/>
  <c r="Q131" i="4"/>
  <c r="Q125" i="4"/>
  <c r="R119" i="4"/>
  <c r="BK134" i="4"/>
  <c r="BK131" i="4"/>
  <c r="F39" i="4"/>
  <c r="BF97" i="1"/>
  <c r="Q125" i="5"/>
  <c r="Q152" i="5"/>
  <c r="R143" i="5"/>
  <c r="R128" i="5"/>
  <c r="Q146" i="5"/>
  <c r="R137" i="5"/>
  <c r="R131" i="5"/>
  <c r="K152" i="5"/>
  <c r="BE152" i="5"/>
  <c r="BK143" i="5"/>
  <c r="K131" i="5"/>
  <c r="BE131" i="5"/>
  <c r="Q143" i="6"/>
  <c r="R125" i="6"/>
  <c r="R131" i="6"/>
  <c r="R122" i="6"/>
  <c r="Q131" i="6"/>
  <c r="K140" i="6"/>
  <c r="BE140" i="6" s="1"/>
  <c r="BK128" i="6"/>
  <c r="R146" i="7"/>
  <c r="R119" i="7"/>
  <c r="R122" i="7"/>
  <c r="R140" i="7"/>
  <c r="Q137" i="7"/>
  <c r="R125" i="7"/>
  <c r="BK128" i="7"/>
  <c r="Q122" i="8"/>
  <c r="R131" i="8"/>
  <c r="R125" i="8"/>
  <c r="R140" i="8"/>
  <c r="R128" i="8"/>
  <c r="K134" i="8"/>
  <c r="BE134" i="8" s="1"/>
  <c r="Q131" i="9"/>
  <c r="Q122" i="9"/>
  <c r="R125" i="9"/>
  <c r="R131" i="9"/>
  <c r="K122" i="9"/>
  <c r="BE122" i="9" s="1"/>
  <c r="BK125" i="9"/>
  <c r="Q131" i="10"/>
  <c r="R131" i="10"/>
  <c r="R122" i="10"/>
  <c r="BK122" i="10"/>
  <c r="R131" i="11"/>
  <c r="Q128" i="11"/>
  <c r="R128" i="11"/>
  <c r="BK122" i="11"/>
  <c r="Q134" i="2"/>
  <c r="Q131" i="2"/>
  <c r="Q125" i="2"/>
  <c r="R119" i="2"/>
  <c r="K119" i="2"/>
  <c r="BK131" i="2"/>
  <c r="BK125" i="2"/>
  <c r="BK119" i="2"/>
  <c r="R119" i="3"/>
  <c r="Q125" i="3"/>
  <c r="R137" i="4"/>
  <c r="Q137" i="4"/>
  <c r="R131" i="4"/>
  <c r="Q128" i="4"/>
  <c r="R122" i="4"/>
  <c r="Q119" i="4"/>
  <c r="BK128" i="4"/>
  <c r="Q149" i="5"/>
  <c r="Q143" i="5"/>
  <c r="Q131" i="5"/>
  <c r="R122" i="5"/>
  <c r="R149" i="5"/>
  <c r="R134" i="5"/>
  <c r="K134" i="5"/>
  <c r="BE134" i="5"/>
  <c r="R134" i="6"/>
  <c r="Q128" i="6"/>
  <c r="Q134" i="6"/>
  <c r="R119" i="6"/>
  <c r="Q137" i="6"/>
  <c r="BK119" i="6"/>
  <c r="BK131" i="6"/>
  <c r="R152" i="7"/>
  <c r="Q140" i="7"/>
  <c r="R131" i="7"/>
  <c r="Q152" i="7"/>
  <c r="R149" i="7"/>
  <c r="R128" i="7"/>
  <c r="BK140" i="7"/>
  <c r="Q143" i="8"/>
  <c r="R146" i="8"/>
  <c r="Q119" i="8"/>
  <c r="Q134" i="8"/>
  <c r="Q146" i="8"/>
  <c r="Q131" i="8"/>
  <c r="BK128" i="8"/>
  <c r="Q137" i="9"/>
  <c r="R119" i="9"/>
  <c r="K119" i="9"/>
  <c r="Q128" i="9"/>
  <c r="K134" i="9"/>
  <c r="BE134" i="9"/>
  <c r="R128" i="10"/>
  <c r="R125" i="10"/>
  <c r="Q128" i="10"/>
  <c r="K131" i="10"/>
  <c r="BE131" i="10"/>
  <c r="BK128" i="10"/>
  <c r="R125" i="11"/>
  <c r="Q125" i="11"/>
  <c r="Q119" i="5"/>
  <c r="Q122" i="5"/>
  <c r="K149" i="5"/>
  <c r="BE149" i="5"/>
  <c r="K140" i="5"/>
  <c r="BE140" i="5" s="1"/>
  <c r="BK125" i="5"/>
  <c r="BK128" i="5"/>
  <c r="Q119" i="6"/>
  <c r="R128" i="6"/>
  <c r="R140" i="6"/>
  <c r="K143" i="6"/>
  <c r="BE143" i="6"/>
  <c r="BK134" i="6"/>
  <c r="BK122" i="6"/>
  <c r="Q143" i="7"/>
  <c r="Q122" i="7"/>
  <c r="Q128" i="7"/>
  <c r="Q146" i="7"/>
  <c r="R137" i="7"/>
  <c r="R134" i="7"/>
  <c r="BK122" i="7"/>
  <c r="K134" i="7"/>
  <c r="BE134" i="7" s="1"/>
  <c r="Q149" i="8"/>
  <c r="Q128" i="8"/>
  <c r="Q140" i="8"/>
  <c r="R122" i="8"/>
  <c r="R137" i="8"/>
  <c r="Q125" i="8"/>
  <c r="BK137" i="8"/>
  <c r="R137" i="9"/>
  <c r="R122" i="9"/>
  <c r="R128" i="9"/>
  <c r="R134" i="9"/>
  <c r="BK119" i="9"/>
  <c r="BK128" i="9"/>
  <c r="Q134" i="10"/>
  <c r="R134" i="10"/>
  <c r="Q125" i="10"/>
  <c r="K119" i="10"/>
  <c r="BE119" i="10" s="1"/>
  <c r="R122" i="11"/>
  <c r="Q119" i="11"/>
  <c r="K131" i="11"/>
  <c r="BE131" i="11" s="1"/>
  <c r="K125" i="11"/>
  <c r="BE125" i="11"/>
  <c r="R134" i="2"/>
  <c r="R128" i="2"/>
  <c r="R125" i="2"/>
  <c r="Q122" i="2"/>
  <c r="AU94" i="1"/>
  <c r="R122" i="3"/>
  <c r="Q134" i="4"/>
  <c r="R128" i="4"/>
  <c r="R125" i="4"/>
  <c r="Q122" i="4"/>
  <c r="F36" i="4"/>
  <c r="BK122" i="4"/>
  <c r="R146" i="5"/>
  <c r="Q140" i="5"/>
  <c r="Q128" i="5"/>
  <c r="R119" i="5"/>
  <c r="Q137" i="5"/>
  <c r="R125" i="5"/>
  <c r="R152" i="5"/>
  <c r="R140" i="5"/>
  <c r="Q134" i="5"/>
  <c r="BK122" i="5"/>
  <c r="BK146" i="5"/>
  <c r="K137" i="5"/>
  <c r="BE137" i="5"/>
  <c r="BK119" i="5"/>
  <c r="Q140" i="6"/>
  <c r="R137" i="6"/>
  <c r="Q125" i="6"/>
  <c r="R143" i="6"/>
  <c r="Q122" i="6"/>
  <c r="BK137" i="6"/>
  <c r="K125" i="6"/>
  <c r="BE125" i="6"/>
  <c r="Q149" i="7"/>
  <c r="Q134" i="7"/>
  <c r="R143" i="7"/>
  <c r="Q119" i="7"/>
  <c r="Q125" i="7"/>
  <c r="Q131" i="7"/>
  <c r="K125" i="7"/>
  <c r="BE125" i="7"/>
  <c r="R134" i="8"/>
  <c r="R143" i="8"/>
  <c r="Q137" i="8"/>
  <c r="R149" i="8"/>
  <c r="R119" i="8"/>
  <c r="BK143" i="8"/>
  <c r="K119" i="8"/>
  <c r="BE119" i="8"/>
  <c r="Q125" i="9"/>
  <c r="Q134" i="9"/>
  <c r="Q119" i="9"/>
  <c r="K137" i="9"/>
  <c r="BE137" i="9"/>
  <c r="BK131" i="9"/>
  <c r="R119" i="10"/>
  <c r="Q119" i="10"/>
  <c r="Q122" i="10"/>
  <c r="BK125" i="10"/>
  <c r="K134" i="10"/>
  <c r="BE134" i="10"/>
  <c r="Q131" i="11"/>
  <c r="Q122" i="11"/>
  <c r="R119" i="11"/>
  <c r="BK128" i="11"/>
  <c r="K119" i="11"/>
  <c r="BE119" i="11" s="1"/>
  <c r="X118" i="2" l="1"/>
  <c r="X117" i="2"/>
  <c r="Q118" i="3"/>
  <c r="Q117" i="3"/>
  <c r="I96" i="3" s="1"/>
  <c r="K30" i="3" s="1"/>
  <c r="AS96" i="1" s="1"/>
  <c r="V118" i="4"/>
  <c r="V117" i="4" s="1"/>
  <c r="R118" i="5"/>
  <c r="R117" i="5"/>
  <c r="J96" i="5"/>
  <c r="K31" i="5" s="1"/>
  <c r="AT98" i="1" s="1"/>
  <c r="X118" i="6"/>
  <c r="X117" i="6"/>
  <c r="V118" i="7"/>
  <c r="V117" i="7"/>
  <c r="T118" i="8"/>
  <c r="T117" i="8"/>
  <c r="AW101" i="1" s="1"/>
  <c r="X118" i="9"/>
  <c r="X117" i="9"/>
  <c r="R118" i="10"/>
  <c r="R117" i="10" s="1"/>
  <c r="J96" i="10" s="1"/>
  <c r="K31" i="10" s="1"/>
  <c r="AT103" i="1" s="1"/>
  <c r="V118" i="2"/>
  <c r="V117" i="2"/>
  <c r="X118" i="3"/>
  <c r="X117" i="3"/>
  <c r="X118" i="4"/>
  <c r="X117" i="4"/>
  <c r="V118" i="5"/>
  <c r="V117" i="5"/>
  <c r="V118" i="6"/>
  <c r="V117" i="6"/>
  <c r="R118" i="7"/>
  <c r="R117" i="7"/>
  <c r="J96" i="7" s="1"/>
  <c r="K31" i="7" s="1"/>
  <c r="AT100" i="1" s="1"/>
  <c r="BK118" i="2"/>
  <c r="K118" i="2" s="1"/>
  <c r="K97" i="2" s="1"/>
  <c r="Q118" i="2"/>
  <c r="I97" i="2"/>
  <c r="V118" i="3"/>
  <c r="V117" i="3"/>
  <c r="T118" i="4"/>
  <c r="T117" i="4"/>
  <c r="AW97" i="1" s="1"/>
  <c r="R118" i="4"/>
  <c r="J97" i="4"/>
  <c r="T118" i="5"/>
  <c r="T117" i="5" s="1"/>
  <c r="AW98" i="1" s="1"/>
  <c r="X118" i="5"/>
  <c r="X117" i="5"/>
  <c r="R118" i="6"/>
  <c r="J97" i="6"/>
  <c r="T118" i="7"/>
  <c r="T117" i="7"/>
  <c r="AW100" i="1" s="1"/>
  <c r="X118" i="7"/>
  <c r="X117" i="7"/>
  <c r="V118" i="8"/>
  <c r="V117" i="8" s="1"/>
  <c r="R118" i="8"/>
  <c r="R117" i="8"/>
  <c r="J96" i="8"/>
  <c r="K31" i="8" s="1"/>
  <c r="AT101" i="1" s="1"/>
  <c r="V118" i="9"/>
  <c r="V117" i="9"/>
  <c r="R118" i="9"/>
  <c r="R117" i="9"/>
  <c r="J96" i="9"/>
  <c r="K31" i="9"/>
  <c r="AT102" i="1" s="1"/>
  <c r="T118" i="10"/>
  <c r="T117" i="10"/>
  <c r="AW103" i="1"/>
  <c r="Q118" i="10"/>
  <c r="I97" i="10"/>
  <c r="X118" i="11"/>
  <c r="X117" i="11"/>
  <c r="Q118" i="11"/>
  <c r="I97" i="11"/>
  <c r="T118" i="2"/>
  <c r="T117" i="2"/>
  <c r="AW95" i="1" s="1"/>
  <c r="R118" i="2"/>
  <c r="J97" i="2"/>
  <c r="T118" i="3"/>
  <c r="T117" i="3" s="1"/>
  <c r="AW96" i="1" s="1"/>
  <c r="R118" i="3"/>
  <c r="R117" i="3"/>
  <c r="J96" i="3" s="1"/>
  <c r="K31" i="3" s="1"/>
  <c r="AT96" i="1" s="1"/>
  <c r="Q118" i="4"/>
  <c r="I97" i="4" s="1"/>
  <c r="Q118" i="5"/>
  <c r="Q117" i="5"/>
  <c r="I96" i="5"/>
  <c r="K30" i="5" s="1"/>
  <c r="AS98" i="1" s="1"/>
  <c r="T118" i="6"/>
  <c r="T117" i="6"/>
  <c r="AW99" i="1" s="1"/>
  <c r="Q118" i="6"/>
  <c r="Q117" i="6"/>
  <c r="I96" i="6"/>
  <c r="K30" i="6" s="1"/>
  <c r="AS99" i="1" s="1"/>
  <c r="Q118" i="7"/>
  <c r="Q117" i="7"/>
  <c r="I96" i="7" s="1"/>
  <c r="K30" i="7" s="1"/>
  <c r="AS100" i="1" s="1"/>
  <c r="X118" i="8"/>
  <c r="X117" i="8" s="1"/>
  <c r="Q118" i="8"/>
  <c r="Q117" i="8"/>
  <c r="I96" i="8"/>
  <c r="K30" i="8" s="1"/>
  <c r="AS101" i="1" s="1"/>
  <c r="T118" i="9"/>
  <c r="T117" i="9"/>
  <c r="AW102" i="1" s="1"/>
  <c r="Q118" i="9"/>
  <c r="Q117" i="9"/>
  <c r="I96" i="9"/>
  <c r="K30" i="9" s="1"/>
  <c r="AS102" i="1" s="1"/>
  <c r="V118" i="10"/>
  <c r="V117" i="10"/>
  <c r="X118" i="10"/>
  <c r="X117" i="10"/>
  <c r="T118" i="11"/>
  <c r="T117" i="11"/>
  <c r="AW104" i="1" s="1"/>
  <c r="V118" i="11"/>
  <c r="V117" i="11"/>
  <c r="R118" i="11"/>
  <c r="R117" i="11" s="1"/>
  <c r="J96" i="11" s="1"/>
  <c r="K31" i="11" s="1"/>
  <c r="AT104" i="1" s="1"/>
  <c r="J89" i="11"/>
  <c r="F114" i="11"/>
  <c r="E85" i="11"/>
  <c r="J111" i="10"/>
  <c r="F92" i="10"/>
  <c r="E107" i="10"/>
  <c r="BE119" i="9"/>
  <c r="E85" i="9"/>
  <c r="J89" i="9"/>
  <c r="F92" i="9"/>
  <c r="F92" i="8"/>
  <c r="J89" i="8"/>
  <c r="E85" i="8"/>
  <c r="F92" i="7"/>
  <c r="E107" i="7"/>
  <c r="J89" i="7"/>
  <c r="J111" i="6"/>
  <c r="F114" i="6"/>
  <c r="E85" i="6"/>
  <c r="BD98" i="1"/>
  <c r="E85" i="5"/>
  <c r="J89" i="5"/>
  <c r="F114" i="5"/>
  <c r="F92" i="4"/>
  <c r="E107" i="4"/>
  <c r="J111" i="4"/>
  <c r="BC97" i="1"/>
  <c r="F92" i="3"/>
  <c r="J89" i="3"/>
  <c r="E107" i="3"/>
  <c r="E85" i="2"/>
  <c r="J89" i="2"/>
  <c r="F92" i="2"/>
  <c r="BE119" i="2"/>
  <c r="K122" i="2"/>
  <c r="BE122" i="2" s="1"/>
  <c r="F39" i="2"/>
  <c r="BF95" i="1" s="1"/>
  <c r="F38" i="3"/>
  <c r="BE96" i="1" s="1"/>
  <c r="F39" i="3"/>
  <c r="BF96" i="1" s="1"/>
  <c r="BK119" i="4"/>
  <c r="K128" i="4"/>
  <c r="BE128" i="4"/>
  <c r="K125" i="4"/>
  <c r="BE125" i="4"/>
  <c r="BK131" i="5"/>
  <c r="K122" i="5"/>
  <c r="BE122" i="5" s="1"/>
  <c r="F36" i="5"/>
  <c r="BC98" i="1" s="1"/>
  <c r="K146" i="5"/>
  <c r="BE146" i="5" s="1"/>
  <c r="K125" i="5"/>
  <c r="BE125" i="5" s="1"/>
  <c r="F39" i="6"/>
  <c r="BF99" i="1" s="1"/>
  <c r="K122" i="6"/>
  <c r="BE122" i="6" s="1"/>
  <c r="K128" i="6"/>
  <c r="BE128" i="6" s="1"/>
  <c r="K119" i="6"/>
  <c r="BE119" i="6" s="1"/>
  <c r="K143" i="7"/>
  <c r="BE143" i="7" s="1"/>
  <c r="K140" i="7"/>
  <c r="BE140" i="7" s="1"/>
  <c r="F37" i="7"/>
  <c r="BD100" i="1" s="1"/>
  <c r="BK137" i="7"/>
  <c r="F38" i="8"/>
  <c r="BE101" i="1"/>
  <c r="BK131" i="8"/>
  <c r="BK119" i="8"/>
  <c r="K140" i="8"/>
  <c r="BE140" i="8"/>
  <c r="K36" i="9"/>
  <c r="AY102" i="1" s="1"/>
  <c r="F37" i="9"/>
  <c r="BD102" i="1"/>
  <c r="BK119" i="10"/>
  <c r="BK131" i="10"/>
  <c r="K128" i="10"/>
  <c r="BE128" i="10"/>
  <c r="K122" i="10"/>
  <c r="BE122" i="10" s="1"/>
  <c r="F36" i="11"/>
  <c r="BC104" i="1"/>
  <c r="BK131" i="11"/>
  <c r="F38" i="2"/>
  <c r="BE95" i="1"/>
  <c r="K134" i="2"/>
  <c r="BE134" i="2" s="1"/>
  <c r="K125" i="2"/>
  <c r="BE125" i="2"/>
  <c r="F37" i="3"/>
  <c r="BD96" i="1" s="1"/>
  <c r="K119" i="3"/>
  <c r="BE119" i="3"/>
  <c r="K125" i="3"/>
  <c r="BE125" i="3" s="1"/>
  <c r="F38" i="4"/>
  <c r="BE97" i="1"/>
  <c r="BK140" i="5"/>
  <c r="BK152" i="5"/>
  <c r="K143" i="5"/>
  <c r="BE143" i="5"/>
  <c r="F39" i="5"/>
  <c r="BF98" i="1" s="1"/>
  <c r="F37" i="6"/>
  <c r="BD99" i="1"/>
  <c r="K36" i="6"/>
  <c r="AY99" i="1" s="1"/>
  <c r="F36" i="7"/>
  <c r="BC100" i="1"/>
  <c r="K119" i="7"/>
  <c r="BE119" i="7" s="1"/>
  <c r="K128" i="7"/>
  <c r="BE128" i="7"/>
  <c r="BK125" i="7"/>
  <c r="BK134" i="7"/>
  <c r="K125" i="9"/>
  <c r="BE125" i="9"/>
  <c r="F39" i="9"/>
  <c r="BF102" i="1" s="1"/>
  <c r="F39" i="10"/>
  <c r="BF103" i="1"/>
  <c r="K122" i="11"/>
  <c r="BE122" i="11" s="1"/>
  <c r="BK125" i="11"/>
  <c r="F39" i="11"/>
  <c r="BF104" i="1"/>
  <c r="K36" i="2"/>
  <c r="AY95" i="1" s="1"/>
  <c r="F37" i="2"/>
  <c r="BD95" i="1"/>
  <c r="F36" i="3"/>
  <c r="BC96" i="1" s="1"/>
  <c r="K122" i="4"/>
  <c r="BE122" i="4"/>
  <c r="K131" i="4"/>
  <c r="BE131" i="4" s="1"/>
  <c r="K134" i="4"/>
  <c r="BE134" i="4"/>
  <c r="K119" i="5"/>
  <c r="BE119" i="5" s="1"/>
  <c r="BK149" i="5"/>
  <c r="F38" i="5"/>
  <c r="BE98" i="1" s="1"/>
  <c r="BK137" i="5"/>
  <c r="F38" i="6"/>
  <c r="BE99" i="1"/>
  <c r="K137" i="6"/>
  <c r="BE137" i="6" s="1"/>
  <c r="K134" i="6"/>
  <c r="BE134" i="6"/>
  <c r="BK143" i="6"/>
  <c r="K36" i="7"/>
  <c r="AY100" i="1"/>
  <c r="K122" i="7"/>
  <c r="BE122" i="7" s="1"/>
  <c r="K131" i="7"/>
  <c r="BE131" i="7"/>
  <c r="K149" i="7"/>
  <c r="BE149" i="7" s="1"/>
  <c r="K146" i="7"/>
  <c r="BE146" i="7"/>
  <c r="F37" i="8"/>
  <c r="BD101" i="1" s="1"/>
  <c r="BK134" i="8"/>
  <c r="K137" i="8"/>
  <c r="BE137" i="8"/>
  <c r="K122" i="8"/>
  <c r="BE122" i="8" s="1"/>
  <c r="K128" i="8"/>
  <c r="BE128" i="8"/>
  <c r="K143" i="8"/>
  <c r="BE143" i="8"/>
  <c r="BK125" i="8"/>
  <c r="BK146" i="8"/>
  <c r="F39" i="8"/>
  <c r="BF101" i="1" s="1"/>
  <c r="F38" i="9"/>
  <c r="BE102" i="1"/>
  <c r="BK122" i="9"/>
  <c r="K131" i="9"/>
  <c r="BE131" i="9"/>
  <c r="K36" i="10"/>
  <c r="AY103" i="1" s="1"/>
  <c r="BK134" i="10"/>
  <c r="F37" i="10"/>
  <c r="BD103" i="1"/>
  <c r="K36" i="11"/>
  <c r="AY104" i="1" s="1"/>
  <c r="K128" i="11"/>
  <c r="BE128" i="11"/>
  <c r="F36" i="2"/>
  <c r="BC95" i="1" s="1"/>
  <c r="K131" i="2"/>
  <c r="BE131" i="2"/>
  <c r="K128" i="2"/>
  <c r="BE128" i="2" s="1"/>
  <c r="K36" i="3"/>
  <c r="AY96" i="1"/>
  <c r="BK122" i="3"/>
  <c r="BK118" i="3" s="1"/>
  <c r="K118" i="3" s="1"/>
  <c r="K97" i="3" s="1"/>
  <c r="K36" i="4"/>
  <c r="AY97" i="1" s="1"/>
  <c r="K137" i="4"/>
  <c r="BE137" i="4"/>
  <c r="K36" i="5"/>
  <c r="AY98" i="1" s="1"/>
  <c r="K128" i="5"/>
  <c r="BE128" i="5"/>
  <c r="BK134" i="5"/>
  <c r="BK125" i="6"/>
  <c r="K131" i="6"/>
  <c r="BE131" i="6"/>
  <c r="BK140" i="6"/>
  <c r="F36" i="6"/>
  <c r="BC99" i="1"/>
  <c r="F39" i="7"/>
  <c r="BF100" i="1" s="1"/>
  <c r="BK152" i="7"/>
  <c r="F38" i="7"/>
  <c r="BE100" i="1"/>
  <c r="K36" i="8"/>
  <c r="AY101" i="1" s="1"/>
  <c r="F36" i="8"/>
  <c r="BC101" i="1"/>
  <c r="BK149" i="8"/>
  <c r="BK137" i="9"/>
  <c r="F36" i="9"/>
  <c r="BC102" i="1"/>
  <c r="BK134" i="9"/>
  <c r="K128" i="9"/>
  <c r="BE128" i="9"/>
  <c r="F36" i="10"/>
  <c r="BC103" i="1" s="1"/>
  <c r="K125" i="10"/>
  <c r="BE125" i="10"/>
  <c r="F38" i="10"/>
  <c r="BE103" i="1" s="1"/>
  <c r="BK119" i="11"/>
  <c r="F38" i="11"/>
  <c r="BE104" i="1"/>
  <c r="F37" i="11"/>
  <c r="BD104" i="1" s="1"/>
  <c r="BK117" i="2" l="1"/>
  <c r="K117" i="2" s="1"/>
  <c r="K96" i="2" s="1"/>
  <c r="BK118" i="4"/>
  <c r="BK117" i="4"/>
  <c r="K117" i="4"/>
  <c r="K96" i="4" s="1"/>
  <c r="BK117" i="3"/>
  <c r="K117" i="3"/>
  <c r="K96" i="3"/>
  <c r="R117" i="2"/>
  <c r="J96" i="2"/>
  <c r="K31" i="2"/>
  <c r="AT95" i="1"/>
  <c r="J97" i="3"/>
  <c r="Q117" i="4"/>
  <c r="I96" i="4"/>
  <c r="K30" i="4"/>
  <c r="AS97" i="1" s="1"/>
  <c r="J97" i="5"/>
  <c r="I97" i="6"/>
  <c r="J97" i="8"/>
  <c r="J97" i="11"/>
  <c r="Q117" i="11"/>
  <c r="I96" i="11"/>
  <c r="K30" i="11"/>
  <c r="AS104" i="1" s="1"/>
  <c r="Q117" i="2"/>
  <c r="I96" i="2"/>
  <c r="K30" i="2"/>
  <c r="AS95" i="1" s="1"/>
  <c r="R117" i="4"/>
  <c r="J96" i="4"/>
  <c r="K31" i="4"/>
  <c r="AT97" i="1" s="1"/>
  <c r="R117" i="6"/>
  <c r="J96" i="6"/>
  <c r="K31" i="6"/>
  <c r="AT99" i="1" s="1"/>
  <c r="I97" i="8"/>
  <c r="I97" i="3"/>
  <c r="I97" i="5"/>
  <c r="J97" i="7"/>
  <c r="J97" i="9"/>
  <c r="J97" i="10"/>
  <c r="Q117" i="10"/>
  <c r="I96" i="10" s="1"/>
  <c r="K30" i="10" s="1"/>
  <c r="AS103" i="1" s="1"/>
  <c r="I97" i="7"/>
  <c r="I97" i="9"/>
  <c r="BK118" i="5"/>
  <c r="K118" i="5"/>
  <c r="K97" i="5"/>
  <c r="BK118" i="7"/>
  <c r="K118" i="7"/>
  <c r="K97" i="7"/>
  <c r="BK118" i="10"/>
  <c r="K118" i="10" s="1"/>
  <c r="K97" i="10" s="1"/>
  <c r="BK118" i="6"/>
  <c r="K118" i="6"/>
  <c r="K97" i="6" s="1"/>
  <c r="BK118" i="9"/>
  <c r="K118" i="9"/>
  <c r="K97" i="9"/>
  <c r="BK118" i="11"/>
  <c r="BK117" i="11"/>
  <c r="K117" i="11"/>
  <c r="K96" i="11"/>
  <c r="BK118" i="8"/>
  <c r="BK117" i="8"/>
  <c r="K117" i="8"/>
  <c r="K96" i="8"/>
  <c r="F35" i="2"/>
  <c r="BB95" i="1" s="1"/>
  <c r="K32" i="3"/>
  <c r="AG96" i="1"/>
  <c r="K35" i="5"/>
  <c r="AX98" i="1" s="1"/>
  <c r="AV98" i="1" s="1"/>
  <c r="F35" i="7"/>
  <c r="BB100" i="1" s="1"/>
  <c r="F35" i="9"/>
  <c r="BB102" i="1"/>
  <c r="BE94" i="1"/>
  <c r="W32" i="1" s="1"/>
  <c r="BF94" i="1"/>
  <c r="W33" i="1"/>
  <c r="K35" i="2"/>
  <c r="AX95" i="1" s="1"/>
  <c r="AV95" i="1" s="1"/>
  <c r="F35" i="5"/>
  <c r="BB98" i="1"/>
  <c r="K35" i="7"/>
  <c r="AX100" i="1" s="1"/>
  <c r="AV100" i="1" s="1"/>
  <c r="K35" i="9"/>
  <c r="AX102" i="1" s="1"/>
  <c r="AV102" i="1" s="1"/>
  <c r="F35" i="11"/>
  <c r="BB104" i="1"/>
  <c r="BC94" i="1"/>
  <c r="W30" i="1" s="1"/>
  <c r="K32" i="2"/>
  <c r="AG95" i="1"/>
  <c r="F35" i="3"/>
  <c r="BB96" i="1" s="1"/>
  <c r="F35" i="4"/>
  <c r="BB97" i="1"/>
  <c r="K35" i="6"/>
  <c r="AX99" i="1" s="1"/>
  <c r="AV99" i="1" s="1"/>
  <c r="K35" i="8"/>
  <c r="AX101" i="1" s="1"/>
  <c r="AV101" i="1" s="1"/>
  <c r="K35" i="10"/>
  <c r="AX103" i="1"/>
  <c r="AV103" i="1" s="1"/>
  <c r="K35" i="11"/>
  <c r="AX104" i="1"/>
  <c r="AV104" i="1"/>
  <c r="AW94" i="1"/>
  <c r="K35" i="3"/>
  <c r="AX96" i="1"/>
  <c r="AV96" i="1"/>
  <c r="K35" i="4"/>
  <c r="AX97" i="1" s="1"/>
  <c r="AV97" i="1" s="1"/>
  <c r="F35" i="6"/>
  <c r="BB99" i="1" s="1"/>
  <c r="F35" i="8"/>
  <c r="BB101" i="1"/>
  <c r="F35" i="10"/>
  <c r="BB103" i="1" s="1"/>
  <c r="BD94" i="1"/>
  <c r="W31" i="1"/>
  <c r="K118" i="8" l="1"/>
  <c r="K97" i="8"/>
  <c r="K118" i="4"/>
  <c r="K97" i="4"/>
  <c r="BK117" i="7"/>
  <c r="K117" i="7"/>
  <c r="K118" i="11"/>
  <c r="K97" i="11"/>
  <c r="BK117" i="6"/>
  <c r="K117" i="6"/>
  <c r="K96" i="6"/>
  <c r="BK117" i="5"/>
  <c r="K117" i="5" s="1"/>
  <c r="K32" i="5" s="1"/>
  <c r="AG98" i="1" s="1"/>
  <c r="BK117" i="10"/>
  <c r="K117" i="10"/>
  <c r="K96" i="10"/>
  <c r="BK117" i="9"/>
  <c r="K117" i="9"/>
  <c r="AN96" i="1"/>
  <c r="AN95" i="1"/>
  <c r="K41" i="3"/>
  <c r="K41" i="2"/>
  <c r="AS94" i="1"/>
  <c r="K32" i="4"/>
  <c r="AG97" i="1" s="1"/>
  <c r="K32" i="11"/>
  <c r="AG104" i="1"/>
  <c r="K32" i="9"/>
  <c r="AG102" i="1" s="1"/>
  <c r="AZ94" i="1"/>
  <c r="AT94" i="1"/>
  <c r="BB94" i="1"/>
  <c r="AX94" i="1" s="1"/>
  <c r="AK29" i="1" s="1"/>
  <c r="K32" i="7"/>
  <c r="AG100" i="1"/>
  <c r="K32" i="8"/>
  <c r="AG101" i="1"/>
  <c r="AY94" i="1"/>
  <c r="AK30" i="1"/>
  <c r="BA94" i="1"/>
  <c r="K41" i="5" l="1"/>
  <c r="K41" i="4"/>
  <c r="K41" i="9"/>
  <c r="K41" i="11"/>
  <c r="K41" i="8"/>
  <c r="K41" i="7"/>
  <c r="K96" i="5"/>
  <c r="K96" i="9"/>
  <c r="K96" i="7"/>
  <c r="AN98" i="1"/>
  <c r="AN100" i="1"/>
  <c r="AN102" i="1"/>
  <c r="AN101" i="1"/>
  <c r="AN104" i="1"/>
  <c r="AN97" i="1"/>
  <c r="K32" i="10"/>
  <c r="AG103" i="1" s="1"/>
  <c r="AN103" i="1" s="1"/>
  <c r="W29" i="1"/>
  <c r="K32" i="6"/>
  <c r="AG99" i="1" s="1"/>
  <c r="AN99" i="1" s="1"/>
  <c r="AV94" i="1"/>
  <c r="K41" i="10" l="1"/>
  <c r="K41" i="6"/>
  <c r="AG94" i="1"/>
  <c r="AK26" i="1"/>
  <c r="AK35" i="1" s="1"/>
  <c r="AN94" i="1" l="1"/>
</calcChain>
</file>

<file path=xl/sharedStrings.xml><?xml version="1.0" encoding="utf-8"?>
<sst xmlns="http://schemas.openxmlformats.org/spreadsheetml/2006/main" count="3236" uniqueCount="414">
  <si>
    <t>Export Komplet</t>
  </si>
  <si>
    <t/>
  </si>
  <si>
    <t>2.0</t>
  </si>
  <si>
    <t>ZAMOK</t>
  </si>
  <si>
    <t>False</t>
  </si>
  <si>
    <t>True</t>
  </si>
  <si>
    <t>{f7b44aff-7fe4-46e3-9c9b-a80f8e72768c}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</si>
  <si>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</si>
  <si>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</si>
  <si>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</si>
  <si>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</si>
  <si>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</si>
  <si>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</si>
  <si>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</si>
  <si>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</si>
  <si>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</si>
  <si>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</si>
  <si>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</si>
  <si>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Revizní činnost elektrického zařízení SEE v obvodu OŘ Plzeň 2022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</si>
  <si>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</si>
  <si>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</si>
  <si>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</si>
  <si>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</si>
  <si>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</si>
  <si>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</si>
  <si>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</si>
  <si>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</si>
  <si>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</si>
  <si>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</si>
  <si>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</si>
  <si>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</si>
  <si>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</si>
  <si>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</si>
  <si>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</si>
  <si>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</si>
  <si>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</si>
  <si>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</si>
  <si>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</si>
  <si>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</si>
  <si>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</si>
  <si>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</si>
  <si>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</si>
  <si>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</si>
  <si>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</si>
  <si>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</si>
  <si>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</si>
  <si>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</si>
  <si>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</si>
  <si>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</si>
  <si>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</si>
  <si>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</si>
  <si>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</si>
  <si>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</si>
  <si>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</si>
  <si>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</si>
  <si>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</si>
  <si>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</si>
  <si>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</si>
  <si>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</si>
  <si>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</si>
  <si>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</si>
  <si>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</si>
  <si>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</si>
  <si>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</si>
  <si>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</si>
  <si>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</si>
  <si>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</si>
  <si>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</si>
  <si>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</si>
  <si>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</si>
  <si>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</si>
  <si>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</si>
  <si>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</si>
  <si>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</si>
  <si>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</si>
  <si>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</si>
  <si>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</si>
  <si>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</si>
  <si>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</si>
  <si>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</si>
  <si>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prohlídky oblast Plzeň</t>
  </si>
  <si>
    <t>STA</t>
  </si>
  <si>
    <t>1</t>
  </si>
  <si>
    <t>{bf8407f9-e406-4784-80a3-bac18be0b6a1}</t>
  </si>
  <si>
    <t>2</t>
  </si>
  <si>
    <t>02</t>
  </si>
  <si>
    <t>prohlídky oblast České Budějovice</t>
  </si>
  <si>
    <t>{e79cfa83-36a7-4407-960c-20c5beeb9265}</t>
  </si>
  <si>
    <t>03</t>
  </si>
  <si>
    <t>revize OE Plzeň</t>
  </si>
  <si>
    <t>{7ce7d58c-0413-4bf6-967a-3cbc1e576880}</t>
  </si>
  <si>
    <t>04</t>
  </si>
  <si>
    <t>revize OE Klatovy</t>
  </si>
  <si>
    <t>{26cddcc8-ecd1-4641-9b7f-b192140ed58d}</t>
  </si>
  <si>
    <t>05</t>
  </si>
  <si>
    <t>revize SNTZ Plzeň</t>
  </si>
  <si>
    <t>{8fff478e-63d2-43da-9dbb-68d9441d2807}</t>
  </si>
  <si>
    <t>06</t>
  </si>
  <si>
    <t>revize OE České Budějovice</t>
  </si>
  <si>
    <t>{2ab86552-ab13-41b1-894e-98f2f5baebe9}</t>
  </si>
  <si>
    <t>07</t>
  </si>
  <si>
    <t>revize OE Strakonice</t>
  </si>
  <si>
    <t>{a4a8f392-410f-438c-acc7-773838c771ff}</t>
  </si>
  <si>
    <t>08</t>
  </si>
  <si>
    <t>revize OE Veselí nad Lužnicí</t>
  </si>
  <si>
    <t>{fc62512e-5b26-44cd-af65-3ccf7bb6f8c4}</t>
  </si>
  <si>
    <t>09</t>
  </si>
  <si>
    <t>revize SPS oblast Plzeň</t>
  </si>
  <si>
    <t>{c054cb1f-90e4-4256-a622-24eb7d975b30}</t>
  </si>
  <si>
    <t>10</t>
  </si>
  <si>
    <t>revize SPS oblast České Budějovice</t>
  </si>
  <si>
    <t>{3a55975e-cdfd-4921-8c25-03355874b736}</t>
  </si>
  <si>
    <t>KRYCÍ LIST SOUPISU PRACÍ</t>
  </si>
  <si>
    <t>Objekt:</t>
  </si>
  <si>
    <t>01 - prohlídky oblast Plzeň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</si>
  <si>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</si>
  <si>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</si>
  <si>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</si>
  <si>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</si>
  <si>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</si>
  <si>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</si>
  <si>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</si>
  <si>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</si>
  <si>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</si>
  <si>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</si>
  <si>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</si>
  <si>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</si>
  <si>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</si>
  <si>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</si>
  <si>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</si>
  <si>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</si>
  <si>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</si>
  <si>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</si>
  <si>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</si>
  <si>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</si>
  <si>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</si>
  <si>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</si>
  <si>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</si>
  <si>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</si>
  <si>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</si>
  <si>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</si>
  <si>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</si>
  <si>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</si>
  <si>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</si>
  <si>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</si>
  <si>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</si>
  <si>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</si>
  <si>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7498153510</t>
  </si>
  <si>
    <t>Provedení prohlídky a zkoušky v provozu (§ 48) transformovny stožárové, sloupové do 1000 kVA</t>
  </si>
  <si>
    <t>kus</t>
  </si>
  <si>
    <t>512</t>
  </si>
  <si>
    <t>-471914006</t>
  </si>
  <si>
    <t>PP</t>
  </si>
  <si>
    <t>P</t>
  </si>
  <si>
    <t>Poznámka k položce:_x000D_
Šťáhlavy - IHL_x000D_
Plzeň - Valcha - TS_x000D_
Chrást u Plzně - TS_x000D_
Poběžovice - TS_x000D_
Staňkov - TS_x000D_
Plzeň - Koterov OTV - TS_x000D_
Bělá nad Radbuzou - TS_x000D_
Vejprnice - TS</t>
  </si>
  <si>
    <t>7498153520</t>
  </si>
  <si>
    <t>Provedení prohlídky a zkoušky v provozu (§ 48) transformovny zděné, BTS, betonové do 1000 kVA</t>
  </si>
  <si>
    <t>814348806</t>
  </si>
  <si>
    <t>Poznámka k položce:_x000D_
Vranov u Stříbra - TS_x000D_
Kozolupy - TS_x000D_
Plzeň - DKV - TS_x000D_
Plzeň - kolejové brzdy - TS_x000D_
Domažlice - TS_x000D_
Chotěšov výhybna - TS_x000D_
Klatovy - TS</t>
  </si>
  <si>
    <t>3</t>
  </si>
  <si>
    <t>7498153550</t>
  </si>
  <si>
    <t>Provedení prohlídky a zkoušky v provozu (§ 48) transformovny trakční spínací stanice čtyř vyp</t>
  </si>
  <si>
    <t>2099486522</t>
  </si>
  <si>
    <t>Poznámka k položce:_x000D_
Plzeň - Jižní předměstí - SpS</t>
  </si>
  <si>
    <t>7498153566</t>
  </si>
  <si>
    <t>Provedení prohlídky a zkoušky v provozu (§ 48) transformovny transformovny 25 kV pro EOV</t>
  </si>
  <si>
    <t>-1494039827</t>
  </si>
  <si>
    <t>Poznámka k položce:_x000D_
Plzeň hl.n. - TS1 EOV_x000D_
Plzeň hl.n. - TS2 EOV_x000D_
Plzeň hl.n. - TS3 EOV_x000D_
Plzeň hl.n. - TS4 EOV_x000D_
Plzeň hl.n. - TS6 EOV_x000D_
Plzeň hl.n. - TS7 EOV_x000D_
Plzeň hl.n. - TS8 EOV_x000D_
Plzeň hl.n. - TS10 EOV_x000D_
Kozolupy - TS1 EOV_x000D_
Kozolupy - TS2 EOV_x000D_
Kozolupy - TS3 EOV_x000D_
Pňovany - TS1 EOV_x000D_
Pňovany - TS2 EOV</t>
  </si>
  <si>
    <t>5</t>
  </si>
  <si>
    <t>7498153568</t>
  </si>
  <si>
    <t>Provedení prohlídky a zkoušky v provozu (§ 48) transformovny transformovny 25 kV pro ZZ</t>
  </si>
  <si>
    <t>Sborník UOŽI 01 2021</t>
  </si>
  <si>
    <t>-426202634</t>
  </si>
  <si>
    <t>Provedení prohlídky a zkoušky v provozu (§ 48) transformovny transformovny 25 kV pro ZZ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</si>
  <si>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Poznámka k položce:_x000D_
Bdeněves - TS 25 kV pro GSM-R_x000D_
Svinná - TS 25 kV pro GSM-R_x000D_
Vrbice - TS 25 kV pro GSM-R_x000D_
Řebří - TS 25 kV pro GSM-R</t>
  </si>
  <si>
    <t>6</t>
  </si>
  <si>
    <t>7498153570</t>
  </si>
  <si>
    <t>Provedení prohlídky a zkoušky v provozu (§ 48) transformovny transformovny 25/3 kV předtápěcí</t>
  </si>
  <si>
    <t>966025055</t>
  </si>
  <si>
    <t>Poznámka k položce:_x000D_
Plzeň hl.n. - EPZ 2</t>
  </si>
  <si>
    <t>02 - prohlídky oblast České Budějovice</t>
  </si>
  <si>
    <t>-353916435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</si>
  <si>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</si>
  <si>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Poznámka k položce:_x000D_
Č. Budějovice - DKV_x000D_
Č. Budějovice - SNV_x000D_
Č. Budějovice - Nemanice TS_x000D_
Planá n. L. - TS_x000D_
Tábor - TS</t>
  </si>
  <si>
    <t>1253304388</t>
  </si>
  <si>
    <t>Provedení prohlídky a zkoušky v provozu (§ 48) transformovny transformovny 25 kV pro EOV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</si>
  <si>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Poznámka k položce:_x000D_
Č. Budějovice - TS1 EOV st.JIH_x000D_
Č. Budějovice - TS1 EOV+UNZ st.4_x000D_
Č. Budějovice - TS2 EOV st.4_x000D_
Č. Budějovice - TS1 EOV st.2</t>
  </si>
  <si>
    <t>-647922232</t>
  </si>
  <si>
    <t>Poznámka k položce:_x000D_
Č. Budějovice - TS1 UNZ st.JIH</t>
  </si>
  <si>
    <t>03 - revize OE Plzeň</t>
  </si>
  <si>
    <t>7498152568</t>
  </si>
  <si>
    <t>Vyhotovení pravidelné revizní zprávy pro vnitřní instalace doba provedení do 15 hod</t>
  </si>
  <si>
    <t>-742082894</t>
  </si>
  <si>
    <t>Poznámka k položce:_x000D_
Plzeň - Koterov OTV</t>
  </si>
  <si>
    <t>7498152678</t>
  </si>
  <si>
    <t>Vyhotovení pravidelné revizní zprávy pro jednotlivé technologie EOV do 5 výhybek</t>
  </si>
  <si>
    <t>1888972193</t>
  </si>
  <si>
    <t>Poznámka k položce:_x000D_
Plzeň - Valcha</t>
  </si>
  <si>
    <t>7498152688</t>
  </si>
  <si>
    <t>Vyhotovení pravidelné revizní zprávy pro jednotlivé technologie náhradní proudový zdroj</t>
  </si>
  <si>
    <t>-549795521</t>
  </si>
  <si>
    <t>Poznámka k položce:_x000D_
Plzeň - HZS_x000D_
Plzeň - Triangl</t>
  </si>
  <si>
    <t>7498152708</t>
  </si>
  <si>
    <t>Vyhotovení pravidelné revizní zprávy pro jednotlivé technologie rozvody NN a osvětlení v železniční stanici do 20 NPP</t>
  </si>
  <si>
    <t>-1406337611</t>
  </si>
  <si>
    <t>Poznámka k položce:_x000D_
Plzeň hl.n. - VR Sever_x000D_
Plzeň hl.n. - VR Lobzy</t>
  </si>
  <si>
    <t>7498152710</t>
  </si>
  <si>
    <t>Vyhotovení pravidelné revizní zprávy pro jednotlivé technologie rozvody NN a osvětlení v železniční stanici 21- 30 NPP</t>
  </si>
  <si>
    <t>2139251827</t>
  </si>
  <si>
    <t>Poznámka k položce:_x000D_
Plzeň - Bolevec - VO + PZS žkm 5,996_x000D_
Plzeň - Sušická - VR + VO</t>
  </si>
  <si>
    <t>7498152712</t>
  </si>
  <si>
    <t>Vyhotovení pravidelné revizní zprávy pro jednotlivé technologie rozvody NN a osvětlení v železniční stanici 31- 50 NPP</t>
  </si>
  <si>
    <t>-1298882868</t>
  </si>
  <si>
    <t>Poznámka k položce:_x000D_
Plzeň hl.n. - DKV - VR + stará rozvodna (TS 6kV)_x000D_
Plzeň hl.n. - zásuvkové stojany Lobzy</t>
  </si>
  <si>
    <t>7</t>
  </si>
  <si>
    <t>7498152720</t>
  </si>
  <si>
    <t>Vyhotovení pravidelné revizní zprávy pro jednotlivé technologie rozvody NN a osvětlení v železniční stanici 151 - 200 NPP</t>
  </si>
  <si>
    <t>-70795134</t>
  </si>
  <si>
    <t>Poznámka k položce:_x000D_
Plzeň hl.n. - VR+ JŽ osvětlení Ranžír</t>
  </si>
  <si>
    <t>04 - revize OE Klatovy</t>
  </si>
  <si>
    <t>452557247</t>
  </si>
  <si>
    <t>Poznámka k položce:_x000D_
Mirošov_x000D_
Příkosice_x000D_
Starý Plzenec_x000D_
Staňkov - odbočka Vránov</t>
  </si>
  <si>
    <t>7498152680</t>
  </si>
  <si>
    <t>Vyhotovení pravidelné revizní zprávy pro jednotlivé technologie EOV do 20 výhybek</t>
  </si>
  <si>
    <t>779102260</t>
  </si>
  <si>
    <t>Poznámka k položce:_x000D_
Chotěšov výhybna_x000D_
Vejprnice_x000D_
Domažlice</t>
  </si>
  <si>
    <t>7498152682</t>
  </si>
  <si>
    <t>Vyhotovení pravidelné revizní zprávy pro jednotlivé technologie EOV nad 20 výhybek</t>
  </si>
  <si>
    <t>-1655971480</t>
  </si>
  <si>
    <t>Poznámka k položce:_x000D_
Klatovy</t>
  </si>
  <si>
    <t>7498152686</t>
  </si>
  <si>
    <t>Vyhotovení pravidelné revizní zprávy pro jednotlivé technologie přípojku NN</t>
  </si>
  <si>
    <t>-1576210894</t>
  </si>
  <si>
    <t>Poznámka k položce:_x000D_
Nemilkov - PZS žkm 41,193_x000D_
Neznašovy - PZS 47,084 (Kněžice)_x000D_
Neznašovy - PZS 49,181 (Černé Krávy)_x000D_
Nekvasovy - PZS 306,247 (Vráž)</t>
  </si>
  <si>
    <t>-1030663432</t>
  </si>
  <si>
    <t>Poznámka k položce:_x000D_
Klatovy_x000D_
Chotěšov výhybna_x000D_
Nýřany_x000D_
Domažlice</t>
  </si>
  <si>
    <t>7498152704</t>
  </si>
  <si>
    <t>Vyhotovení pravidelné revizní zprávy pro jednotlivé technologie rozvody NN a osvětlení zastávky</t>
  </si>
  <si>
    <t>-954384045</t>
  </si>
  <si>
    <t>Poznámka k položce:_x000D_
Mokrosuky - VO_x000D_
Rochlov - VO_x000D_
Mutěnín - VO</t>
  </si>
  <si>
    <t>-1675822646</t>
  </si>
  <si>
    <t>Poznámka k položce:_x000D_
Lipnice - VR + VO_x000D_
Chotěšov u Stoda - VO</t>
  </si>
  <si>
    <t>8</t>
  </si>
  <si>
    <t>-1865428327</t>
  </si>
  <si>
    <t>Poznámka k položce:_x000D_
Klatovy - VR_x000D_
Nemilkov - VR + VO</t>
  </si>
  <si>
    <t>9</t>
  </si>
  <si>
    <t>7498152714</t>
  </si>
  <si>
    <t>Vyhotovení pravidelné revizní zprávy pro jednotlivé technologie rozvody NN a osvětlení v železniční stanici 51- 75 NPP</t>
  </si>
  <si>
    <t>946589837</t>
  </si>
  <si>
    <t>Poznámka k položce:_x000D_
Radonice výhybna - VO + VR</t>
  </si>
  <si>
    <t>7498152716</t>
  </si>
  <si>
    <t>Vyhotovení pravidelné revizní zprávy pro jednotlivé technologie rozvody NN a osvětlení v železniční stanici 76-100 NPP</t>
  </si>
  <si>
    <t>-1662380350</t>
  </si>
  <si>
    <t>Poznámka k položce:_x000D_
Dobřany - VR + VO</t>
  </si>
  <si>
    <t>11</t>
  </si>
  <si>
    <t>7498152718</t>
  </si>
  <si>
    <t>Vyhotovení pravidelné revizní zprávy pro jednotlivé technologie rozvody NN a osvětlení v železniční stanici 101 - 150 NPP</t>
  </si>
  <si>
    <t>-1513495304</t>
  </si>
  <si>
    <t>Poznámka k položce:_x000D_
Starý Plzenec - VR + VO_x000D_
Velké Hydčice - VR + VO_x000D_
Poběžovice - VR + VO</t>
  </si>
  <si>
    <t>12</t>
  </si>
  <si>
    <t>1011557053</t>
  </si>
  <si>
    <t>Poznámka k položce:_x000D_
Nýřany - VR + VO_x000D_
Stod - VO</t>
  </si>
  <si>
    <t>05 - revize SNTZ Plzeň</t>
  </si>
  <si>
    <t>933163476</t>
  </si>
  <si>
    <t>Poznámka k položce:_x000D_
Ošelín_x000D_
Pavlovice_x000D_
Horní Bříza_x000D_
Kaznějov_x000D_
Mladotice_x000D_
Plasy_x000D_
Třemošná u Plzně</t>
  </si>
  <si>
    <t>1778996347</t>
  </si>
  <si>
    <t>Poznámka k položce:_x000D_
Holoubkov_x000D_
Kařízek</t>
  </si>
  <si>
    <t>488618240</t>
  </si>
  <si>
    <t>Poznámka k položce:_x000D_
Bělá nad Radbuzou - PZS 36,756_x000D_
Lom u Tachova - PZS 3,222_x000D_
Lom u Tachova - PZS 3,935_x000D_
Lom u Tachova - PZS 5,475_x000D_
Lom u Tachova - PZS 5,895_x000D_
Lom u Tachova - PZS 6,453_x000D_
Tachov - PZS 9,563_x000D_
Tachov - PZS 10,712_x000D_
Všenice - PZS 15,555 (Střapole)_x000D_
Žihle - PZS 146,091</t>
  </si>
  <si>
    <t>1860471346</t>
  </si>
  <si>
    <t>Poznámka k položce:_x000D_
Tachov zastávka - VR + VO_x000D_
Horní Hradiště - VO_x000D_
Potvorov - VO + PZS_x000D_
Blahousty - VR + VO_x000D_
Strahov - VO</t>
  </si>
  <si>
    <t>-2101503867</t>
  </si>
  <si>
    <t>Poznámka k položce:_x000D_
Rokycany - VR</t>
  </si>
  <si>
    <t>-1866448262</t>
  </si>
  <si>
    <t>Poznámka k položce:_x000D_
Stráž u Tachova - VR + VO_x000D_
Holoubkov - osvětlení nástupiště a podchodu_x000D_
Svojkovice - VO + podchod + přípojka GSM-R_x000D_
Plzeň - Křimice - osvětlení nást. a podchodu_x000D_
Vochov - VR + VO</t>
  </si>
  <si>
    <t>-1751005948</t>
  </si>
  <si>
    <t>Poznámka k položce:_x000D_
Svojšín - osvětlení nástupišť_x000D_
Horní Bříza - VR + VO_x000D_
Mladotice - VR + VO</t>
  </si>
  <si>
    <t>-1748237688</t>
  </si>
  <si>
    <t>Poznámka k položce:_x000D_
Svojšín - VO + VR +GSM-R (Řebří)</t>
  </si>
  <si>
    <t>7498152722</t>
  </si>
  <si>
    <t>Vyhotovení pravidelné revizní zprávy pro jednotlivé technologie rozvody NN a osvětlení v železniční stanici 201-250 NPP</t>
  </si>
  <si>
    <t>-2071569108</t>
  </si>
  <si>
    <t>Poznámka k položce:_x000D_
Rokycany - OV + osvětelní na TP</t>
  </si>
  <si>
    <t>06 - revize OE České Budějovice</t>
  </si>
  <si>
    <t>-1822400774</t>
  </si>
  <si>
    <t>Vyhotovení pravidelné revizní zprávy pro jednotlivé technologie EOV do 5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</si>
  <si>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Č. Budějovice - st. SEVER_x000D_
Č. Budějovice - st. Rožnov_x000D_
Č. Budějovice - Nemanice zhlaví Praha_x000D_
Kamenný Újezd_x000D_
Kaplice_x000D_
Včelná</t>
  </si>
  <si>
    <t>-1990359018</t>
  </si>
  <si>
    <t>Vyhotovení pravidelné revizní zprávy pro jednotlivé technologie EOV do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</si>
  <si>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Č. Budějovice - st.3_x000D_
Č. Budějovice - st.4_x000D_
Č. Budějovice - K. Dvory_x000D_
Č. Velenice_x000D_
Hluboká n V._x000D_
Hluboká n V. - Zámostí_x000D_
Holkov_x000D_
H. Dvořiště_x000D_
Rybník_x000D_
Velešín</t>
  </si>
  <si>
    <t>-1950143641</t>
  </si>
  <si>
    <t>Vyhotovení pravidelné revizní zprávy pro jednotlivé technologie EOV nad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</si>
  <si>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Č. Budějovice - st.JIH Brzdy_x000D_
Č. Budějovice - st.JIH Seř. nádraží</t>
  </si>
  <si>
    <t>1646113881</t>
  </si>
  <si>
    <t>Vyhotovení pravidelné revizní zprávy pro jednotlivé technologie přípojku NN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</si>
  <si>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Černý Dub - PZS 6,462 km_x000D_
Černý Dub - PZS 8,564 km</t>
  </si>
  <si>
    <t>254746493</t>
  </si>
  <si>
    <t>Vyhotovení pravidelné revizní zprávy pro jednotlivé technologie rozvody NN a osvětlení zastávky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</si>
  <si>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Černý Dub - VO_x000D_
Holubov - VO_x000D_
Hosín - VO_x000D_
Hrdějovice - VO</t>
  </si>
  <si>
    <t>-1752993549</t>
  </si>
  <si>
    <t>Vyhotovení pravidelné revizní zprávy pro jednotlivé technologie rozvody NN a osvětlení v železniční stanici 51- 75 NPP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</si>
  <si>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Č. Velenice - VR</t>
  </si>
  <si>
    <t>827265832</t>
  </si>
  <si>
    <t>Vyhotovení pravidelné revizní zprávy pro jednotlivé technologie rozvody NN a osvětlení v železniční stanici 76-100 NPP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</si>
  <si>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Č. Budějovice - Nemanice OTV - VO</t>
  </si>
  <si>
    <t>228106634</t>
  </si>
  <si>
    <t>Vyhotovení pravidelné revizní zprávy pro jednotlivé technologie rozvody NN a osvětlení v železniční stanici 151 - 200 NPP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</si>
  <si>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Velešín - VR + VO</t>
  </si>
  <si>
    <t>-512917828</t>
  </si>
  <si>
    <t>Vyhotovení pravidelné revizní zprávy pro jednotlivé technologie rozvody NN a osvětlení v železniční stanici 201-250 NPP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</si>
  <si>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Boršov n. V. - VR + VO_x000D_
Včelná - VR + VO</t>
  </si>
  <si>
    <t>7498152724</t>
  </si>
  <si>
    <t>Vyhotovení pravidelné revizní zprávy pro jednotlivé technologie rozvody NN a osvětlení v železniční stanici 251-300 NPP</t>
  </si>
  <si>
    <t>777787619</t>
  </si>
  <si>
    <t>Vyhotovení pravidelné revizní zprávy pro jednotlivé technologie rozvody NN a osvětlení v železniční stanici 251-300 NPP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</si>
  <si>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Hluboká n. V. Zámostí - VR + VO</t>
  </si>
  <si>
    <t>7498152726</t>
  </si>
  <si>
    <t>Vyhotovení pravidelné revizní zprávy pro jednotlivé technologie rozvody NN a osvětlení v železniční stanici 301-350 NPP</t>
  </si>
  <si>
    <t>-450730166</t>
  </si>
  <si>
    <t>Vyhotovení pravidelné revizní zprávy pro jednotlivé technologie rozvody NN a osvětlení v železniční stanici 301-350 NPP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</si>
  <si>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Chotýčany - VR + VO</t>
  </si>
  <si>
    <t>7498152732</t>
  </si>
  <si>
    <t>Vyhotovení pravidelné revizní zprávy pro jednotlivé technologie rozvody NN a osvětlení v železniční stanici 451 - 500 NPP</t>
  </si>
  <si>
    <t>-414756095</t>
  </si>
  <si>
    <t>Vyhotovení pravidelné revizní zprávy pro jednotlivé technologie rozvody NN a osvětlení v železniční stanici 451 - 500 NPP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</si>
  <si>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Č. Budějovice - VR + VO_x000D_
Č. Velenice - VO</t>
  </si>
  <si>
    <t>07 - revize OE Strakonice</t>
  </si>
  <si>
    <t>-151753847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</si>
  <si>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</si>
  <si>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Ražice - OTV</t>
  </si>
  <si>
    <t>7498152590</t>
  </si>
  <si>
    <t>Vyhotovení pravidelné revizní zprávy pro hromosvody doba provedení do 5 hod</t>
  </si>
  <si>
    <t>-1704425882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</si>
  <si>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</si>
  <si>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7498152646</t>
  </si>
  <si>
    <t>Vyhotovení pravidelné revizní zprávy pro jednotlivé technologie rozvodnu NN jednoduchou</t>
  </si>
  <si>
    <t>841646244</t>
  </si>
  <si>
    <t>Vyhotovení pravidelné revizní zprávy pro jednotlivé technologie rozvodnu NN jednoduchou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</si>
  <si>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Poznámka k položce:_x000D_
Číčenice - Rozvodna NN</t>
  </si>
  <si>
    <t>731031354</t>
  </si>
  <si>
    <t>Poznámka k položce:_x000D_
Putim_x000D_
Vodňany_x000D_
Vráž u Písku_x000D_
Záboří u Číčenic</t>
  </si>
  <si>
    <t>1134637830</t>
  </si>
  <si>
    <t>Poznámka k položce:_x000D_
Číčenice</t>
  </si>
  <si>
    <t>1748908451</t>
  </si>
  <si>
    <t>Poznámka k položce:_x000D_
Blatná - PZS 22,692 km_x000D_
Strunkovice n. V. - PZS 7,009 km</t>
  </si>
  <si>
    <t>-1077891524</t>
  </si>
  <si>
    <t>Vyhotovení pravidelné revizní zprávy pro jednotlivé technologie rozvody NN a osvětlení v železniční stanici 21- 30 NPP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</si>
  <si>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Strunkovice n. V. - VR + VO</t>
  </si>
  <si>
    <t>-1299583674</t>
  </si>
  <si>
    <t>Vyhotovení pravidelné revizní zprávy pro jednotlivé technologie rozvody NN a osvětlení v železniční stanici 101 - 150 NPP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</si>
  <si>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Blatná - VR + VO</t>
  </si>
  <si>
    <t>-338388674</t>
  </si>
  <si>
    <t>Poznámka k položce:_x000D_
Týn n. V. - VR + VO</t>
  </si>
  <si>
    <t>-577773638</t>
  </si>
  <si>
    <t>Poznámka k položce:_x000D_
Putim - VR + VO</t>
  </si>
  <si>
    <t>7498152728</t>
  </si>
  <si>
    <t>Vyhotovení pravidelné revizní zprávy pro jednotlivé technologie rozvody NN a osvětlení v železniční stanici 351-400 NPP</t>
  </si>
  <si>
    <t>1258508117</t>
  </si>
  <si>
    <t>Vyhotovení pravidelné revizní zprávy pro jednotlivé technologie rozvody NN a osvětlení v železniční stanici 351-400 NPP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</si>
  <si>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Písek město - VR + VO</t>
  </si>
  <si>
    <t>08 - revize OE Veselí nad Lužnicí</t>
  </si>
  <si>
    <t>1882728263</t>
  </si>
  <si>
    <t>Poznámka k položce:_x000D_
Chýnov</t>
  </si>
  <si>
    <t>405429415</t>
  </si>
  <si>
    <t>Poznámka k položce:_x000D_
Chotoviny_x000D_
Planá n. L.</t>
  </si>
  <si>
    <t>714374563</t>
  </si>
  <si>
    <t>Poznámka k položce:_x000D_
Tábor</t>
  </si>
  <si>
    <t>-1946910893</t>
  </si>
  <si>
    <t>Poznámka k položce:_x000D_
Bechyně - VR_x000D_
Božejovice - VR</t>
  </si>
  <si>
    <t>922888840</t>
  </si>
  <si>
    <t>Poznámka k položce:_x000D_
Malšice - VR + VO_x000D_
Sudoměřice u Bechyně - VR + VO_x000D_
Tábor - VR</t>
  </si>
  <si>
    <t>-13538635</t>
  </si>
  <si>
    <t>Poznámka k položce:_x000D_
Roudná - VR + VO</t>
  </si>
  <si>
    <t>7498152730</t>
  </si>
  <si>
    <t>Vyhotovení pravidelné revizní zprávy pro jednotlivé technologie rozvody NN a osvětlení v železniční stanici 401-450 NPP</t>
  </si>
  <si>
    <t>-1061965927</t>
  </si>
  <si>
    <t>Vyhotovení pravidelné revizní zprávy pro jednotlivé technologie rozvody NN a osvětlení v železniční stanici 401-450 NPP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</si>
  <si>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Jarošov n. N. - VR + VO_x000D_
Suchdol n.L. - VR + VO</t>
  </si>
  <si>
    <t>09 - revize SPS oblast Plzeň</t>
  </si>
  <si>
    <t>7498152564</t>
  </si>
  <si>
    <t>Vyhotovení pravidelné revizní zprávy pro vnitřní instalace doba provedení do 5 hod</t>
  </si>
  <si>
    <t>-1780526976</t>
  </si>
  <si>
    <t>Poznámka k položce:_x000D_
Stříbro - ST provozní budova TO_x000D_
Stříbro - SSZT provozní budova_x000D_
Stříbro - SSZT budova RZZ_x000D_
Stříbro - ST garáž MUV_x000D_
Planá u M.L. - ST garáž MUV_x000D_
Stod 904 - ST provozní budova TO_x000D_
Plzeň hl.n. - ST garáž MUV + soc.z._x000D_
Plzeň Koterov/ Božkov - ST kotelna provozní budovy_x000D_
Plzeň-Doudlevce 57 - budova zastávky_x000D_
Železná Ruda město465 - ST provozní budova_x000D_
Stod - ST remíza pro mechanizaci</t>
  </si>
  <si>
    <t>7498152566</t>
  </si>
  <si>
    <t>Vyhotovení pravidelné revizní zprávy pro vnitřní instalace doba provedení do 10 hod</t>
  </si>
  <si>
    <t>1138136796</t>
  </si>
  <si>
    <t>Poznámka k položce:_x000D_
Domažlice - SSZT budova RZZ_x000D_
Stříbro 434 - výpravní budova_x000D_
Planá u M.L. - ST provozní budova_x000D_
Zelená Lhota 67 - budova zastávky_x000D_
Holoubkov 38 - výpravní budova_x000D_
Stříbro 434 - výpravní budova</t>
  </si>
  <si>
    <t>7498152572</t>
  </si>
  <si>
    <t>Vyhotovení pravidelné revizní zprávy pro vnitřní instalace doba provedení do 25 hod</t>
  </si>
  <si>
    <t>2018755080</t>
  </si>
  <si>
    <t>Poznámka k položce:_x000D_
Plzeň hl.n. - ústřední stavědlo</t>
  </si>
  <si>
    <t>7498152574</t>
  </si>
  <si>
    <t>Vyhotovení pravidelné revizní zprávy pro vnitřní instalace doba provedení do 30 hod</t>
  </si>
  <si>
    <t>-711695611</t>
  </si>
  <si>
    <t>Poznámka k položce:_x000D_
Plzeň, Sušická 1106/25 - OŘ admin. budova</t>
  </si>
  <si>
    <t>1123194654</t>
  </si>
  <si>
    <t>Poznámka k položce:_x000D_
Stříbro - ST garáž MUV_x000D_
Stod - ST remíza pro mechanizaci_x000D_
Plzeň hl.n.- ST garáž MUV + soc.z._x000D_
Plzeň Koterov/ Božkov - ST montážní hala TO_x000D_
Železná Ruda město 465 - ST provozní budova_x000D_
Zelená Lhota 67 - budova zastávky_x000D_
Holoubkov 38 - výpravní budova_x000D_
Holoubkov - skladiště_x000D_
Stříbro 434 - výpravní budova_x000D_
Stříbro - SSZT budova RZZ_x000D_
Stříbro - SSZT provozní budova_x000D_
Stříbro - ST provozní budova TO_x000D_
Domažlice - SSZT budova RZZ</t>
  </si>
  <si>
    <t>7498152592</t>
  </si>
  <si>
    <t>Vyhotovení pravidelné revizní zprávy pro hromosvody doba provedení do 10 hod</t>
  </si>
  <si>
    <t>791715643</t>
  </si>
  <si>
    <t>10 - revize SPS oblast České Budějovice</t>
  </si>
  <si>
    <t>-1338376579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</si>
  <si>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</si>
  <si>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Popelín - st.1_x000D_
Jindřichův Hradec - garáž zděná u ATÚ_x000D_
Černá v Pošumaví - sklad zděný_x000D_
Český Krumlov - garáž MUV_x000D_
Malenice - výpravní budova_x000D_
Protivín - vážní budka_x000D_
České Budějovice - st.4_x000D_
Suchdol nad Lužnicí - budova zastávky</t>
  </si>
  <si>
    <t>477883742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</si>
  <si>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</si>
  <si>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Tábor - sklady a dílny TO_x000D_
Písek - budova ATÚ_x000D_
Kájov - výpravní budova_x000D_
Volyně - výpravní budova_x000D_
Zlatá Koruna - výpravní budova_x000D_
Netolice - výpravní budova_x000D_
Vráž u Písku - výpravní budova_x000D_
Lnáře - Výpravní budova_x000D_
Borovany - skladiště, restaurace</t>
  </si>
  <si>
    <t>-1788991696</t>
  </si>
  <si>
    <t xml:space="preserve">Poznámka k položce:_x000D_
Tábor - výpravní budova_x000D_
Tábor - provozní budova SSZT_x000D_
České Budějovice - budova ATÚ_x000D_
</t>
  </si>
  <si>
    <t>1054235652</t>
  </si>
  <si>
    <t>Vyhotovení pravidelné revizní zprávy pro vnitřní instalace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</si>
  <si>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Poznámka k položce:_x000D_
České Budějovice/K. Dvory - administ.budova OŘ</t>
  </si>
  <si>
    <t>715346007</t>
  </si>
  <si>
    <t>Poznámka k položce:_x000D_
Tábor - telekomunikační budova_x000D_
Veselí nad Lužnicí - ATÚ_x000D_
Písek zastávka - budova zastávky_x000D_
Písek - budova ATÚ_x000D_
Protivín - zastávka zděná_x000D_
Protivín - vážní budka_x000D_
Hluboká nad Vltavou - RZZ_x000D_
Volyně - výpravní budova_x000D_
Zlatá Koruna - výpravní budova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</si>
</sst>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18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8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4" borderId="8" xfId="0" applyFont="1" applyFill="1" applyBorder="1" applyAlignment="1" applyProtection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opLeftCell="A13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pans="1:74" s="1" customFormat="1" ht="36.950000000000003" customHeight="1"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S2" s="13" t="s">
        <v>7</v>
      </c>
      <c r="BT2" s="13" t="s">
        <v>8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s="1" customFormat="1" ht="24.95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spans="1:74" s="1" customFormat="1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11" t="s">
        <v>15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18"/>
      <c r="AQ5" s="18"/>
      <c r="AR5" s="16"/>
      <c r="BG5" s="208" t="s">
        <v>16</v>
      </c>
      <c r="BS5" s="13" t="s">
        <v>7</v>
      </c>
    </row>
    <row r="6" spans="1:74" s="1" customFormat="1" ht="36.950000000000003" customHeight="1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213" t="s">
        <v>18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18"/>
      <c r="AQ6" s="18"/>
      <c r="AR6" s="16"/>
      <c r="BG6" s="209"/>
      <c r="BS6" s="13" t="s">
        <v>7</v>
      </c>
    </row>
    <row r="7" spans="1:74" s="1" customFormat="1" ht="12" customHeight="1">
      <c r="B7" s="17"/>
      <c r="C7" s="18"/>
      <c r="D7" s="25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1</v>
      </c>
      <c r="AO7" s="18"/>
      <c r="AP7" s="18"/>
      <c r="AQ7" s="18"/>
      <c r="AR7" s="16"/>
      <c r="BG7" s="209"/>
      <c r="BS7" s="13" t="s">
        <v>7</v>
      </c>
    </row>
    <row r="8" spans="1:74" s="1" customFormat="1" ht="12" customHeight="1">
      <c r="B8" s="17"/>
      <c r="C8" s="18"/>
      <c r="D8" s="25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23</v>
      </c>
      <c r="AL8" s="18"/>
      <c r="AM8" s="18"/>
      <c r="AN8" s="26"/>
      <c r="AO8" s="18"/>
      <c r="AP8" s="18"/>
      <c r="AQ8" s="18"/>
      <c r="AR8" s="16"/>
      <c r="BG8" s="209"/>
      <c r="BS8" s="13" t="s">
        <v>7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09"/>
      <c r="BS9" s="13" t="s">
        <v>7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G10" s="209"/>
      <c r="BS10" s="13" t="s">
        <v>7</v>
      </c>
    </row>
    <row r="11" spans="1:74" s="1" customFormat="1" ht="18.399999999999999" customHeight="1">
      <c r="B11" s="17"/>
      <c r="C11" s="18"/>
      <c r="D11" s="18"/>
      <c r="E11" s="23" t="s">
        <v>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3" t="s">
        <v>1</v>
      </c>
      <c r="AO11" s="18"/>
      <c r="AP11" s="18"/>
      <c r="AQ11" s="18"/>
      <c r="AR11" s="16"/>
      <c r="BG11" s="209"/>
      <c r="BS11" s="13" t="s">
        <v>7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09"/>
      <c r="BS12" s="13" t="s">
        <v>7</v>
      </c>
    </row>
    <row r="13" spans="1:74" s="1" customFormat="1" ht="12" customHeight="1">
      <c r="B13" s="17"/>
      <c r="C13" s="18"/>
      <c r="D13" s="25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28</v>
      </c>
      <c r="AO13" s="18"/>
      <c r="AP13" s="18"/>
      <c r="AQ13" s="18"/>
      <c r="AR13" s="16"/>
      <c r="BG13" s="209"/>
      <c r="BS13" s="13" t="s">
        <v>7</v>
      </c>
    </row>
    <row r="14" spans="1:74">
      <c r="B14" s="17"/>
      <c r="C14" s="18"/>
      <c r="D14" s="18"/>
      <c r="E14" s="214" t="s">
        <v>28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5" t="s">
        <v>26</v>
      </c>
      <c r="AL14" s="18"/>
      <c r="AM14" s="18"/>
      <c r="AN14" s="27" t="s">
        <v>28</v>
      </c>
      <c r="AO14" s="18"/>
      <c r="AP14" s="18"/>
      <c r="AQ14" s="18"/>
      <c r="AR14" s="16"/>
      <c r="BG14" s="209"/>
      <c r="BS14" s="13" t="s">
        <v>7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09"/>
      <c r="BS15" s="13" t="s">
        <v>4</v>
      </c>
    </row>
    <row r="16" spans="1:74" s="1" customFormat="1" ht="12" customHeight="1">
      <c r="B16" s="17"/>
      <c r="C16" s="18"/>
      <c r="D16" s="25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G16" s="209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3" t="s">
        <v>1</v>
      </c>
      <c r="AO17" s="18"/>
      <c r="AP17" s="18"/>
      <c r="AQ17" s="18"/>
      <c r="AR17" s="16"/>
      <c r="BG17" s="209"/>
      <c r="BS17" s="13" t="s">
        <v>5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09"/>
      <c r="BS18" s="13" t="s">
        <v>7</v>
      </c>
    </row>
    <row r="19" spans="1:71" s="1" customFormat="1" ht="12" customHeight="1">
      <c r="B19" s="17"/>
      <c r="C19" s="18"/>
      <c r="D19" s="25" t="s">
        <v>30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G19" s="209"/>
      <c r="BS19" s="13" t="s">
        <v>7</v>
      </c>
    </row>
    <row r="20" spans="1:71" s="1" customFormat="1" ht="18.399999999999999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3" t="s">
        <v>1</v>
      </c>
      <c r="AO20" s="18"/>
      <c r="AP20" s="18"/>
      <c r="AQ20" s="18"/>
      <c r="AR20" s="16"/>
      <c r="BG20" s="209"/>
      <c r="BS20" s="13" t="s">
        <v>5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09"/>
    </row>
    <row r="22" spans="1:71" s="1" customFormat="1" ht="12" customHeight="1">
      <c r="B22" s="17"/>
      <c r="C22" s="18"/>
      <c r="D22" s="25" t="s">
        <v>31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09"/>
    </row>
    <row r="23" spans="1:71" s="1" customFormat="1" ht="16.5" customHeight="1">
      <c r="B23" s="17"/>
      <c r="C23" s="18"/>
      <c r="D23" s="18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18"/>
      <c r="AP23" s="18"/>
      <c r="AQ23" s="18"/>
      <c r="AR23" s="16"/>
      <c r="BG23" s="209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09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G25" s="209"/>
    </row>
    <row r="26" spans="1:71" s="2" customFormat="1" ht="25.9" customHeight="1">
      <c r="A26" s="30"/>
      <c r="B26" s="31"/>
      <c r="C26" s="32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7">
        <f>ROUND(AG94,2)</f>
        <v>0</v>
      </c>
      <c r="AL26" s="218"/>
      <c r="AM26" s="218"/>
      <c r="AN26" s="218"/>
      <c r="AO26" s="218"/>
      <c r="AP26" s="32"/>
      <c r="AQ26" s="32"/>
      <c r="AR26" s="35"/>
      <c r="BG26" s="209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09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19" t="s">
        <v>33</v>
      </c>
      <c r="M28" s="219"/>
      <c r="N28" s="219"/>
      <c r="O28" s="219"/>
      <c r="P28" s="219"/>
      <c r="Q28" s="32"/>
      <c r="R28" s="32"/>
      <c r="S28" s="32"/>
      <c r="T28" s="32"/>
      <c r="U28" s="32"/>
      <c r="V28" s="32"/>
      <c r="W28" s="219" t="s">
        <v>34</v>
      </c>
      <c r="X28" s="219"/>
      <c r="Y28" s="219"/>
      <c r="Z28" s="219"/>
      <c r="AA28" s="219"/>
      <c r="AB28" s="219"/>
      <c r="AC28" s="219"/>
      <c r="AD28" s="219"/>
      <c r="AE28" s="219"/>
      <c r="AF28" s="32"/>
      <c r="AG28" s="32"/>
      <c r="AH28" s="32"/>
      <c r="AI28" s="32"/>
      <c r="AJ28" s="32"/>
      <c r="AK28" s="219" t="s">
        <v>35</v>
      </c>
      <c r="AL28" s="219"/>
      <c r="AM28" s="219"/>
      <c r="AN28" s="219"/>
      <c r="AO28" s="219"/>
      <c r="AP28" s="32"/>
      <c r="AQ28" s="32"/>
      <c r="AR28" s="35"/>
      <c r="BG28" s="209"/>
    </row>
    <row r="29" spans="1:71" s="3" customFormat="1" ht="14.45" customHeight="1">
      <c r="B29" s="36"/>
      <c r="C29" s="37"/>
      <c r="D29" s="25" t="s">
        <v>36</v>
      </c>
      <c r="E29" s="37"/>
      <c r="F29" s="25" t="s">
        <v>37</v>
      </c>
      <c r="G29" s="37"/>
      <c r="H29" s="37"/>
      <c r="I29" s="37"/>
      <c r="J29" s="37"/>
      <c r="K29" s="37"/>
      <c r="L29" s="222">
        <v>0.21</v>
      </c>
      <c r="M29" s="221"/>
      <c r="N29" s="221"/>
      <c r="O29" s="221"/>
      <c r="P29" s="221"/>
      <c r="Q29" s="37"/>
      <c r="R29" s="37"/>
      <c r="S29" s="37"/>
      <c r="T29" s="37"/>
      <c r="U29" s="37"/>
      <c r="V29" s="37"/>
      <c r="W29" s="220">
        <f>ROUND(BB94, 2)</f>
        <v>0</v>
      </c>
      <c r="X29" s="221"/>
      <c r="Y29" s="221"/>
      <c r="Z29" s="221"/>
      <c r="AA29" s="221"/>
      <c r="AB29" s="221"/>
      <c r="AC29" s="221"/>
      <c r="AD29" s="221"/>
      <c r="AE29" s="221"/>
      <c r="AF29" s="37"/>
      <c r="AG29" s="37"/>
      <c r="AH29" s="37"/>
      <c r="AI29" s="37"/>
      <c r="AJ29" s="37"/>
      <c r="AK29" s="220">
        <f>ROUND(AX94, 2)</f>
        <v>0</v>
      </c>
      <c r="AL29" s="221"/>
      <c r="AM29" s="221"/>
      <c r="AN29" s="221"/>
      <c r="AO29" s="221"/>
      <c r="AP29" s="37"/>
      <c r="AQ29" s="37"/>
      <c r="AR29" s="38"/>
      <c r="BG29" s="210"/>
    </row>
    <row r="30" spans="1:71" s="3" customFormat="1" ht="14.45" customHeight="1">
      <c r="B30" s="36"/>
      <c r="C30" s="37"/>
      <c r="D30" s="37"/>
      <c r="E30" s="37"/>
      <c r="F30" s="25" t="s">
        <v>38</v>
      </c>
      <c r="G30" s="37"/>
      <c r="H30" s="37"/>
      <c r="I30" s="37"/>
      <c r="J30" s="37"/>
      <c r="K30" s="37"/>
      <c r="L30" s="222">
        <v>0.15</v>
      </c>
      <c r="M30" s="221"/>
      <c r="N30" s="221"/>
      <c r="O30" s="221"/>
      <c r="P30" s="221"/>
      <c r="Q30" s="37"/>
      <c r="R30" s="37"/>
      <c r="S30" s="37"/>
      <c r="T30" s="37"/>
      <c r="U30" s="37"/>
      <c r="V30" s="37"/>
      <c r="W30" s="220">
        <f>ROUND(BC94, 2)</f>
        <v>0</v>
      </c>
      <c r="X30" s="221"/>
      <c r="Y30" s="221"/>
      <c r="Z30" s="221"/>
      <c r="AA30" s="221"/>
      <c r="AB30" s="221"/>
      <c r="AC30" s="221"/>
      <c r="AD30" s="221"/>
      <c r="AE30" s="221"/>
      <c r="AF30" s="37"/>
      <c r="AG30" s="37"/>
      <c r="AH30" s="37"/>
      <c r="AI30" s="37"/>
      <c r="AJ30" s="37"/>
      <c r="AK30" s="220">
        <f>ROUND(AY94, 2)</f>
        <v>0</v>
      </c>
      <c r="AL30" s="221"/>
      <c r="AM30" s="221"/>
      <c r="AN30" s="221"/>
      <c r="AO30" s="221"/>
      <c r="AP30" s="37"/>
      <c r="AQ30" s="37"/>
      <c r="AR30" s="38"/>
      <c r="BG30" s="210"/>
    </row>
    <row r="31" spans="1:71" s="3" customFormat="1" ht="14.45" hidden="1" customHeight="1">
      <c r="B31" s="36"/>
      <c r="C31" s="37"/>
      <c r="D31" s="37"/>
      <c r="E31" s="37"/>
      <c r="F31" s="25" t="s">
        <v>39</v>
      </c>
      <c r="G31" s="37"/>
      <c r="H31" s="37"/>
      <c r="I31" s="37"/>
      <c r="J31" s="37"/>
      <c r="K31" s="37"/>
      <c r="L31" s="222">
        <v>0.21</v>
      </c>
      <c r="M31" s="221"/>
      <c r="N31" s="221"/>
      <c r="O31" s="221"/>
      <c r="P31" s="221"/>
      <c r="Q31" s="37"/>
      <c r="R31" s="37"/>
      <c r="S31" s="37"/>
      <c r="T31" s="37"/>
      <c r="U31" s="37"/>
      <c r="V31" s="37"/>
      <c r="W31" s="220">
        <f>ROUND(BD94, 2)</f>
        <v>0</v>
      </c>
      <c r="X31" s="221"/>
      <c r="Y31" s="221"/>
      <c r="Z31" s="221"/>
      <c r="AA31" s="221"/>
      <c r="AB31" s="221"/>
      <c r="AC31" s="221"/>
      <c r="AD31" s="221"/>
      <c r="AE31" s="221"/>
      <c r="AF31" s="37"/>
      <c r="AG31" s="37"/>
      <c r="AH31" s="37"/>
      <c r="AI31" s="37"/>
      <c r="AJ31" s="37"/>
      <c r="AK31" s="220">
        <v>0</v>
      </c>
      <c r="AL31" s="221"/>
      <c r="AM31" s="221"/>
      <c r="AN31" s="221"/>
      <c r="AO31" s="221"/>
      <c r="AP31" s="37"/>
      <c r="AQ31" s="37"/>
      <c r="AR31" s="38"/>
      <c r="BG31" s="210"/>
    </row>
    <row r="32" spans="1:71" s="3" customFormat="1" ht="14.45" hidden="1" customHeight="1">
      <c r="B32" s="36"/>
      <c r="C32" s="37"/>
      <c r="D32" s="37"/>
      <c r="E32" s="37"/>
      <c r="F32" s="25" t="s">
        <v>40</v>
      </c>
      <c r="G32" s="37"/>
      <c r="H32" s="37"/>
      <c r="I32" s="37"/>
      <c r="J32" s="37"/>
      <c r="K32" s="37"/>
      <c r="L32" s="222">
        <v>0.15</v>
      </c>
      <c r="M32" s="221"/>
      <c r="N32" s="221"/>
      <c r="O32" s="221"/>
      <c r="P32" s="221"/>
      <c r="Q32" s="37"/>
      <c r="R32" s="37"/>
      <c r="S32" s="37"/>
      <c r="T32" s="37"/>
      <c r="U32" s="37"/>
      <c r="V32" s="37"/>
      <c r="W32" s="220">
        <f>ROUND(BE94, 2)</f>
        <v>0</v>
      </c>
      <c r="X32" s="221"/>
      <c r="Y32" s="221"/>
      <c r="Z32" s="221"/>
      <c r="AA32" s="221"/>
      <c r="AB32" s="221"/>
      <c r="AC32" s="221"/>
      <c r="AD32" s="221"/>
      <c r="AE32" s="221"/>
      <c r="AF32" s="37"/>
      <c r="AG32" s="37"/>
      <c r="AH32" s="37"/>
      <c r="AI32" s="37"/>
      <c r="AJ32" s="37"/>
      <c r="AK32" s="220">
        <v>0</v>
      </c>
      <c r="AL32" s="221"/>
      <c r="AM32" s="221"/>
      <c r="AN32" s="221"/>
      <c r="AO32" s="221"/>
      <c r="AP32" s="37"/>
      <c r="AQ32" s="37"/>
      <c r="AR32" s="38"/>
      <c r="BG32" s="210"/>
    </row>
    <row r="33" spans="1:59" s="3" customFormat="1" ht="14.45" hidden="1" customHeight="1">
      <c r="B33" s="36"/>
      <c r="C33" s="37"/>
      <c r="D33" s="37"/>
      <c r="E33" s="37"/>
      <c r="F33" s="25" t="s">
        <v>41</v>
      </c>
      <c r="G33" s="37"/>
      <c r="H33" s="37"/>
      <c r="I33" s="37"/>
      <c r="J33" s="37"/>
      <c r="K33" s="37"/>
      <c r="L33" s="222">
        <v>0</v>
      </c>
      <c r="M33" s="221"/>
      <c r="N33" s="221"/>
      <c r="O33" s="221"/>
      <c r="P33" s="221"/>
      <c r="Q33" s="37"/>
      <c r="R33" s="37"/>
      <c r="S33" s="37"/>
      <c r="T33" s="37"/>
      <c r="U33" s="37"/>
      <c r="V33" s="37"/>
      <c r="W33" s="220">
        <f>ROUND(BF94, 2)</f>
        <v>0</v>
      </c>
      <c r="X33" s="221"/>
      <c r="Y33" s="221"/>
      <c r="Z33" s="221"/>
      <c r="AA33" s="221"/>
      <c r="AB33" s="221"/>
      <c r="AC33" s="221"/>
      <c r="AD33" s="221"/>
      <c r="AE33" s="221"/>
      <c r="AF33" s="37"/>
      <c r="AG33" s="37"/>
      <c r="AH33" s="37"/>
      <c r="AI33" s="37"/>
      <c r="AJ33" s="37"/>
      <c r="AK33" s="220">
        <v>0</v>
      </c>
      <c r="AL33" s="221"/>
      <c r="AM33" s="221"/>
      <c r="AN33" s="221"/>
      <c r="AO33" s="221"/>
      <c r="AP33" s="37"/>
      <c r="AQ33" s="37"/>
      <c r="AR33" s="38"/>
      <c r="BG33" s="210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09"/>
    </row>
    <row r="35" spans="1:59" s="2" customFormat="1" ht="25.9" customHeight="1">
      <c r="A35" s="30"/>
      <c r="B35" s="31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226" t="s">
        <v>44</v>
      </c>
      <c r="Y35" s="224"/>
      <c r="Z35" s="224"/>
      <c r="AA35" s="224"/>
      <c r="AB35" s="224"/>
      <c r="AC35" s="41"/>
      <c r="AD35" s="41"/>
      <c r="AE35" s="41"/>
      <c r="AF35" s="41"/>
      <c r="AG35" s="41"/>
      <c r="AH35" s="41"/>
      <c r="AI35" s="41"/>
      <c r="AJ35" s="41"/>
      <c r="AK35" s="223">
        <f>SUM(AK26:AK33)</f>
        <v>0</v>
      </c>
      <c r="AL35" s="224"/>
      <c r="AM35" s="224"/>
      <c r="AN35" s="224"/>
      <c r="AO35" s="225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9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9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9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9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9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9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9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9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9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9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9" s="2" customFormat="1" ht="14.45" customHeight="1">
      <c r="B49" s="43"/>
      <c r="C49" s="44"/>
      <c r="D49" s="45" t="s">
        <v>45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46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9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9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9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9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9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9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9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9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9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9" s="2" customFormat="1">
      <c r="A60" s="30"/>
      <c r="B60" s="31"/>
      <c r="C60" s="32"/>
      <c r="D60" s="48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47</v>
      </c>
      <c r="AI60" s="34"/>
      <c r="AJ60" s="34"/>
      <c r="AK60" s="34"/>
      <c r="AL60" s="34"/>
      <c r="AM60" s="48" t="s">
        <v>48</v>
      </c>
      <c r="AN60" s="34"/>
      <c r="AO60" s="34"/>
      <c r="AP60" s="32"/>
      <c r="AQ60" s="32"/>
      <c r="AR60" s="35"/>
      <c r="BG60" s="30"/>
    </row>
    <row r="61" spans="1:59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9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9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9" s="2" customFormat="1">
      <c r="A64" s="30"/>
      <c r="B64" s="31"/>
      <c r="C64" s="32"/>
      <c r="D64" s="45" t="s">
        <v>49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50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9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9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9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9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9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9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9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9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9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9" s="2" customFormat="1">
      <c r="A75" s="30"/>
      <c r="B75" s="31"/>
      <c r="C75" s="32"/>
      <c r="D75" s="48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47</v>
      </c>
      <c r="AI75" s="34"/>
      <c r="AJ75" s="34"/>
      <c r="AK75" s="34"/>
      <c r="AL75" s="34"/>
      <c r="AM75" s="48" t="s">
        <v>48</v>
      </c>
      <c r="AN75" s="34"/>
      <c r="AO75" s="34"/>
      <c r="AP75" s="32"/>
      <c r="AQ75" s="32"/>
      <c r="AR75" s="35"/>
      <c r="BG75" s="30"/>
    </row>
    <row r="76" spans="1:59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19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5" t="s">
        <v>14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2022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17</v>
      </c>
      <c r="D85" s="59"/>
      <c r="E85" s="59"/>
      <c r="F85" s="59"/>
      <c r="G85" s="59"/>
      <c r="H85" s="59"/>
      <c r="I85" s="59"/>
      <c r="J85" s="59"/>
      <c r="K85" s="59"/>
      <c r="L85" s="205" t="str">
        <f>K6</f>
        <v>Revizní činnost elektrického zařízení SEE v obvodu OŘ Plzeň 2022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5" t="s">
        <v>21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23</v>
      </c>
      <c r="AJ87" s="32"/>
      <c r="AK87" s="32"/>
      <c r="AL87" s="32"/>
      <c r="AM87" s="231" t="str">
        <f>IF(AN8= "","",AN8)</f>
        <v/>
      </c>
      <c r="AN87" s="231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29</v>
      </c>
      <c r="AJ89" s="32"/>
      <c r="AK89" s="32"/>
      <c r="AL89" s="32"/>
      <c r="AM89" s="232" t="str">
        <f>IF(E17="","",E17)</f>
        <v xml:space="preserve"> </v>
      </c>
      <c r="AN89" s="233"/>
      <c r="AO89" s="233"/>
      <c r="AP89" s="233"/>
      <c r="AQ89" s="32"/>
      <c r="AR89" s="35"/>
      <c r="AS89" s="235" t="s">
        <v>52</v>
      </c>
      <c r="AT89" s="236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4"/>
      <c r="BG89" s="30"/>
    </row>
    <row r="90" spans="1:91" s="2" customFormat="1" ht="15.2" customHeight="1">
      <c r="A90" s="30"/>
      <c r="B90" s="31"/>
      <c r="C90" s="25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30</v>
      </c>
      <c r="AJ90" s="32"/>
      <c r="AK90" s="32"/>
      <c r="AL90" s="32"/>
      <c r="AM90" s="232" t="str">
        <f>IF(E20="","",E20)</f>
        <v xml:space="preserve"> </v>
      </c>
      <c r="AN90" s="233"/>
      <c r="AO90" s="233"/>
      <c r="AP90" s="233"/>
      <c r="AQ90" s="32"/>
      <c r="AR90" s="35"/>
      <c r="AS90" s="237"/>
      <c r="AT90" s="238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6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9"/>
      <c r="AT91" s="240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8"/>
      <c r="BG91" s="30"/>
    </row>
    <row r="92" spans="1:91" s="2" customFormat="1" ht="29.25" customHeight="1">
      <c r="A92" s="30"/>
      <c r="B92" s="31"/>
      <c r="C92" s="201" t="s">
        <v>53</v>
      </c>
      <c r="D92" s="202"/>
      <c r="E92" s="202"/>
      <c r="F92" s="202"/>
      <c r="G92" s="202"/>
      <c r="H92" s="69"/>
      <c r="I92" s="204" t="s">
        <v>54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30" t="s">
        <v>55</v>
      </c>
      <c r="AH92" s="202"/>
      <c r="AI92" s="202"/>
      <c r="AJ92" s="202"/>
      <c r="AK92" s="202"/>
      <c r="AL92" s="202"/>
      <c r="AM92" s="202"/>
      <c r="AN92" s="204" t="s">
        <v>56</v>
      </c>
      <c r="AO92" s="202"/>
      <c r="AP92" s="234"/>
      <c r="AQ92" s="70" t="s">
        <v>57</v>
      </c>
      <c r="AR92" s="35"/>
      <c r="AS92" s="71" t="s">
        <v>58</v>
      </c>
      <c r="AT92" s="72" t="s">
        <v>59</v>
      </c>
      <c r="AU92" s="72" t="s">
        <v>60</v>
      </c>
      <c r="AV92" s="72" t="s">
        <v>61</v>
      </c>
      <c r="AW92" s="72" t="s">
        <v>62</v>
      </c>
      <c r="AX92" s="72" t="s">
        <v>63</v>
      </c>
      <c r="AY92" s="72" t="s">
        <v>64</v>
      </c>
      <c r="AZ92" s="72" t="s">
        <v>65</v>
      </c>
      <c r="BA92" s="72" t="s">
        <v>66</v>
      </c>
      <c r="BB92" s="72" t="s">
        <v>67</v>
      </c>
      <c r="BC92" s="72" t="s">
        <v>68</v>
      </c>
      <c r="BD92" s="72" t="s">
        <v>69</v>
      </c>
      <c r="BE92" s="72" t="s">
        <v>70</v>
      </c>
      <c r="BF92" s="73" t="s">
        <v>71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6"/>
      <c r="BG93" s="30"/>
    </row>
    <row r="94" spans="1:91" s="6" customFormat="1" ht="32.450000000000003" customHeight="1">
      <c r="B94" s="77"/>
      <c r="C94" s="78" t="s">
        <v>72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07">
        <f>ROUND(SUM(AG95:AG104),2)</f>
        <v>0</v>
      </c>
      <c r="AH94" s="207"/>
      <c r="AI94" s="207"/>
      <c r="AJ94" s="207"/>
      <c r="AK94" s="207"/>
      <c r="AL94" s="207"/>
      <c r="AM94" s="207"/>
      <c r="AN94" s="241">
        <f t="shared" ref="AN94:AN104" si="0">SUM(AG94,AV94)</f>
        <v>0</v>
      </c>
      <c r="AO94" s="241"/>
      <c r="AP94" s="241"/>
      <c r="AQ94" s="81" t="s">
        <v>1</v>
      </c>
      <c r="AR94" s="82"/>
      <c r="AS94" s="83">
        <f>ROUND(SUM(AS95:AS104),2)</f>
        <v>0</v>
      </c>
      <c r="AT94" s="84">
        <f>ROUND(SUM(AT95:AT104),2)</f>
        <v>0</v>
      </c>
      <c r="AU94" s="85">
        <f>ROUND(SUM(AU95:AU104),2)</f>
        <v>0</v>
      </c>
      <c r="AV94" s="85">
        <f t="shared" ref="AV94:AV104" si="1">ROUND(SUM(AX94:AY94),2)</f>
        <v>0</v>
      </c>
      <c r="AW94" s="86">
        <f>ROUND(SUM(AW95:AW104),5)</f>
        <v>0</v>
      </c>
      <c r="AX94" s="85">
        <f>ROUND(BB94*L29,2)</f>
        <v>0</v>
      </c>
      <c r="AY94" s="85">
        <f>ROUND(BC94*L30,2)</f>
        <v>0</v>
      </c>
      <c r="AZ94" s="85">
        <f>ROUND(BD94*L29,2)</f>
        <v>0</v>
      </c>
      <c r="BA94" s="85">
        <f>ROUND(BE94*L30,2)</f>
        <v>0</v>
      </c>
      <c r="BB94" s="85">
        <f>ROUND(SUM(BB95:BB104),2)</f>
        <v>0</v>
      </c>
      <c r="BC94" s="85">
        <f>ROUND(SUM(BC95:BC104),2)</f>
        <v>0</v>
      </c>
      <c r="BD94" s="85">
        <f>ROUND(SUM(BD95:BD104),2)</f>
        <v>0</v>
      </c>
      <c r="BE94" s="85">
        <f>ROUND(SUM(BE95:BE104),2)</f>
        <v>0</v>
      </c>
      <c r="BF94" s="87">
        <f>ROUND(SUM(BF95:BF104),2)</f>
        <v>0</v>
      </c>
      <c r="BS94" s="88" t="s">
        <v>73</v>
      </c>
      <c r="BT94" s="88" t="s">
        <v>74</v>
      </c>
      <c r="BU94" s="89" t="s">
        <v>75</v>
      </c>
      <c r="BV94" s="88" t="s">
        <v>76</v>
      </c>
      <c r="BW94" s="88" t="s">
        <v>6</v>
      </c>
      <c r="BX94" s="88" t="s">
        <v>77</v>
      </c>
      <c r="CL94" s="88" t="s">
        <v>1</v>
      </c>
    </row>
    <row r="95" spans="1:91" s="7" customFormat="1" ht="16.5" customHeight="1">
      <c r="A95" s="90" t="s">
        <v>78</v>
      </c>
      <c r="B95" s="91"/>
      <c r="C95" s="92"/>
      <c r="D95" s="203" t="s">
        <v>79</v>
      </c>
      <c r="E95" s="203"/>
      <c r="F95" s="203"/>
      <c r="G95" s="203"/>
      <c r="H95" s="203"/>
      <c r="I95" s="93"/>
      <c r="J95" s="203" t="s">
        <v>80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28">
        <f>'01 - prohlídky oblast Plzeň'!K32</f>
        <v>0</v>
      </c>
      <c r="AH95" s="229"/>
      <c r="AI95" s="229"/>
      <c r="AJ95" s="229"/>
      <c r="AK95" s="229"/>
      <c r="AL95" s="229"/>
      <c r="AM95" s="229"/>
      <c r="AN95" s="228">
        <f t="shared" si="0"/>
        <v>0</v>
      </c>
      <c r="AO95" s="229"/>
      <c r="AP95" s="229"/>
      <c r="AQ95" s="94" t="s">
        <v>81</v>
      </c>
      <c r="AR95" s="95"/>
      <c r="AS95" s="96">
        <f>'01 - prohlídky oblast Plzeň'!K30</f>
        <v>0</v>
      </c>
      <c r="AT95" s="97">
        <f>'01 - prohlídky oblast Plzeň'!K31</f>
        <v>0</v>
      </c>
      <c r="AU95" s="97">
        <v>0</v>
      </c>
      <c r="AV95" s="97">
        <f t="shared" si="1"/>
        <v>0</v>
      </c>
      <c r="AW95" s="98">
        <f>'01 - prohlídky oblast Plzeň'!T117</f>
        <v>0</v>
      </c>
      <c r="AX95" s="97">
        <f>'01 - prohlídky oblast Plzeň'!K35</f>
        <v>0</v>
      </c>
      <c r="AY95" s="97">
        <f>'01 - prohlídky oblast Plzeň'!K36</f>
        <v>0</v>
      </c>
      <c r="AZ95" s="97">
        <f>'01 - prohlídky oblast Plzeň'!K37</f>
        <v>0</v>
      </c>
      <c r="BA95" s="97">
        <f>'01 - prohlídky oblast Plzeň'!K38</f>
        <v>0</v>
      </c>
      <c r="BB95" s="97">
        <f>'01 - prohlídky oblast Plzeň'!F35</f>
        <v>0</v>
      </c>
      <c r="BC95" s="97">
        <f>'01 - prohlídky oblast Plzeň'!F36</f>
        <v>0</v>
      </c>
      <c r="BD95" s="97">
        <f>'01 - prohlídky oblast Plzeň'!F37</f>
        <v>0</v>
      </c>
      <c r="BE95" s="97">
        <f>'01 - prohlídky oblast Plzeň'!F38</f>
        <v>0</v>
      </c>
      <c r="BF95" s="99">
        <f>'01 - prohlídky oblast Plzeň'!F39</f>
        <v>0</v>
      </c>
      <c r="BT95" s="100" t="s">
        <v>82</v>
      </c>
      <c r="BV95" s="100" t="s">
        <v>76</v>
      </c>
      <c r="BW95" s="100" t="s">
        <v>83</v>
      </c>
      <c r="BX95" s="100" t="s">
        <v>6</v>
      </c>
      <c r="CL95" s="100" t="s">
        <v>1</v>
      </c>
      <c r="CM95" s="100" t="s">
        <v>84</v>
      </c>
    </row>
    <row r="96" spans="1:91" s="7" customFormat="1" ht="16.5" customHeight="1">
      <c r="A96" s="90" t="s">
        <v>78</v>
      </c>
      <c r="B96" s="91"/>
      <c r="C96" s="92"/>
      <c r="D96" s="203" t="s">
        <v>85</v>
      </c>
      <c r="E96" s="203"/>
      <c r="F96" s="203"/>
      <c r="G96" s="203"/>
      <c r="H96" s="203"/>
      <c r="I96" s="93"/>
      <c r="J96" s="203" t="s">
        <v>86</v>
      </c>
      <c r="K96" s="203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28">
        <f>'02 - prohlídky oblast Čes...'!K32</f>
        <v>0</v>
      </c>
      <c r="AH96" s="229"/>
      <c r="AI96" s="229"/>
      <c r="AJ96" s="229"/>
      <c r="AK96" s="229"/>
      <c r="AL96" s="229"/>
      <c r="AM96" s="229"/>
      <c r="AN96" s="228">
        <f t="shared" si="0"/>
        <v>0</v>
      </c>
      <c r="AO96" s="229"/>
      <c r="AP96" s="229"/>
      <c r="AQ96" s="94" t="s">
        <v>81</v>
      </c>
      <c r="AR96" s="95"/>
      <c r="AS96" s="96">
        <f>'02 - prohlídky oblast Čes...'!K30</f>
        <v>0</v>
      </c>
      <c r="AT96" s="97">
        <f>'02 - prohlídky oblast Čes...'!K31</f>
        <v>0</v>
      </c>
      <c r="AU96" s="97">
        <v>0</v>
      </c>
      <c r="AV96" s="97">
        <f t="shared" si="1"/>
        <v>0</v>
      </c>
      <c r="AW96" s="98">
        <f>'02 - prohlídky oblast Čes...'!T117</f>
        <v>0</v>
      </c>
      <c r="AX96" s="97">
        <f>'02 - prohlídky oblast Čes...'!K35</f>
        <v>0</v>
      </c>
      <c r="AY96" s="97">
        <f>'02 - prohlídky oblast Čes...'!K36</f>
        <v>0</v>
      </c>
      <c r="AZ96" s="97">
        <f>'02 - prohlídky oblast Čes...'!K37</f>
        <v>0</v>
      </c>
      <c r="BA96" s="97">
        <f>'02 - prohlídky oblast Čes...'!K38</f>
        <v>0</v>
      </c>
      <c r="BB96" s="97">
        <f>'02 - prohlídky oblast Čes...'!F35</f>
        <v>0</v>
      </c>
      <c r="BC96" s="97">
        <f>'02 - prohlídky oblast Čes...'!F36</f>
        <v>0</v>
      </c>
      <c r="BD96" s="97">
        <f>'02 - prohlídky oblast Čes...'!F37</f>
        <v>0</v>
      </c>
      <c r="BE96" s="97">
        <f>'02 - prohlídky oblast Čes...'!F38</f>
        <v>0</v>
      </c>
      <c r="BF96" s="99">
        <f>'02 - prohlídky oblast Čes...'!F39</f>
        <v>0</v>
      </c>
      <c r="BT96" s="100" t="s">
        <v>82</v>
      </c>
      <c r="BV96" s="100" t="s">
        <v>76</v>
      </c>
      <c r="BW96" s="100" t="s">
        <v>87</v>
      </c>
      <c r="BX96" s="100" t="s">
        <v>6</v>
      </c>
      <c r="CL96" s="100" t="s">
        <v>1</v>
      </c>
      <c r="CM96" s="100" t="s">
        <v>84</v>
      </c>
    </row>
    <row r="97" spans="1:91" s="7" customFormat="1" ht="16.5" customHeight="1">
      <c r="A97" s="90" t="s">
        <v>78</v>
      </c>
      <c r="B97" s="91"/>
      <c r="C97" s="92"/>
      <c r="D97" s="203" t="s">
        <v>88</v>
      </c>
      <c r="E97" s="203"/>
      <c r="F97" s="203"/>
      <c r="G97" s="203"/>
      <c r="H97" s="203"/>
      <c r="I97" s="93"/>
      <c r="J97" s="203" t="s">
        <v>89</v>
      </c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28">
        <f>'03 - revize OE Plzeň'!K32</f>
        <v>0</v>
      </c>
      <c r="AH97" s="229"/>
      <c r="AI97" s="229"/>
      <c r="AJ97" s="229"/>
      <c r="AK97" s="229"/>
      <c r="AL97" s="229"/>
      <c r="AM97" s="229"/>
      <c r="AN97" s="228">
        <f t="shared" si="0"/>
        <v>0</v>
      </c>
      <c r="AO97" s="229"/>
      <c r="AP97" s="229"/>
      <c r="AQ97" s="94" t="s">
        <v>81</v>
      </c>
      <c r="AR97" s="95"/>
      <c r="AS97" s="96">
        <f>'03 - revize OE Plzeň'!K30</f>
        <v>0</v>
      </c>
      <c r="AT97" s="97">
        <f>'03 - revize OE Plzeň'!K31</f>
        <v>0</v>
      </c>
      <c r="AU97" s="97">
        <v>0</v>
      </c>
      <c r="AV97" s="97">
        <f t="shared" si="1"/>
        <v>0</v>
      </c>
      <c r="AW97" s="98">
        <f>'03 - revize OE Plzeň'!T117</f>
        <v>0</v>
      </c>
      <c r="AX97" s="97">
        <f>'03 - revize OE Plzeň'!K35</f>
        <v>0</v>
      </c>
      <c r="AY97" s="97">
        <f>'03 - revize OE Plzeň'!K36</f>
        <v>0</v>
      </c>
      <c r="AZ97" s="97">
        <f>'03 - revize OE Plzeň'!K37</f>
        <v>0</v>
      </c>
      <c r="BA97" s="97">
        <f>'03 - revize OE Plzeň'!K38</f>
        <v>0</v>
      </c>
      <c r="BB97" s="97">
        <f>'03 - revize OE Plzeň'!F35</f>
        <v>0</v>
      </c>
      <c r="BC97" s="97">
        <f>'03 - revize OE Plzeň'!F36</f>
        <v>0</v>
      </c>
      <c r="BD97" s="97">
        <f>'03 - revize OE Plzeň'!F37</f>
        <v>0</v>
      </c>
      <c r="BE97" s="97">
        <f>'03 - revize OE Plzeň'!F38</f>
        <v>0</v>
      </c>
      <c r="BF97" s="99">
        <f>'03 - revize OE Plzeň'!F39</f>
        <v>0</v>
      </c>
      <c r="BT97" s="100" t="s">
        <v>82</v>
      </c>
      <c r="BV97" s="100" t="s">
        <v>76</v>
      </c>
      <c r="BW97" s="100" t="s">
        <v>90</v>
      </c>
      <c r="BX97" s="100" t="s">
        <v>6</v>
      </c>
      <c r="CL97" s="100" t="s">
        <v>1</v>
      </c>
      <c r="CM97" s="100" t="s">
        <v>84</v>
      </c>
    </row>
    <row r="98" spans="1:91" s="7" customFormat="1" ht="16.5" customHeight="1">
      <c r="A98" s="90" t="s">
        <v>78</v>
      </c>
      <c r="B98" s="91"/>
      <c r="C98" s="92"/>
      <c r="D98" s="203" t="s">
        <v>91</v>
      </c>
      <c r="E98" s="203"/>
      <c r="F98" s="203"/>
      <c r="G98" s="203"/>
      <c r="H98" s="203"/>
      <c r="I98" s="93"/>
      <c r="J98" s="203" t="s">
        <v>92</v>
      </c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/>
      <c r="AF98" s="203"/>
      <c r="AG98" s="228">
        <f>'04 - revize OE Klatovy'!K32</f>
        <v>0</v>
      </c>
      <c r="AH98" s="229"/>
      <c r="AI98" s="229"/>
      <c r="AJ98" s="229"/>
      <c r="AK98" s="229"/>
      <c r="AL98" s="229"/>
      <c r="AM98" s="229"/>
      <c r="AN98" s="228">
        <f t="shared" si="0"/>
        <v>0</v>
      </c>
      <c r="AO98" s="229"/>
      <c r="AP98" s="229"/>
      <c r="AQ98" s="94" t="s">
        <v>81</v>
      </c>
      <c r="AR98" s="95"/>
      <c r="AS98" s="96">
        <f>'04 - revize OE Klatovy'!K30</f>
        <v>0</v>
      </c>
      <c r="AT98" s="97">
        <f>'04 - revize OE Klatovy'!K31</f>
        <v>0</v>
      </c>
      <c r="AU98" s="97">
        <v>0</v>
      </c>
      <c r="AV98" s="97">
        <f t="shared" si="1"/>
        <v>0</v>
      </c>
      <c r="AW98" s="98">
        <f>'04 - revize OE Klatovy'!T117</f>
        <v>0</v>
      </c>
      <c r="AX98" s="97">
        <f>'04 - revize OE Klatovy'!K35</f>
        <v>0</v>
      </c>
      <c r="AY98" s="97">
        <f>'04 - revize OE Klatovy'!K36</f>
        <v>0</v>
      </c>
      <c r="AZ98" s="97">
        <f>'04 - revize OE Klatovy'!K37</f>
        <v>0</v>
      </c>
      <c r="BA98" s="97">
        <f>'04 - revize OE Klatovy'!K38</f>
        <v>0</v>
      </c>
      <c r="BB98" s="97">
        <f>'04 - revize OE Klatovy'!F35</f>
        <v>0</v>
      </c>
      <c r="BC98" s="97">
        <f>'04 - revize OE Klatovy'!F36</f>
        <v>0</v>
      </c>
      <c r="BD98" s="97">
        <f>'04 - revize OE Klatovy'!F37</f>
        <v>0</v>
      </c>
      <c r="BE98" s="97">
        <f>'04 - revize OE Klatovy'!F38</f>
        <v>0</v>
      </c>
      <c r="BF98" s="99">
        <f>'04 - revize OE Klatovy'!F39</f>
        <v>0</v>
      </c>
      <c r="BT98" s="100" t="s">
        <v>82</v>
      </c>
      <c r="BV98" s="100" t="s">
        <v>76</v>
      </c>
      <c r="BW98" s="100" t="s">
        <v>93</v>
      </c>
      <c r="BX98" s="100" t="s">
        <v>6</v>
      </c>
      <c r="CL98" s="100" t="s">
        <v>1</v>
      </c>
      <c r="CM98" s="100" t="s">
        <v>84</v>
      </c>
    </row>
    <row r="99" spans="1:91" s="7" customFormat="1" ht="16.5" customHeight="1">
      <c r="A99" s="90" t="s">
        <v>78</v>
      </c>
      <c r="B99" s="91"/>
      <c r="C99" s="92"/>
      <c r="D99" s="203" t="s">
        <v>94</v>
      </c>
      <c r="E99" s="203"/>
      <c r="F99" s="203"/>
      <c r="G99" s="203"/>
      <c r="H99" s="203"/>
      <c r="I99" s="93"/>
      <c r="J99" s="203" t="s">
        <v>95</v>
      </c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/>
      <c r="AF99" s="203"/>
      <c r="AG99" s="228">
        <f>'05 - revize SNTZ Plzeň'!K32</f>
        <v>0</v>
      </c>
      <c r="AH99" s="229"/>
      <c r="AI99" s="229"/>
      <c r="AJ99" s="229"/>
      <c r="AK99" s="229"/>
      <c r="AL99" s="229"/>
      <c r="AM99" s="229"/>
      <c r="AN99" s="228">
        <f t="shared" si="0"/>
        <v>0</v>
      </c>
      <c r="AO99" s="229"/>
      <c r="AP99" s="229"/>
      <c r="AQ99" s="94" t="s">
        <v>81</v>
      </c>
      <c r="AR99" s="95"/>
      <c r="AS99" s="96">
        <f>'05 - revize SNTZ Plzeň'!K30</f>
        <v>0</v>
      </c>
      <c r="AT99" s="97">
        <f>'05 - revize SNTZ Plzeň'!K31</f>
        <v>0</v>
      </c>
      <c r="AU99" s="97">
        <v>0</v>
      </c>
      <c r="AV99" s="97">
        <f t="shared" si="1"/>
        <v>0</v>
      </c>
      <c r="AW99" s="98">
        <f>'05 - revize SNTZ Plzeň'!T117</f>
        <v>0</v>
      </c>
      <c r="AX99" s="97">
        <f>'05 - revize SNTZ Plzeň'!K35</f>
        <v>0</v>
      </c>
      <c r="AY99" s="97">
        <f>'05 - revize SNTZ Plzeň'!K36</f>
        <v>0</v>
      </c>
      <c r="AZ99" s="97">
        <f>'05 - revize SNTZ Plzeň'!K37</f>
        <v>0</v>
      </c>
      <c r="BA99" s="97">
        <f>'05 - revize SNTZ Plzeň'!K38</f>
        <v>0</v>
      </c>
      <c r="BB99" s="97">
        <f>'05 - revize SNTZ Plzeň'!F35</f>
        <v>0</v>
      </c>
      <c r="BC99" s="97">
        <f>'05 - revize SNTZ Plzeň'!F36</f>
        <v>0</v>
      </c>
      <c r="BD99" s="97">
        <f>'05 - revize SNTZ Plzeň'!F37</f>
        <v>0</v>
      </c>
      <c r="BE99" s="97">
        <f>'05 - revize SNTZ Plzeň'!F38</f>
        <v>0</v>
      </c>
      <c r="BF99" s="99">
        <f>'05 - revize SNTZ Plzeň'!F39</f>
        <v>0</v>
      </c>
      <c r="BT99" s="100" t="s">
        <v>82</v>
      </c>
      <c r="BV99" s="100" t="s">
        <v>76</v>
      </c>
      <c r="BW99" s="100" t="s">
        <v>96</v>
      </c>
      <c r="BX99" s="100" t="s">
        <v>6</v>
      </c>
      <c r="CL99" s="100" t="s">
        <v>1</v>
      </c>
      <c r="CM99" s="100" t="s">
        <v>84</v>
      </c>
    </row>
    <row r="100" spans="1:91" s="7" customFormat="1" ht="16.5" customHeight="1">
      <c r="A100" s="90" t="s">
        <v>78</v>
      </c>
      <c r="B100" s="91"/>
      <c r="C100" s="92"/>
      <c r="D100" s="203" t="s">
        <v>97</v>
      </c>
      <c r="E100" s="203"/>
      <c r="F100" s="203"/>
      <c r="G100" s="203"/>
      <c r="H100" s="203"/>
      <c r="I100" s="93"/>
      <c r="J100" s="203" t="s">
        <v>98</v>
      </c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28">
        <f>'06 - revize OE České Budě...'!K32</f>
        <v>0</v>
      </c>
      <c r="AH100" s="229"/>
      <c r="AI100" s="229"/>
      <c r="AJ100" s="229"/>
      <c r="AK100" s="229"/>
      <c r="AL100" s="229"/>
      <c r="AM100" s="229"/>
      <c r="AN100" s="228">
        <f t="shared" si="0"/>
        <v>0</v>
      </c>
      <c r="AO100" s="229"/>
      <c r="AP100" s="229"/>
      <c r="AQ100" s="94" t="s">
        <v>81</v>
      </c>
      <c r="AR100" s="95"/>
      <c r="AS100" s="96">
        <f>'06 - revize OE České Budě...'!K30</f>
        <v>0</v>
      </c>
      <c r="AT100" s="97">
        <f>'06 - revize OE České Budě...'!K31</f>
        <v>0</v>
      </c>
      <c r="AU100" s="97">
        <v>0</v>
      </c>
      <c r="AV100" s="97">
        <f t="shared" si="1"/>
        <v>0</v>
      </c>
      <c r="AW100" s="98">
        <f>'06 - revize OE České Budě...'!T117</f>
        <v>0</v>
      </c>
      <c r="AX100" s="97">
        <f>'06 - revize OE České Budě...'!K35</f>
        <v>0</v>
      </c>
      <c r="AY100" s="97">
        <f>'06 - revize OE České Budě...'!K36</f>
        <v>0</v>
      </c>
      <c r="AZ100" s="97">
        <f>'06 - revize OE České Budě...'!K37</f>
        <v>0</v>
      </c>
      <c r="BA100" s="97">
        <f>'06 - revize OE České Budě...'!K38</f>
        <v>0</v>
      </c>
      <c r="BB100" s="97">
        <f>'06 - revize OE České Budě...'!F35</f>
        <v>0</v>
      </c>
      <c r="BC100" s="97">
        <f>'06 - revize OE České Budě...'!F36</f>
        <v>0</v>
      </c>
      <c r="BD100" s="97">
        <f>'06 - revize OE České Budě...'!F37</f>
        <v>0</v>
      </c>
      <c r="BE100" s="97">
        <f>'06 - revize OE České Budě...'!F38</f>
        <v>0</v>
      </c>
      <c r="BF100" s="99">
        <f>'06 - revize OE České Budě...'!F39</f>
        <v>0</v>
      </c>
      <c r="BT100" s="100" t="s">
        <v>82</v>
      </c>
      <c r="BV100" s="100" t="s">
        <v>76</v>
      </c>
      <c r="BW100" s="100" t="s">
        <v>99</v>
      </c>
      <c r="BX100" s="100" t="s">
        <v>6</v>
      </c>
      <c r="CL100" s="100" t="s">
        <v>1</v>
      </c>
      <c r="CM100" s="100" t="s">
        <v>84</v>
      </c>
    </row>
    <row r="101" spans="1:91" s="7" customFormat="1" ht="16.5" customHeight="1">
      <c r="A101" s="90" t="s">
        <v>78</v>
      </c>
      <c r="B101" s="91"/>
      <c r="C101" s="92"/>
      <c r="D101" s="203" t="s">
        <v>100</v>
      </c>
      <c r="E101" s="203"/>
      <c r="F101" s="203"/>
      <c r="G101" s="203"/>
      <c r="H101" s="203"/>
      <c r="I101" s="93"/>
      <c r="J101" s="203" t="s">
        <v>101</v>
      </c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28">
        <f>'07 - revize OE Strakonice'!K32</f>
        <v>0</v>
      </c>
      <c r="AH101" s="229"/>
      <c r="AI101" s="229"/>
      <c r="AJ101" s="229"/>
      <c r="AK101" s="229"/>
      <c r="AL101" s="229"/>
      <c r="AM101" s="229"/>
      <c r="AN101" s="228">
        <f t="shared" si="0"/>
        <v>0</v>
      </c>
      <c r="AO101" s="229"/>
      <c r="AP101" s="229"/>
      <c r="AQ101" s="94" t="s">
        <v>81</v>
      </c>
      <c r="AR101" s="95"/>
      <c r="AS101" s="96">
        <f>'07 - revize OE Strakonice'!K30</f>
        <v>0</v>
      </c>
      <c r="AT101" s="97">
        <f>'07 - revize OE Strakonice'!K31</f>
        <v>0</v>
      </c>
      <c r="AU101" s="97">
        <v>0</v>
      </c>
      <c r="AV101" s="97">
        <f t="shared" si="1"/>
        <v>0</v>
      </c>
      <c r="AW101" s="98">
        <f>'07 - revize OE Strakonice'!T117</f>
        <v>0</v>
      </c>
      <c r="AX101" s="97">
        <f>'07 - revize OE Strakonice'!K35</f>
        <v>0</v>
      </c>
      <c r="AY101" s="97">
        <f>'07 - revize OE Strakonice'!K36</f>
        <v>0</v>
      </c>
      <c r="AZ101" s="97">
        <f>'07 - revize OE Strakonice'!K37</f>
        <v>0</v>
      </c>
      <c r="BA101" s="97">
        <f>'07 - revize OE Strakonice'!K38</f>
        <v>0</v>
      </c>
      <c r="BB101" s="97">
        <f>'07 - revize OE Strakonice'!F35</f>
        <v>0</v>
      </c>
      <c r="BC101" s="97">
        <f>'07 - revize OE Strakonice'!F36</f>
        <v>0</v>
      </c>
      <c r="BD101" s="97">
        <f>'07 - revize OE Strakonice'!F37</f>
        <v>0</v>
      </c>
      <c r="BE101" s="97">
        <f>'07 - revize OE Strakonice'!F38</f>
        <v>0</v>
      </c>
      <c r="BF101" s="99">
        <f>'07 - revize OE Strakonice'!F39</f>
        <v>0</v>
      </c>
      <c r="BT101" s="100" t="s">
        <v>82</v>
      </c>
      <c r="BV101" s="100" t="s">
        <v>76</v>
      </c>
      <c r="BW101" s="100" t="s">
        <v>102</v>
      </c>
      <c r="BX101" s="100" t="s">
        <v>6</v>
      </c>
      <c r="CL101" s="100" t="s">
        <v>1</v>
      </c>
      <c r="CM101" s="100" t="s">
        <v>84</v>
      </c>
    </row>
    <row r="102" spans="1:91" s="7" customFormat="1" ht="16.5" customHeight="1">
      <c r="A102" s="90" t="s">
        <v>78</v>
      </c>
      <c r="B102" s="91"/>
      <c r="C102" s="92"/>
      <c r="D102" s="203" t="s">
        <v>103</v>
      </c>
      <c r="E102" s="203"/>
      <c r="F102" s="203"/>
      <c r="G102" s="203"/>
      <c r="H102" s="203"/>
      <c r="I102" s="93"/>
      <c r="J102" s="203" t="s">
        <v>104</v>
      </c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203"/>
      <c r="Z102" s="203"/>
      <c r="AA102" s="203"/>
      <c r="AB102" s="203"/>
      <c r="AC102" s="203"/>
      <c r="AD102" s="203"/>
      <c r="AE102" s="203"/>
      <c r="AF102" s="203"/>
      <c r="AG102" s="228">
        <f>'08 - revize OE Veselí nad...'!K32</f>
        <v>0</v>
      </c>
      <c r="AH102" s="229"/>
      <c r="AI102" s="229"/>
      <c r="AJ102" s="229"/>
      <c r="AK102" s="229"/>
      <c r="AL102" s="229"/>
      <c r="AM102" s="229"/>
      <c r="AN102" s="228">
        <f t="shared" si="0"/>
        <v>0</v>
      </c>
      <c r="AO102" s="229"/>
      <c r="AP102" s="229"/>
      <c r="AQ102" s="94" t="s">
        <v>81</v>
      </c>
      <c r="AR102" s="95"/>
      <c r="AS102" s="96">
        <f>'08 - revize OE Veselí nad...'!K30</f>
        <v>0</v>
      </c>
      <c r="AT102" s="97">
        <f>'08 - revize OE Veselí nad...'!K31</f>
        <v>0</v>
      </c>
      <c r="AU102" s="97">
        <v>0</v>
      </c>
      <c r="AV102" s="97">
        <f t="shared" si="1"/>
        <v>0</v>
      </c>
      <c r="AW102" s="98">
        <f>'08 - revize OE Veselí nad...'!T117</f>
        <v>0</v>
      </c>
      <c r="AX102" s="97">
        <f>'08 - revize OE Veselí nad...'!K35</f>
        <v>0</v>
      </c>
      <c r="AY102" s="97">
        <f>'08 - revize OE Veselí nad...'!K36</f>
        <v>0</v>
      </c>
      <c r="AZ102" s="97">
        <f>'08 - revize OE Veselí nad...'!K37</f>
        <v>0</v>
      </c>
      <c r="BA102" s="97">
        <f>'08 - revize OE Veselí nad...'!K38</f>
        <v>0</v>
      </c>
      <c r="BB102" s="97">
        <f>'08 - revize OE Veselí nad...'!F35</f>
        <v>0</v>
      </c>
      <c r="BC102" s="97">
        <f>'08 - revize OE Veselí nad...'!F36</f>
        <v>0</v>
      </c>
      <c r="BD102" s="97">
        <f>'08 - revize OE Veselí nad...'!F37</f>
        <v>0</v>
      </c>
      <c r="BE102" s="97">
        <f>'08 - revize OE Veselí nad...'!F38</f>
        <v>0</v>
      </c>
      <c r="BF102" s="99">
        <f>'08 - revize OE Veselí nad...'!F39</f>
        <v>0</v>
      </c>
      <c r="BT102" s="100" t="s">
        <v>82</v>
      </c>
      <c r="BV102" s="100" t="s">
        <v>76</v>
      </c>
      <c r="BW102" s="100" t="s">
        <v>105</v>
      </c>
      <c r="BX102" s="100" t="s">
        <v>6</v>
      </c>
      <c r="CL102" s="100" t="s">
        <v>1</v>
      </c>
      <c r="CM102" s="100" t="s">
        <v>84</v>
      </c>
    </row>
    <row r="103" spans="1:91" s="7" customFormat="1" ht="16.5" customHeight="1">
      <c r="A103" s="90" t="s">
        <v>78</v>
      </c>
      <c r="B103" s="91"/>
      <c r="C103" s="92"/>
      <c r="D103" s="203" t="s">
        <v>106</v>
      </c>
      <c r="E103" s="203"/>
      <c r="F103" s="203"/>
      <c r="G103" s="203"/>
      <c r="H103" s="203"/>
      <c r="I103" s="93"/>
      <c r="J103" s="203" t="s">
        <v>107</v>
      </c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28">
        <f>'09 - revize SPS oblast Plzeň'!K32</f>
        <v>0</v>
      </c>
      <c r="AH103" s="229"/>
      <c r="AI103" s="229"/>
      <c r="AJ103" s="229"/>
      <c r="AK103" s="229"/>
      <c r="AL103" s="229"/>
      <c r="AM103" s="229"/>
      <c r="AN103" s="228">
        <f t="shared" si="0"/>
        <v>0</v>
      </c>
      <c r="AO103" s="229"/>
      <c r="AP103" s="229"/>
      <c r="AQ103" s="94" t="s">
        <v>81</v>
      </c>
      <c r="AR103" s="95"/>
      <c r="AS103" s="96">
        <f>'09 - revize SPS oblast Plzeň'!K30</f>
        <v>0</v>
      </c>
      <c r="AT103" s="97">
        <f>'09 - revize SPS oblast Plzeň'!K31</f>
        <v>0</v>
      </c>
      <c r="AU103" s="97">
        <v>0</v>
      </c>
      <c r="AV103" s="97">
        <f t="shared" si="1"/>
        <v>0</v>
      </c>
      <c r="AW103" s="98">
        <f>'09 - revize SPS oblast Plzeň'!T117</f>
        <v>0</v>
      </c>
      <c r="AX103" s="97">
        <f>'09 - revize SPS oblast Plzeň'!K35</f>
        <v>0</v>
      </c>
      <c r="AY103" s="97">
        <f>'09 - revize SPS oblast Plzeň'!K36</f>
        <v>0</v>
      </c>
      <c r="AZ103" s="97">
        <f>'09 - revize SPS oblast Plzeň'!K37</f>
        <v>0</v>
      </c>
      <c r="BA103" s="97">
        <f>'09 - revize SPS oblast Plzeň'!K38</f>
        <v>0</v>
      </c>
      <c r="BB103" s="97">
        <f>'09 - revize SPS oblast Plzeň'!F35</f>
        <v>0</v>
      </c>
      <c r="BC103" s="97">
        <f>'09 - revize SPS oblast Plzeň'!F36</f>
        <v>0</v>
      </c>
      <c r="BD103" s="97">
        <f>'09 - revize SPS oblast Plzeň'!F37</f>
        <v>0</v>
      </c>
      <c r="BE103" s="97">
        <f>'09 - revize SPS oblast Plzeň'!F38</f>
        <v>0</v>
      </c>
      <c r="BF103" s="99">
        <f>'09 - revize SPS oblast Plzeň'!F39</f>
        <v>0</v>
      </c>
      <c r="BT103" s="100" t="s">
        <v>82</v>
      </c>
      <c r="BV103" s="100" t="s">
        <v>76</v>
      </c>
      <c r="BW103" s="100" t="s">
        <v>108</v>
      </c>
      <c r="BX103" s="100" t="s">
        <v>6</v>
      </c>
      <c r="CL103" s="100" t="s">
        <v>1</v>
      </c>
      <c r="CM103" s="100" t="s">
        <v>84</v>
      </c>
    </row>
    <row r="104" spans="1:91" s="7" customFormat="1" ht="16.5" customHeight="1">
      <c r="A104" s="90" t="s">
        <v>78</v>
      </c>
      <c r="B104" s="91"/>
      <c r="C104" s="92"/>
      <c r="D104" s="203" t="s">
        <v>109</v>
      </c>
      <c r="E104" s="203"/>
      <c r="F104" s="203"/>
      <c r="G104" s="203"/>
      <c r="H104" s="203"/>
      <c r="I104" s="93"/>
      <c r="J104" s="203" t="s">
        <v>110</v>
      </c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28">
        <f>'10 - revize SPS oblast Če...'!K32</f>
        <v>0</v>
      </c>
      <c r="AH104" s="229"/>
      <c r="AI104" s="229"/>
      <c r="AJ104" s="229"/>
      <c r="AK104" s="229"/>
      <c r="AL104" s="229"/>
      <c r="AM104" s="229"/>
      <c r="AN104" s="228">
        <f t="shared" si="0"/>
        <v>0</v>
      </c>
      <c r="AO104" s="229"/>
      <c r="AP104" s="229"/>
      <c r="AQ104" s="94" t="s">
        <v>81</v>
      </c>
      <c r="AR104" s="95"/>
      <c r="AS104" s="101">
        <f>'10 - revize SPS oblast Če...'!K30</f>
        <v>0</v>
      </c>
      <c r="AT104" s="102">
        <f>'10 - revize SPS oblast Če...'!K31</f>
        <v>0</v>
      </c>
      <c r="AU104" s="102">
        <v>0</v>
      </c>
      <c r="AV104" s="102">
        <f t="shared" si="1"/>
        <v>0</v>
      </c>
      <c r="AW104" s="103">
        <f>'10 - revize SPS oblast Če...'!T117</f>
        <v>0</v>
      </c>
      <c r="AX104" s="102">
        <f>'10 - revize SPS oblast Če...'!K35</f>
        <v>0</v>
      </c>
      <c r="AY104" s="102">
        <f>'10 - revize SPS oblast Če...'!K36</f>
        <v>0</v>
      </c>
      <c r="AZ104" s="102">
        <f>'10 - revize SPS oblast Če...'!K37</f>
        <v>0</v>
      </c>
      <c r="BA104" s="102">
        <f>'10 - revize SPS oblast Če...'!K38</f>
        <v>0</v>
      </c>
      <c r="BB104" s="102">
        <f>'10 - revize SPS oblast Če...'!F35</f>
        <v>0</v>
      </c>
      <c r="BC104" s="102">
        <f>'10 - revize SPS oblast Če...'!F36</f>
        <v>0</v>
      </c>
      <c r="BD104" s="102">
        <f>'10 - revize SPS oblast Če...'!F37</f>
        <v>0</v>
      </c>
      <c r="BE104" s="102">
        <f>'10 - revize SPS oblast Če...'!F38</f>
        <v>0</v>
      </c>
      <c r="BF104" s="104">
        <f>'10 - revize SPS oblast Če...'!F39</f>
        <v>0</v>
      </c>
      <c r="BT104" s="100" t="s">
        <v>82</v>
      </c>
      <c r="BV104" s="100" t="s">
        <v>76</v>
      </c>
      <c r="BW104" s="100" t="s">
        <v>111</v>
      </c>
      <c r="BX104" s="100" t="s">
        <v>6</v>
      </c>
      <c r="CL104" s="100" t="s">
        <v>1</v>
      </c>
      <c r="CM104" s="100" t="s">
        <v>84</v>
      </c>
    </row>
    <row r="105" spans="1:91" s="2" customFormat="1" ht="30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5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</row>
    <row r="106" spans="1:91" s="2" customFormat="1" ht="6.95" customHeight="1">
      <c r="A106" s="3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35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</row>
  </sheetData>
  <sheetProtection algorithmName="SHA-512" hashValue="iEuKXXtx1jJgPjx+r2WiNZOAxnQPWJUGPrvqXZN8P1h9covWh/7q/nFvMEmaBqUvEPYv7SB46weNfOXnt5lkgg==" saltValue="bwjBj06k3lNsp/VgP9kSFSPtYz6MiM3T177T8BM2u9bRAqvZLc+Xuj79Ovwf2w5mvqNmiiQ9OOmG4OvWBkRZ4g==" spinCount="100000" sheet="1" objects="1" scenarios="1" formatColumns="0" formatRows="0"/>
  <mergeCells count="78"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R2:BG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N94:AP9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85:AO85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01 - prohlídky oblast Plzeň'!C2" display="/"/>
    <hyperlink ref="A96" location="'02 - prohlídky oblast Čes...'!C2" display="/"/>
    <hyperlink ref="A97" location="'03 - revize OE Plzeň'!C2" display="/"/>
    <hyperlink ref="A98" location="'04 - revize OE Klatovy'!C2" display="/"/>
    <hyperlink ref="A99" location="'05 - revize SNTZ Plzeň'!C2" display="/"/>
    <hyperlink ref="A100" location="'06 - revize OE České Budě...'!C2" display="/"/>
    <hyperlink ref="A101" location="'07 - revize OE Strakonice'!C2" display="/"/>
    <hyperlink ref="A102" location="'08 - revize OE Veselí nad...'!C2" display="/"/>
    <hyperlink ref="A103" location="'09 - revize SPS oblast Plzeň'!C2" display="/"/>
    <hyperlink ref="A104" location="'10 - revize SPS oblast Č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T2" s="13" t="s">
        <v>108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6"/>
      <c r="AT3" s="13" t="s">
        <v>84</v>
      </c>
    </row>
    <row r="4" spans="1:46" s="1" customFormat="1" ht="24.95" customHeight="1">
      <c r="B4" s="16"/>
      <c r="D4" s="107" t="s">
        <v>112</v>
      </c>
      <c r="M4" s="16"/>
      <c r="N4" s="108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9" t="s">
        <v>17</v>
      </c>
      <c r="M6" s="16"/>
    </row>
    <row r="7" spans="1:46" s="1" customFormat="1" ht="16.5" customHeight="1">
      <c r="B7" s="16"/>
      <c r="E7" s="242" t="str">
        <f>'Rekapitulace stavby'!K6</f>
        <v>Revizní činnost elektrického zařízení SEE v obvodu OŘ Plzeň 2022</v>
      </c>
      <c r="F7" s="243"/>
      <c r="G7" s="243"/>
      <c r="H7" s="243"/>
      <c r="M7" s="16"/>
    </row>
    <row r="8" spans="1:46" s="2" customFormat="1" ht="12" customHeight="1">
      <c r="A8" s="30"/>
      <c r="B8" s="35"/>
      <c r="C8" s="30"/>
      <c r="D8" s="109" t="s">
        <v>113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4" t="s">
        <v>378</v>
      </c>
      <c r="F9" s="245"/>
      <c r="G9" s="245"/>
      <c r="H9" s="245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9" t="s">
        <v>19</v>
      </c>
      <c r="E11" s="30"/>
      <c r="F11" s="110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9" t="s">
        <v>21</v>
      </c>
      <c r="E12" s="30"/>
      <c r="F12" s="110" t="s">
        <v>22</v>
      </c>
      <c r="G12" s="30"/>
      <c r="H12" s="30"/>
      <c r="I12" s="109" t="s">
        <v>23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9" t="s">
        <v>24</v>
      </c>
      <c r="E14" s="30"/>
      <c r="F14" s="30"/>
      <c r="G14" s="30"/>
      <c r="H14" s="30"/>
      <c r="I14" s="109" t="s">
        <v>25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0" t="s">
        <v>22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9" t="s">
        <v>27</v>
      </c>
      <c r="E17" s="30"/>
      <c r="F17" s="30"/>
      <c r="G17" s="30"/>
      <c r="H17" s="30"/>
      <c r="I17" s="109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6" t="str">
        <f>'Rekapitulace stavby'!E14</f>
        <v>Vyplň údaj</v>
      </c>
      <c r="F18" s="247"/>
      <c r="G18" s="247"/>
      <c r="H18" s="247"/>
      <c r="I18" s="109" t="s">
        <v>26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9" t="s">
        <v>29</v>
      </c>
      <c r="E20" s="30"/>
      <c r="F20" s="30"/>
      <c r="G20" s="30"/>
      <c r="H20" s="30"/>
      <c r="I20" s="109" t="s">
        <v>25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0" t="s">
        <v>22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9" t="s">
        <v>30</v>
      </c>
      <c r="E23" s="30"/>
      <c r="F23" s="30"/>
      <c r="G23" s="30"/>
      <c r="H23" s="30"/>
      <c r="I23" s="109" t="s">
        <v>25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0" t="s">
        <v>22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9" t="s">
        <v>31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48" t="s">
        <v>1</v>
      </c>
      <c r="F27" s="248"/>
      <c r="G27" s="248"/>
      <c r="H27" s="248"/>
      <c r="I27" s="112"/>
      <c r="J27" s="112"/>
      <c r="K27" s="112"/>
      <c r="L27" s="112"/>
      <c r="M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5"/>
      <c r="E29" s="115"/>
      <c r="F29" s="115"/>
      <c r="G29" s="115"/>
      <c r="H29" s="115"/>
      <c r="I29" s="115"/>
      <c r="J29" s="115"/>
      <c r="K29" s="115"/>
      <c r="L29" s="115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5"/>
      <c r="C30" s="30"/>
      <c r="D30" s="30"/>
      <c r="E30" s="109" t="s">
        <v>115</v>
      </c>
      <c r="F30" s="30"/>
      <c r="G30" s="30"/>
      <c r="H30" s="30"/>
      <c r="I30" s="30"/>
      <c r="J30" s="30"/>
      <c r="K30" s="116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5"/>
      <c r="C31" s="30"/>
      <c r="D31" s="30"/>
      <c r="E31" s="109" t="s">
        <v>116</v>
      </c>
      <c r="F31" s="30"/>
      <c r="G31" s="30"/>
      <c r="H31" s="30"/>
      <c r="I31" s="30"/>
      <c r="J31" s="30"/>
      <c r="K31" s="116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7" t="s">
        <v>32</v>
      </c>
      <c r="E32" s="30"/>
      <c r="F32" s="30"/>
      <c r="G32" s="30"/>
      <c r="H32" s="30"/>
      <c r="I32" s="30"/>
      <c r="J32" s="30"/>
      <c r="K32" s="118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5"/>
      <c r="E33" s="115"/>
      <c r="F33" s="115"/>
      <c r="G33" s="115"/>
      <c r="H33" s="115"/>
      <c r="I33" s="115"/>
      <c r="J33" s="115"/>
      <c r="K33" s="115"/>
      <c r="L33" s="115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9" t="s">
        <v>34</v>
      </c>
      <c r="G34" s="30"/>
      <c r="H34" s="30"/>
      <c r="I34" s="119" t="s">
        <v>33</v>
      </c>
      <c r="J34" s="30"/>
      <c r="K34" s="119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0" t="s">
        <v>36</v>
      </c>
      <c r="E35" s="109" t="s">
        <v>37</v>
      </c>
      <c r="F35" s="116">
        <f>ROUND((SUM(BE117:BE136)),  2)</f>
        <v>0</v>
      </c>
      <c r="G35" s="30"/>
      <c r="H35" s="30"/>
      <c r="I35" s="121">
        <v>0.21</v>
      </c>
      <c r="J35" s="30"/>
      <c r="K35" s="116">
        <f>ROUND(((SUM(BE117:BE136))*I35),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9" t="s">
        <v>38</v>
      </c>
      <c r="F36" s="116">
        <f>ROUND((SUM(BF117:BF136)),  2)</f>
        <v>0</v>
      </c>
      <c r="G36" s="30"/>
      <c r="H36" s="30"/>
      <c r="I36" s="121">
        <v>0.15</v>
      </c>
      <c r="J36" s="30"/>
      <c r="K36" s="116">
        <f>ROUND(((SUM(BF117:BF136))*I36),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9" t="s">
        <v>39</v>
      </c>
      <c r="F37" s="116">
        <f>ROUND((SUM(BG117:BG136)),  2)</f>
        <v>0</v>
      </c>
      <c r="G37" s="30"/>
      <c r="H37" s="30"/>
      <c r="I37" s="121">
        <v>0.21</v>
      </c>
      <c r="J37" s="30"/>
      <c r="K37" s="116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9" t="s">
        <v>40</v>
      </c>
      <c r="F38" s="116">
        <f>ROUND((SUM(BH117:BH136)),  2)</f>
        <v>0</v>
      </c>
      <c r="G38" s="30"/>
      <c r="H38" s="30"/>
      <c r="I38" s="121">
        <v>0.15</v>
      </c>
      <c r="J38" s="30"/>
      <c r="K38" s="116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9" t="s">
        <v>41</v>
      </c>
      <c r="F39" s="116">
        <f>ROUND((SUM(BI117:BI136)),  2)</f>
        <v>0</v>
      </c>
      <c r="G39" s="30"/>
      <c r="H39" s="30"/>
      <c r="I39" s="121">
        <v>0</v>
      </c>
      <c r="J39" s="30"/>
      <c r="K39" s="116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2"/>
      <c r="D41" s="123" t="s">
        <v>42</v>
      </c>
      <c r="E41" s="124"/>
      <c r="F41" s="124"/>
      <c r="G41" s="125" t="s">
        <v>43</v>
      </c>
      <c r="H41" s="126" t="s">
        <v>44</v>
      </c>
      <c r="I41" s="124"/>
      <c r="J41" s="124"/>
      <c r="K41" s="127">
        <f>SUM(K32:K39)</f>
        <v>0</v>
      </c>
      <c r="L41" s="128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9" t="s">
        <v>45</v>
      </c>
      <c r="E50" s="130"/>
      <c r="F50" s="130"/>
      <c r="G50" s="129" t="s">
        <v>46</v>
      </c>
      <c r="H50" s="130"/>
      <c r="I50" s="130"/>
      <c r="J50" s="130"/>
      <c r="K50" s="130"/>
      <c r="L50" s="130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30"/>
      <c r="B61" s="35"/>
      <c r="C61" s="30"/>
      <c r="D61" s="131" t="s">
        <v>47</v>
      </c>
      <c r="E61" s="132"/>
      <c r="F61" s="133" t="s">
        <v>48</v>
      </c>
      <c r="G61" s="131" t="s">
        <v>47</v>
      </c>
      <c r="H61" s="132"/>
      <c r="I61" s="132"/>
      <c r="J61" s="134" t="s">
        <v>48</v>
      </c>
      <c r="K61" s="132"/>
      <c r="L61" s="132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30"/>
      <c r="B65" s="35"/>
      <c r="C65" s="30"/>
      <c r="D65" s="129" t="s">
        <v>49</v>
      </c>
      <c r="E65" s="135"/>
      <c r="F65" s="135"/>
      <c r="G65" s="129" t="s">
        <v>50</v>
      </c>
      <c r="H65" s="135"/>
      <c r="I65" s="135"/>
      <c r="J65" s="135"/>
      <c r="K65" s="135"/>
      <c r="L65" s="13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30"/>
      <c r="B76" s="35"/>
      <c r="C76" s="30"/>
      <c r="D76" s="131" t="s">
        <v>47</v>
      </c>
      <c r="E76" s="132"/>
      <c r="F76" s="133" t="s">
        <v>48</v>
      </c>
      <c r="G76" s="131" t="s">
        <v>47</v>
      </c>
      <c r="H76" s="132"/>
      <c r="I76" s="132"/>
      <c r="J76" s="134" t="s">
        <v>48</v>
      </c>
      <c r="K76" s="132"/>
      <c r="L76" s="132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117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49" t="str">
        <f>E7</f>
        <v>Revizní činnost elektrického zařízení SEE v obvodu OŘ Plzeň 2022</v>
      </c>
      <c r="F85" s="250"/>
      <c r="G85" s="250"/>
      <c r="H85" s="250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113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5" t="str">
        <f>E9</f>
        <v>09 - revize SPS oblast Plzeň</v>
      </c>
      <c r="F87" s="251"/>
      <c r="G87" s="251"/>
      <c r="H87" s="251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21</v>
      </c>
      <c r="D89" s="32"/>
      <c r="E89" s="32"/>
      <c r="F89" s="23" t="str">
        <f>F12</f>
        <v xml:space="preserve"> 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40" t="s">
        <v>118</v>
      </c>
      <c r="D94" s="141"/>
      <c r="E94" s="141"/>
      <c r="F94" s="141"/>
      <c r="G94" s="141"/>
      <c r="H94" s="141"/>
      <c r="I94" s="142" t="s">
        <v>119</v>
      </c>
      <c r="J94" s="142" t="s">
        <v>120</v>
      </c>
      <c r="K94" s="142" t="s">
        <v>121</v>
      </c>
      <c r="L94" s="14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43" t="s">
        <v>122</v>
      </c>
      <c r="D96" s="32"/>
      <c r="E96" s="32"/>
      <c r="F96" s="32"/>
      <c r="G96" s="32"/>
      <c r="H96" s="32"/>
      <c r="I96" s="80">
        <f>Q117</f>
        <v>0</v>
      </c>
      <c r="J96" s="80">
        <f>R117</f>
        <v>0</v>
      </c>
      <c r="K96" s="80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123</v>
      </c>
    </row>
    <row r="97" spans="1:31" s="9" customFormat="1" ht="24.95" hidden="1" customHeight="1">
      <c r="B97" s="144"/>
      <c r="C97" s="145"/>
      <c r="D97" s="146" t="s">
        <v>124</v>
      </c>
      <c r="E97" s="147"/>
      <c r="F97" s="147"/>
      <c r="G97" s="147"/>
      <c r="H97" s="147"/>
      <c r="I97" s="148">
        <f>Q118</f>
        <v>0</v>
      </c>
      <c r="J97" s="148">
        <f>R118</f>
        <v>0</v>
      </c>
      <c r="K97" s="148">
        <f>K118</f>
        <v>0</v>
      </c>
      <c r="L97" s="145"/>
      <c r="M97" s="149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125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49" t="str">
        <f>E7</f>
        <v>Revizní činnost elektrického zařízení SEE v obvodu OŘ Plzeň 2022</v>
      </c>
      <c r="F107" s="250"/>
      <c r="G107" s="250"/>
      <c r="H107" s="250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113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5" t="str">
        <f>E9</f>
        <v>09 - revize SPS oblast Plzeň</v>
      </c>
      <c r="F109" s="251"/>
      <c r="G109" s="251"/>
      <c r="H109" s="251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21</v>
      </c>
      <c r="D111" s="32"/>
      <c r="E111" s="32"/>
      <c r="F111" s="23" t="str">
        <f>F12</f>
        <v xml:space="preserve"> </v>
      </c>
      <c r="G111" s="32"/>
      <c r="H111" s="32"/>
      <c r="I111" s="25" t="s">
        <v>23</v>
      </c>
      <c r="J111" s="62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30</v>
      </c>
      <c r="J114" s="28" t="str">
        <f>E24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50"/>
      <c r="B116" s="151"/>
      <c r="C116" s="152" t="s">
        <v>126</v>
      </c>
      <c r="D116" s="153" t="s">
        <v>57</v>
      </c>
      <c r="E116" s="153" t="s">
        <v>53</v>
      </c>
      <c r="F116" s="153" t="s">
        <v>54</v>
      </c>
      <c r="G116" s="153" t="s">
        <v>127</v>
      </c>
      <c r="H116" s="153" t="s">
        <v>128</v>
      </c>
      <c r="I116" s="153" t="s">
        <v>129</v>
      </c>
      <c r="J116" s="153" t="s">
        <v>130</v>
      </c>
      <c r="K116" s="153" t="s">
        <v>121</v>
      </c>
      <c r="L116" s="154" t="s">
        <v>131</v>
      </c>
      <c r="M116" s="155"/>
      <c r="N116" s="71" t="s">
        <v>1</v>
      </c>
      <c r="O116" s="72" t="s">
        <v>36</v>
      </c>
      <c r="P116" s="72" t="s">
        <v>132</v>
      </c>
      <c r="Q116" s="72" t="s">
        <v>133</v>
      </c>
      <c r="R116" s="72" t="s">
        <v>134</v>
      </c>
      <c r="S116" s="72" t="s">
        <v>135</v>
      </c>
      <c r="T116" s="72" t="s">
        <v>136</v>
      </c>
      <c r="U116" s="72" t="s">
        <v>137</v>
      </c>
      <c r="V116" s="72" t="s">
        <v>138</v>
      </c>
      <c r="W116" s="72" t="s">
        <v>139</v>
      </c>
      <c r="X116" s="73" t="s">
        <v>140</v>
      </c>
      <c r="Y116" s="150"/>
      <c r="Z116" s="150"/>
      <c r="AA116" s="150"/>
      <c r="AB116" s="150"/>
      <c r="AC116" s="150"/>
      <c r="AD116" s="150"/>
      <c r="AE116" s="150"/>
    </row>
    <row r="117" spans="1:65" s="2" customFormat="1" ht="22.9" customHeight="1">
      <c r="A117" s="30"/>
      <c r="B117" s="31"/>
      <c r="C117" s="78" t="s">
        <v>141</v>
      </c>
      <c r="D117" s="32"/>
      <c r="E117" s="32"/>
      <c r="F117" s="32"/>
      <c r="G117" s="32"/>
      <c r="H117" s="32"/>
      <c r="I117" s="32"/>
      <c r="J117" s="32"/>
      <c r="K117" s="156">
        <f>BK117</f>
        <v>0</v>
      </c>
      <c r="L117" s="32"/>
      <c r="M117" s="35"/>
      <c r="N117" s="74"/>
      <c r="O117" s="157"/>
      <c r="P117" s="75"/>
      <c r="Q117" s="158">
        <f>Q118</f>
        <v>0</v>
      </c>
      <c r="R117" s="158">
        <f>R118</f>
        <v>0</v>
      </c>
      <c r="S117" s="75"/>
      <c r="T117" s="159">
        <f>T118</f>
        <v>0</v>
      </c>
      <c r="U117" s="75"/>
      <c r="V117" s="159">
        <f>V118</f>
        <v>0</v>
      </c>
      <c r="W117" s="75"/>
      <c r="X117" s="160">
        <f>X118</f>
        <v>0</v>
      </c>
      <c r="Y117" s="30"/>
      <c r="Z117" s="30"/>
      <c r="AA117" s="30"/>
      <c r="AB117" s="30"/>
      <c r="AC117" s="30"/>
      <c r="AD117" s="30"/>
      <c r="AE117" s="30"/>
      <c r="AT117" s="13" t="s">
        <v>73</v>
      </c>
      <c r="AU117" s="13" t="s">
        <v>123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73</v>
      </c>
      <c r="E118" s="165" t="s">
        <v>142</v>
      </c>
      <c r="F118" s="165" t="s">
        <v>143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SUM(Q119:Q136)</f>
        <v>0</v>
      </c>
      <c r="R118" s="171">
        <f>SUM(R119:R136)</f>
        <v>0</v>
      </c>
      <c r="S118" s="170"/>
      <c r="T118" s="172">
        <f>SUM(T119:T136)</f>
        <v>0</v>
      </c>
      <c r="U118" s="170"/>
      <c r="V118" s="172">
        <f>SUM(V119:V136)</f>
        <v>0</v>
      </c>
      <c r="W118" s="170"/>
      <c r="X118" s="173">
        <f>SUM(X119:X136)</f>
        <v>0</v>
      </c>
      <c r="AR118" s="174" t="s">
        <v>144</v>
      </c>
      <c r="AT118" s="175" t="s">
        <v>73</v>
      </c>
      <c r="AU118" s="175" t="s">
        <v>74</v>
      </c>
      <c r="AY118" s="174" t="s">
        <v>145</v>
      </c>
      <c r="BK118" s="176">
        <f>SUM(BK119:BK136)</f>
        <v>0</v>
      </c>
    </row>
    <row r="119" spans="1:65" s="2" customFormat="1" ht="24.2" customHeight="1">
      <c r="A119" s="30"/>
      <c r="B119" s="31"/>
      <c r="C119" s="177" t="s">
        <v>82</v>
      </c>
      <c r="D119" s="177" t="s">
        <v>146</v>
      </c>
      <c r="E119" s="178" t="s">
        <v>379</v>
      </c>
      <c r="F119" s="179" t="s">
        <v>380</v>
      </c>
      <c r="G119" s="180" t="s">
        <v>149</v>
      </c>
      <c r="H119" s="181">
        <v>11</v>
      </c>
      <c r="I119" s="182"/>
      <c r="J119" s="182"/>
      <c r="K119" s="183">
        <f>ROUND(P119*H119,2)</f>
        <v>0</v>
      </c>
      <c r="L119" s="179" t="s">
        <v>1</v>
      </c>
      <c r="M119" s="35"/>
      <c r="N119" s="184" t="s">
        <v>1</v>
      </c>
      <c r="O119" s="185" t="s">
        <v>37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7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8">
        <f>W119*H119</f>
        <v>0</v>
      </c>
      <c r="Y119" s="30"/>
      <c r="Z119" s="30"/>
      <c r="AA119" s="30"/>
      <c r="AB119" s="30"/>
      <c r="AC119" s="30"/>
      <c r="AD119" s="30"/>
      <c r="AE119" s="30"/>
      <c r="AR119" s="189" t="s">
        <v>150</v>
      </c>
      <c r="AT119" s="189" t="s">
        <v>146</v>
      </c>
      <c r="AU119" s="189" t="s">
        <v>82</v>
      </c>
      <c r="AY119" s="13" t="s">
        <v>145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3" t="s">
        <v>82</v>
      </c>
      <c r="BK119" s="190">
        <f>ROUND(P119*H119,2)</f>
        <v>0</v>
      </c>
      <c r="BL119" s="13" t="s">
        <v>150</v>
      </c>
      <c r="BM119" s="189" t="s">
        <v>381</v>
      </c>
    </row>
    <row r="120" spans="1:65" s="2" customFormat="1" ht="19.5">
      <c r="A120" s="30"/>
      <c r="B120" s="31"/>
      <c r="C120" s="32"/>
      <c r="D120" s="191" t="s">
        <v>152</v>
      </c>
      <c r="E120" s="32"/>
      <c r="F120" s="192" t="s">
        <v>380</v>
      </c>
      <c r="G120" s="32"/>
      <c r="H120" s="32"/>
      <c r="I120" s="193"/>
      <c r="J120" s="193"/>
      <c r="K120" s="32"/>
      <c r="L120" s="32"/>
      <c r="M120" s="35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0"/>
      <c r="Z120" s="30"/>
      <c r="AA120" s="30"/>
      <c r="AB120" s="30"/>
      <c r="AC120" s="30"/>
      <c r="AD120" s="30"/>
      <c r="AE120" s="30"/>
      <c r="AT120" s="13" t="s">
        <v>152</v>
      </c>
      <c r="AU120" s="13" t="s">
        <v>82</v>
      </c>
    </row>
    <row r="121" spans="1:65" s="2" customFormat="1" ht="117">
      <c r="A121" s="30"/>
      <c r="B121" s="31"/>
      <c r="C121" s="32"/>
      <c r="D121" s="191" t="s">
        <v>153</v>
      </c>
      <c r="E121" s="32"/>
      <c r="F121" s="196" t="s">
        <v>382</v>
      </c>
      <c r="G121" s="32"/>
      <c r="H121" s="32"/>
      <c r="I121" s="193"/>
      <c r="J121" s="193"/>
      <c r="K121" s="32"/>
      <c r="L121" s="32"/>
      <c r="M121" s="35"/>
      <c r="N121" s="194"/>
      <c r="O121" s="195"/>
      <c r="P121" s="67"/>
      <c r="Q121" s="67"/>
      <c r="R121" s="67"/>
      <c r="S121" s="67"/>
      <c r="T121" s="67"/>
      <c r="U121" s="67"/>
      <c r="V121" s="67"/>
      <c r="W121" s="67"/>
      <c r="X121" s="68"/>
      <c r="Y121" s="30"/>
      <c r="Z121" s="30"/>
      <c r="AA121" s="30"/>
      <c r="AB121" s="30"/>
      <c r="AC121" s="30"/>
      <c r="AD121" s="30"/>
      <c r="AE121" s="30"/>
      <c r="AT121" s="13" t="s">
        <v>153</v>
      </c>
      <c r="AU121" s="13" t="s">
        <v>82</v>
      </c>
    </row>
    <row r="122" spans="1:65" s="2" customFormat="1" ht="24.2" customHeight="1">
      <c r="A122" s="30"/>
      <c r="B122" s="31"/>
      <c r="C122" s="177" t="s">
        <v>84</v>
      </c>
      <c r="D122" s="177" t="s">
        <v>146</v>
      </c>
      <c r="E122" s="178" t="s">
        <v>383</v>
      </c>
      <c r="F122" s="179" t="s">
        <v>384</v>
      </c>
      <c r="G122" s="180" t="s">
        <v>149</v>
      </c>
      <c r="H122" s="181">
        <v>6</v>
      </c>
      <c r="I122" s="182"/>
      <c r="J122" s="182"/>
      <c r="K122" s="183">
        <f>ROUND(P122*H122,2)</f>
        <v>0</v>
      </c>
      <c r="L122" s="179" t="s">
        <v>1</v>
      </c>
      <c r="M122" s="35"/>
      <c r="N122" s="184" t="s">
        <v>1</v>
      </c>
      <c r="O122" s="185" t="s">
        <v>37</v>
      </c>
      <c r="P122" s="186">
        <f>I122+J122</f>
        <v>0</v>
      </c>
      <c r="Q122" s="186">
        <f>ROUND(I122*H122,2)</f>
        <v>0</v>
      </c>
      <c r="R122" s="186">
        <f>ROUND(J122*H122,2)</f>
        <v>0</v>
      </c>
      <c r="S122" s="67"/>
      <c r="T122" s="187">
        <f>S122*H122</f>
        <v>0</v>
      </c>
      <c r="U122" s="187">
        <v>0</v>
      </c>
      <c r="V122" s="187">
        <f>U122*H122</f>
        <v>0</v>
      </c>
      <c r="W122" s="187">
        <v>0</v>
      </c>
      <c r="X122" s="188">
        <f>W122*H122</f>
        <v>0</v>
      </c>
      <c r="Y122" s="30"/>
      <c r="Z122" s="30"/>
      <c r="AA122" s="30"/>
      <c r="AB122" s="30"/>
      <c r="AC122" s="30"/>
      <c r="AD122" s="30"/>
      <c r="AE122" s="30"/>
      <c r="AR122" s="189" t="s">
        <v>150</v>
      </c>
      <c r="AT122" s="189" t="s">
        <v>146</v>
      </c>
      <c r="AU122" s="189" t="s">
        <v>82</v>
      </c>
      <c r="AY122" s="13" t="s">
        <v>145</v>
      </c>
      <c r="BE122" s="190">
        <f>IF(O122="základní",K122,0)</f>
        <v>0</v>
      </c>
      <c r="BF122" s="190">
        <f>IF(O122="snížená",K122,0)</f>
        <v>0</v>
      </c>
      <c r="BG122" s="190">
        <f>IF(O122="zákl. přenesená",K122,0)</f>
        <v>0</v>
      </c>
      <c r="BH122" s="190">
        <f>IF(O122="sníž. přenesená",K122,0)</f>
        <v>0</v>
      </c>
      <c r="BI122" s="190">
        <f>IF(O122="nulová",K122,0)</f>
        <v>0</v>
      </c>
      <c r="BJ122" s="13" t="s">
        <v>82</v>
      </c>
      <c r="BK122" s="190">
        <f>ROUND(P122*H122,2)</f>
        <v>0</v>
      </c>
      <c r="BL122" s="13" t="s">
        <v>150</v>
      </c>
      <c r="BM122" s="189" t="s">
        <v>385</v>
      </c>
    </row>
    <row r="123" spans="1:65" s="2" customFormat="1" ht="19.5">
      <c r="A123" s="30"/>
      <c r="B123" s="31"/>
      <c r="C123" s="32"/>
      <c r="D123" s="191" t="s">
        <v>152</v>
      </c>
      <c r="E123" s="32"/>
      <c r="F123" s="192" t="s">
        <v>384</v>
      </c>
      <c r="G123" s="32"/>
      <c r="H123" s="32"/>
      <c r="I123" s="193"/>
      <c r="J123" s="193"/>
      <c r="K123" s="32"/>
      <c r="L123" s="32"/>
      <c r="M123" s="35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0"/>
      <c r="Z123" s="30"/>
      <c r="AA123" s="30"/>
      <c r="AB123" s="30"/>
      <c r="AC123" s="30"/>
      <c r="AD123" s="30"/>
      <c r="AE123" s="30"/>
      <c r="AT123" s="13" t="s">
        <v>152</v>
      </c>
      <c r="AU123" s="13" t="s">
        <v>82</v>
      </c>
    </row>
    <row r="124" spans="1:65" s="2" customFormat="1" ht="68.25">
      <c r="A124" s="30"/>
      <c r="B124" s="31"/>
      <c r="C124" s="32"/>
      <c r="D124" s="191" t="s">
        <v>153</v>
      </c>
      <c r="E124" s="32"/>
      <c r="F124" s="196" t="s">
        <v>386</v>
      </c>
      <c r="G124" s="32"/>
      <c r="H124" s="32"/>
      <c r="I124" s="193"/>
      <c r="J124" s="193"/>
      <c r="K124" s="32"/>
      <c r="L124" s="32"/>
      <c r="M124" s="35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0"/>
      <c r="Z124" s="30"/>
      <c r="AA124" s="30"/>
      <c r="AB124" s="30"/>
      <c r="AC124" s="30"/>
      <c r="AD124" s="30"/>
      <c r="AE124" s="30"/>
      <c r="AT124" s="13" t="s">
        <v>153</v>
      </c>
      <c r="AU124" s="13" t="s">
        <v>82</v>
      </c>
    </row>
    <row r="125" spans="1:65" s="2" customFormat="1" ht="24.2" customHeight="1">
      <c r="A125" s="30"/>
      <c r="B125" s="31"/>
      <c r="C125" s="177" t="s">
        <v>159</v>
      </c>
      <c r="D125" s="177" t="s">
        <v>146</v>
      </c>
      <c r="E125" s="178" t="s">
        <v>387</v>
      </c>
      <c r="F125" s="179" t="s">
        <v>388</v>
      </c>
      <c r="G125" s="180" t="s">
        <v>149</v>
      </c>
      <c r="H125" s="181">
        <v>1</v>
      </c>
      <c r="I125" s="182"/>
      <c r="J125" s="182"/>
      <c r="K125" s="183">
        <f>ROUND(P125*H125,2)</f>
        <v>0</v>
      </c>
      <c r="L125" s="179" t="s">
        <v>1</v>
      </c>
      <c r="M125" s="35"/>
      <c r="N125" s="184" t="s">
        <v>1</v>
      </c>
      <c r="O125" s="185" t="s">
        <v>37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67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8">
        <f>W125*H125</f>
        <v>0</v>
      </c>
      <c r="Y125" s="30"/>
      <c r="Z125" s="30"/>
      <c r="AA125" s="30"/>
      <c r="AB125" s="30"/>
      <c r="AC125" s="30"/>
      <c r="AD125" s="30"/>
      <c r="AE125" s="30"/>
      <c r="AR125" s="189" t="s">
        <v>150</v>
      </c>
      <c r="AT125" s="189" t="s">
        <v>146</v>
      </c>
      <c r="AU125" s="189" t="s">
        <v>82</v>
      </c>
      <c r="AY125" s="13" t="s">
        <v>145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3" t="s">
        <v>82</v>
      </c>
      <c r="BK125" s="190">
        <f>ROUND(P125*H125,2)</f>
        <v>0</v>
      </c>
      <c r="BL125" s="13" t="s">
        <v>150</v>
      </c>
      <c r="BM125" s="189" t="s">
        <v>389</v>
      </c>
    </row>
    <row r="126" spans="1:65" s="2" customFormat="1" ht="19.5">
      <c r="A126" s="30"/>
      <c r="B126" s="31"/>
      <c r="C126" s="32"/>
      <c r="D126" s="191" t="s">
        <v>152</v>
      </c>
      <c r="E126" s="32"/>
      <c r="F126" s="192" t="s">
        <v>388</v>
      </c>
      <c r="G126" s="32"/>
      <c r="H126" s="32"/>
      <c r="I126" s="193"/>
      <c r="J126" s="193"/>
      <c r="K126" s="32"/>
      <c r="L126" s="32"/>
      <c r="M126" s="35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0"/>
      <c r="Z126" s="30"/>
      <c r="AA126" s="30"/>
      <c r="AB126" s="30"/>
      <c r="AC126" s="30"/>
      <c r="AD126" s="30"/>
      <c r="AE126" s="30"/>
      <c r="AT126" s="13" t="s">
        <v>152</v>
      </c>
      <c r="AU126" s="13" t="s">
        <v>82</v>
      </c>
    </row>
    <row r="127" spans="1:65" s="2" customFormat="1" ht="19.5">
      <c r="A127" s="30"/>
      <c r="B127" s="31"/>
      <c r="C127" s="32"/>
      <c r="D127" s="191" t="s">
        <v>153</v>
      </c>
      <c r="E127" s="32"/>
      <c r="F127" s="196" t="s">
        <v>390</v>
      </c>
      <c r="G127" s="32"/>
      <c r="H127" s="32"/>
      <c r="I127" s="193"/>
      <c r="J127" s="193"/>
      <c r="K127" s="32"/>
      <c r="L127" s="32"/>
      <c r="M127" s="35"/>
      <c r="N127" s="194"/>
      <c r="O127" s="195"/>
      <c r="P127" s="67"/>
      <c r="Q127" s="67"/>
      <c r="R127" s="67"/>
      <c r="S127" s="67"/>
      <c r="T127" s="67"/>
      <c r="U127" s="67"/>
      <c r="V127" s="67"/>
      <c r="W127" s="67"/>
      <c r="X127" s="68"/>
      <c r="Y127" s="30"/>
      <c r="Z127" s="30"/>
      <c r="AA127" s="30"/>
      <c r="AB127" s="30"/>
      <c r="AC127" s="30"/>
      <c r="AD127" s="30"/>
      <c r="AE127" s="30"/>
      <c r="AT127" s="13" t="s">
        <v>153</v>
      </c>
      <c r="AU127" s="13" t="s">
        <v>82</v>
      </c>
    </row>
    <row r="128" spans="1:65" s="2" customFormat="1" ht="24.2" customHeight="1">
      <c r="A128" s="30"/>
      <c r="B128" s="31"/>
      <c r="C128" s="177" t="s">
        <v>144</v>
      </c>
      <c r="D128" s="177" t="s">
        <v>146</v>
      </c>
      <c r="E128" s="178" t="s">
        <v>391</v>
      </c>
      <c r="F128" s="179" t="s">
        <v>392</v>
      </c>
      <c r="G128" s="180" t="s">
        <v>149</v>
      </c>
      <c r="H128" s="181">
        <v>1</v>
      </c>
      <c r="I128" s="182"/>
      <c r="J128" s="182"/>
      <c r="K128" s="183">
        <f>ROUND(P128*H128,2)</f>
        <v>0</v>
      </c>
      <c r="L128" s="179" t="s">
        <v>1</v>
      </c>
      <c r="M128" s="35"/>
      <c r="N128" s="184" t="s">
        <v>1</v>
      </c>
      <c r="O128" s="185" t="s">
        <v>37</v>
      </c>
      <c r="P128" s="186">
        <f>I128+J128</f>
        <v>0</v>
      </c>
      <c r="Q128" s="186">
        <f>ROUND(I128*H128,2)</f>
        <v>0</v>
      </c>
      <c r="R128" s="186">
        <f>ROUND(J128*H128,2)</f>
        <v>0</v>
      </c>
      <c r="S128" s="67"/>
      <c r="T128" s="187">
        <f>S128*H128</f>
        <v>0</v>
      </c>
      <c r="U128" s="187">
        <v>0</v>
      </c>
      <c r="V128" s="187">
        <f>U128*H128</f>
        <v>0</v>
      </c>
      <c r="W128" s="187">
        <v>0</v>
      </c>
      <c r="X128" s="188">
        <f>W128*H128</f>
        <v>0</v>
      </c>
      <c r="Y128" s="30"/>
      <c r="Z128" s="30"/>
      <c r="AA128" s="30"/>
      <c r="AB128" s="30"/>
      <c r="AC128" s="30"/>
      <c r="AD128" s="30"/>
      <c r="AE128" s="30"/>
      <c r="AR128" s="189" t="s">
        <v>150</v>
      </c>
      <c r="AT128" s="189" t="s">
        <v>146</v>
      </c>
      <c r="AU128" s="189" t="s">
        <v>82</v>
      </c>
      <c r="AY128" s="13" t="s">
        <v>145</v>
      </c>
      <c r="BE128" s="190">
        <f>IF(O128="základní",K128,0)</f>
        <v>0</v>
      </c>
      <c r="BF128" s="190">
        <f>IF(O128="snížená",K128,0)</f>
        <v>0</v>
      </c>
      <c r="BG128" s="190">
        <f>IF(O128="zákl. přenesená",K128,0)</f>
        <v>0</v>
      </c>
      <c r="BH128" s="190">
        <f>IF(O128="sníž. přenesená",K128,0)</f>
        <v>0</v>
      </c>
      <c r="BI128" s="190">
        <f>IF(O128="nulová",K128,0)</f>
        <v>0</v>
      </c>
      <c r="BJ128" s="13" t="s">
        <v>82</v>
      </c>
      <c r="BK128" s="190">
        <f>ROUND(P128*H128,2)</f>
        <v>0</v>
      </c>
      <c r="BL128" s="13" t="s">
        <v>150</v>
      </c>
      <c r="BM128" s="189" t="s">
        <v>393</v>
      </c>
    </row>
    <row r="129" spans="1:65" s="2" customFormat="1" ht="19.5">
      <c r="A129" s="30"/>
      <c r="B129" s="31"/>
      <c r="C129" s="32"/>
      <c r="D129" s="191" t="s">
        <v>152</v>
      </c>
      <c r="E129" s="32"/>
      <c r="F129" s="192" t="s">
        <v>392</v>
      </c>
      <c r="G129" s="32"/>
      <c r="H129" s="32"/>
      <c r="I129" s="193"/>
      <c r="J129" s="193"/>
      <c r="K129" s="32"/>
      <c r="L129" s="32"/>
      <c r="M129" s="35"/>
      <c r="N129" s="194"/>
      <c r="O129" s="195"/>
      <c r="P129" s="67"/>
      <c r="Q129" s="67"/>
      <c r="R129" s="67"/>
      <c r="S129" s="67"/>
      <c r="T129" s="67"/>
      <c r="U129" s="67"/>
      <c r="V129" s="67"/>
      <c r="W129" s="67"/>
      <c r="X129" s="68"/>
      <c r="Y129" s="30"/>
      <c r="Z129" s="30"/>
      <c r="AA129" s="30"/>
      <c r="AB129" s="30"/>
      <c r="AC129" s="30"/>
      <c r="AD129" s="30"/>
      <c r="AE129" s="30"/>
      <c r="AT129" s="13" t="s">
        <v>152</v>
      </c>
      <c r="AU129" s="13" t="s">
        <v>82</v>
      </c>
    </row>
    <row r="130" spans="1:65" s="2" customFormat="1" ht="19.5">
      <c r="A130" s="30"/>
      <c r="B130" s="31"/>
      <c r="C130" s="32"/>
      <c r="D130" s="191" t="s">
        <v>153</v>
      </c>
      <c r="E130" s="32"/>
      <c r="F130" s="196" t="s">
        <v>394</v>
      </c>
      <c r="G130" s="32"/>
      <c r="H130" s="32"/>
      <c r="I130" s="193"/>
      <c r="J130" s="193"/>
      <c r="K130" s="32"/>
      <c r="L130" s="32"/>
      <c r="M130" s="35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0"/>
      <c r="Z130" s="30"/>
      <c r="AA130" s="30"/>
      <c r="AB130" s="30"/>
      <c r="AC130" s="30"/>
      <c r="AD130" s="30"/>
      <c r="AE130" s="30"/>
      <c r="AT130" s="13" t="s">
        <v>153</v>
      </c>
      <c r="AU130" s="13" t="s">
        <v>82</v>
      </c>
    </row>
    <row r="131" spans="1:65" s="2" customFormat="1" ht="24.2" customHeight="1">
      <c r="A131" s="30"/>
      <c r="B131" s="31"/>
      <c r="C131" s="177" t="s">
        <v>168</v>
      </c>
      <c r="D131" s="177" t="s">
        <v>146</v>
      </c>
      <c r="E131" s="178" t="s">
        <v>330</v>
      </c>
      <c r="F131" s="179" t="s">
        <v>331</v>
      </c>
      <c r="G131" s="180" t="s">
        <v>149</v>
      </c>
      <c r="H131" s="181">
        <v>13</v>
      </c>
      <c r="I131" s="182"/>
      <c r="J131" s="182"/>
      <c r="K131" s="183">
        <f>ROUND(P131*H131,2)</f>
        <v>0</v>
      </c>
      <c r="L131" s="179" t="s">
        <v>1</v>
      </c>
      <c r="M131" s="35"/>
      <c r="N131" s="184" t="s">
        <v>1</v>
      </c>
      <c r="O131" s="185" t="s">
        <v>37</v>
      </c>
      <c r="P131" s="186">
        <f>I131+J131</f>
        <v>0</v>
      </c>
      <c r="Q131" s="186">
        <f>ROUND(I131*H131,2)</f>
        <v>0</v>
      </c>
      <c r="R131" s="186">
        <f>ROUND(J131*H131,2)</f>
        <v>0</v>
      </c>
      <c r="S131" s="67"/>
      <c r="T131" s="187">
        <f>S131*H131</f>
        <v>0</v>
      </c>
      <c r="U131" s="187">
        <v>0</v>
      </c>
      <c r="V131" s="187">
        <f>U131*H131</f>
        <v>0</v>
      </c>
      <c r="W131" s="187">
        <v>0</v>
      </c>
      <c r="X131" s="188">
        <f>W131*H131</f>
        <v>0</v>
      </c>
      <c r="Y131" s="30"/>
      <c r="Z131" s="30"/>
      <c r="AA131" s="30"/>
      <c r="AB131" s="30"/>
      <c r="AC131" s="30"/>
      <c r="AD131" s="30"/>
      <c r="AE131" s="30"/>
      <c r="AR131" s="189" t="s">
        <v>150</v>
      </c>
      <c r="AT131" s="189" t="s">
        <v>146</v>
      </c>
      <c r="AU131" s="189" t="s">
        <v>82</v>
      </c>
      <c r="AY131" s="13" t="s">
        <v>145</v>
      </c>
      <c r="BE131" s="190">
        <f>IF(O131="základní",K131,0)</f>
        <v>0</v>
      </c>
      <c r="BF131" s="190">
        <f>IF(O131="snížená",K131,0)</f>
        <v>0</v>
      </c>
      <c r="BG131" s="190">
        <f>IF(O131="zákl. přenesená",K131,0)</f>
        <v>0</v>
      </c>
      <c r="BH131" s="190">
        <f>IF(O131="sníž. přenesená",K131,0)</f>
        <v>0</v>
      </c>
      <c r="BI131" s="190">
        <f>IF(O131="nulová",K131,0)</f>
        <v>0</v>
      </c>
      <c r="BJ131" s="13" t="s">
        <v>82</v>
      </c>
      <c r="BK131" s="190">
        <f>ROUND(P131*H131,2)</f>
        <v>0</v>
      </c>
      <c r="BL131" s="13" t="s">
        <v>150</v>
      </c>
      <c r="BM131" s="189" t="s">
        <v>395</v>
      </c>
    </row>
    <row r="132" spans="1:65" s="2" customFormat="1" ht="19.5">
      <c r="A132" s="30"/>
      <c r="B132" s="31"/>
      <c r="C132" s="32"/>
      <c r="D132" s="191" t="s">
        <v>152</v>
      </c>
      <c r="E132" s="32"/>
      <c r="F132" s="192" t="s">
        <v>331</v>
      </c>
      <c r="G132" s="32"/>
      <c r="H132" s="32"/>
      <c r="I132" s="193"/>
      <c r="J132" s="193"/>
      <c r="K132" s="32"/>
      <c r="L132" s="32"/>
      <c r="M132" s="35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0"/>
      <c r="Z132" s="30"/>
      <c r="AA132" s="30"/>
      <c r="AB132" s="30"/>
      <c r="AC132" s="30"/>
      <c r="AD132" s="30"/>
      <c r="AE132" s="30"/>
      <c r="AT132" s="13" t="s">
        <v>152</v>
      </c>
      <c r="AU132" s="13" t="s">
        <v>82</v>
      </c>
    </row>
    <row r="133" spans="1:65" s="2" customFormat="1" ht="136.5">
      <c r="A133" s="30"/>
      <c r="B133" s="31"/>
      <c r="C133" s="32"/>
      <c r="D133" s="191" t="s">
        <v>153</v>
      </c>
      <c r="E133" s="32"/>
      <c r="F133" s="196" t="s">
        <v>396</v>
      </c>
      <c r="G133" s="32"/>
      <c r="H133" s="32"/>
      <c r="I133" s="193"/>
      <c r="J133" s="193"/>
      <c r="K133" s="32"/>
      <c r="L133" s="32"/>
      <c r="M133" s="35"/>
      <c r="N133" s="194"/>
      <c r="O133" s="195"/>
      <c r="P133" s="67"/>
      <c r="Q133" s="67"/>
      <c r="R133" s="67"/>
      <c r="S133" s="67"/>
      <c r="T133" s="67"/>
      <c r="U133" s="67"/>
      <c r="V133" s="67"/>
      <c r="W133" s="67"/>
      <c r="X133" s="68"/>
      <c r="Y133" s="30"/>
      <c r="Z133" s="30"/>
      <c r="AA133" s="30"/>
      <c r="AB133" s="30"/>
      <c r="AC133" s="30"/>
      <c r="AD133" s="30"/>
      <c r="AE133" s="30"/>
      <c r="AT133" s="13" t="s">
        <v>153</v>
      </c>
      <c r="AU133" s="13" t="s">
        <v>82</v>
      </c>
    </row>
    <row r="134" spans="1:65" s="2" customFormat="1" ht="24.2" customHeight="1">
      <c r="A134" s="30"/>
      <c r="B134" s="31"/>
      <c r="C134" s="177" t="s">
        <v>175</v>
      </c>
      <c r="D134" s="177" t="s">
        <v>146</v>
      </c>
      <c r="E134" s="178" t="s">
        <v>397</v>
      </c>
      <c r="F134" s="179" t="s">
        <v>398</v>
      </c>
      <c r="G134" s="180" t="s">
        <v>149</v>
      </c>
      <c r="H134" s="181">
        <v>1</v>
      </c>
      <c r="I134" s="182"/>
      <c r="J134" s="182"/>
      <c r="K134" s="183">
        <f>ROUND(P134*H134,2)</f>
        <v>0</v>
      </c>
      <c r="L134" s="179" t="s">
        <v>1</v>
      </c>
      <c r="M134" s="35"/>
      <c r="N134" s="184" t="s">
        <v>1</v>
      </c>
      <c r="O134" s="185" t="s">
        <v>37</v>
      </c>
      <c r="P134" s="186">
        <f>I134+J134</f>
        <v>0</v>
      </c>
      <c r="Q134" s="186">
        <f>ROUND(I134*H134,2)</f>
        <v>0</v>
      </c>
      <c r="R134" s="186">
        <f>ROUND(J134*H134,2)</f>
        <v>0</v>
      </c>
      <c r="S134" s="67"/>
      <c r="T134" s="187">
        <f>S134*H134</f>
        <v>0</v>
      </c>
      <c r="U134" s="187">
        <v>0</v>
      </c>
      <c r="V134" s="187">
        <f>U134*H134</f>
        <v>0</v>
      </c>
      <c r="W134" s="187">
        <v>0</v>
      </c>
      <c r="X134" s="188">
        <f>W134*H134</f>
        <v>0</v>
      </c>
      <c r="Y134" s="30"/>
      <c r="Z134" s="30"/>
      <c r="AA134" s="30"/>
      <c r="AB134" s="30"/>
      <c r="AC134" s="30"/>
      <c r="AD134" s="30"/>
      <c r="AE134" s="30"/>
      <c r="AR134" s="189" t="s">
        <v>150</v>
      </c>
      <c r="AT134" s="189" t="s">
        <v>146</v>
      </c>
      <c r="AU134" s="189" t="s">
        <v>82</v>
      </c>
      <c r="AY134" s="13" t="s">
        <v>145</v>
      </c>
      <c r="BE134" s="190">
        <f>IF(O134="základní",K134,0)</f>
        <v>0</v>
      </c>
      <c r="BF134" s="190">
        <f>IF(O134="snížená",K134,0)</f>
        <v>0</v>
      </c>
      <c r="BG134" s="190">
        <f>IF(O134="zákl. přenesená",K134,0)</f>
        <v>0</v>
      </c>
      <c r="BH134" s="190">
        <f>IF(O134="sníž. přenesená",K134,0)</f>
        <v>0</v>
      </c>
      <c r="BI134" s="190">
        <f>IF(O134="nulová",K134,0)</f>
        <v>0</v>
      </c>
      <c r="BJ134" s="13" t="s">
        <v>82</v>
      </c>
      <c r="BK134" s="190">
        <f>ROUND(P134*H134,2)</f>
        <v>0</v>
      </c>
      <c r="BL134" s="13" t="s">
        <v>150</v>
      </c>
      <c r="BM134" s="189" t="s">
        <v>399</v>
      </c>
    </row>
    <row r="135" spans="1:65" s="2" customFormat="1" ht="19.5">
      <c r="A135" s="30"/>
      <c r="B135" s="31"/>
      <c r="C135" s="32"/>
      <c r="D135" s="191" t="s">
        <v>152</v>
      </c>
      <c r="E135" s="32"/>
      <c r="F135" s="192" t="s">
        <v>398</v>
      </c>
      <c r="G135" s="32"/>
      <c r="H135" s="32"/>
      <c r="I135" s="193"/>
      <c r="J135" s="193"/>
      <c r="K135" s="32"/>
      <c r="L135" s="32"/>
      <c r="M135" s="35"/>
      <c r="N135" s="194"/>
      <c r="O135" s="195"/>
      <c r="P135" s="67"/>
      <c r="Q135" s="67"/>
      <c r="R135" s="67"/>
      <c r="S135" s="67"/>
      <c r="T135" s="67"/>
      <c r="U135" s="67"/>
      <c r="V135" s="67"/>
      <c r="W135" s="67"/>
      <c r="X135" s="68"/>
      <c r="Y135" s="30"/>
      <c r="Z135" s="30"/>
      <c r="AA135" s="30"/>
      <c r="AB135" s="30"/>
      <c r="AC135" s="30"/>
      <c r="AD135" s="30"/>
      <c r="AE135" s="30"/>
      <c r="AT135" s="13" t="s">
        <v>152</v>
      </c>
      <c r="AU135" s="13" t="s">
        <v>82</v>
      </c>
    </row>
    <row r="136" spans="1:65" s="2" customFormat="1" ht="19.5">
      <c r="A136" s="30"/>
      <c r="B136" s="31"/>
      <c r="C136" s="32"/>
      <c r="D136" s="191" t="s">
        <v>153</v>
      </c>
      <c r="E136" s="32"/>
      <c r="F136" s="196" t="s">
        <v>394</v>
      </c>
      <c r="G136" s="32"/>
      <c r="H136" s="32"/>
      <c r="I136" s="193"/>
      <c r="J136" s="193"/>
      <c r="K136" s="32"/>
      <c r="L136" s="32"/>
      <c r="M136" s="35"/>
      <c r="N136" s="197"/>
      <c r="O136" s="198"/>
      <c r="P136" s="199"/>
      <c r="Q136" s="199"/>
      <c r="R136" s="199"/>
      <c r="S136" s="199"/>
      <c r="T136" s="199"/>
      <c r="U136" s="199"/>
      <c r="V136" s="199"/>
      <c r="W136" s="199"/>
      <c r="X136" s="200"/>
      <c r="Y136" s="30"/>
      <c r="Z136" s="30"/>
      <c r="AA136" s="30"/>
      <c r="AB136" s="30"/>
      <c r="AC136" s="30"/>
      <c r="AD136" s="30"/>
      <c r="AE136" s="30"/>
      <c r="AT136" s="13" t="s">
        <v>153</v>
      </c>
      <c r="AU136" s="13" t="s">
        <v>82</v>
      </c>
    </row>
    <row r="137" spans="1:65" s="2" customFormat="1" ht="6.95" customHeight="1">
      <c r="A137" s="3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35"/>
      <c r="N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</sheetData>
  <sheetProtection algorithmName="SHA-512" hashValue="zN9aCH6D5kzkKesaw0fHSERDg3pUw/etYAZT78vBqO1gMWXY7ou64TZQoCrbyPVDr4hQ7uw/7PqCW8x0w0leOQ==" saltValue="RezUFf4G+7q43hOxNmiDWDBZqMGBkytlMV/GSwp27nrfrEQ2IyUYgBiaQqz3vSawonFxiC4jcai6GEuR6wEqsg==" spinCount="100000" sheet="1" objects="1" scenarios="1" formatColumns="0" formatRows="0" autoFilter="0"/>
  <autoFilter ref="C116:L136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T2" s="13" t="s">
        <v>111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6"/>
      <c r="AT3" s="13" t="s">
        <v>84</v>
      </c>
    </row>
    <row r="4" spans="1:46" s="1" customFormat="1" ht="24.95" customHeight="1">
      <c r="B4" s="16"/>
      <c r="D4" s="107" t="s">
        <v>112</v>
      </c>
      <c r="M4" s="16"/>
      <c r="N4" s="108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9" t="s">
        <v>17</v>
      </c>
      <c r="M6" s="16"/>
    </row>
    <row r="7" spans="1:46" s="1" customFormat="1" ht="16.5" customHeight="1">
      <c r="B7" s="16"/>
      <c r="E7" s="242" t="str">
        <f>'Rekapitulace stavby'!K6</f>
        <v>Revizní činnost elektrického zařízení SEE v obvodu OŘ Plzeň 2022</v>
      </c>
      <c r="F7" s="243"/>
      <c r="G7" s="243"/>
      <c r="H7" s="243"/>
      <c r="M7" s="16"/>
    </row>
    <row r="8" spans="1:46" s="2" customFormat="1" ht="12" customHeight="1">
      <c r="A8" s="30"/>
      <c r="B8" s="35"/>
      <c r="C8" s="30"/>
      <c r="D8" s="109" t="s">
        <v>113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4" t="s">
        <v>400</v>
      </c>
      <c r="F9" s="245"/>
      <c r="G9" s="245"/>
      <c r="H9" s="245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9" t="s">
        <v>19</v>
      </c>
      <c r="E11" s="30"/>
      <c r="F11" s="110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9" t="s">
        <v>21</v>
      </c>
      <c r="E12" s="30"/>
      <c r="F12" s="110" t="s">
        <v>22</v>
      </c>
      <c r="G12" s="30"/>
      <c r="H12" s="30"/>
      <c r="I12" s="109" t="s">
        <v>23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9" t="s">
        <v>24</v>
      </c>
      <c r="E14" s="30"/>
      <c r="F14" s="30"/>
      <c r="G14" s="30"/>
      <c r="H14" s="30"/>
      <c r="I14" s="109" t="s">
        <v>25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0" t="s">
        <v>22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9" t="s">
        <v>27</v>
      </c>
      <c r="E17" s="30"/>
      <c r="F17" s="30"/>
      <c r="G17" s="30"/>
      <c r="H17" s="30"/>
      <c r="I17" s="109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6" t="str">
        <f>'Rekapitulace stavby'!E14</f>
        <v>Vyplň údaj</v>
      </c>
      <c r="F18" s="247"/>
      <c r="G18" s="247"/>
      <c r="H18" s="247"/>
      <c r="I18" s="109" t="s">
        <v>26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9" t="s">
        <v>29</v>
      </c>
      <c r="E20" s="30"/>
      <c r="F20" s="30"/>
      <c r="G20" s="30"/>
      <c r="H20" s="30"/>
      <c r="I20" s="109" t="s">
        <v>25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0" t="s">
        <v>22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9" t="s">
        <v>30</v>
      </c>
      <c r="E23" s="30"/>
      <c r="F23" s="30"/>
      <c r="G23" s="30"/>
      <c r="H23" s="30"/>
      <c r="I23" s="109" t="s">
        <v>25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0" t="s">
        <v>22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9" t="s">
        <v>31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48" t="s">
        <v>1</v>
      </c>
      <c r="F27" s="248"/>
      <c r="G27" s="248"/>
      <c r="H27" s="248"/>
      <c r="I27" s="112"/>
      <c r="J27" s="112"/>
      <c r="K27" s="112"/>
      <c r="L27" s="112"/>
      <c r="M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5"/>
      <c r="E29" s="115"/>
      <c r="F29" s="115"/>
      <c r="G29" s="115"/>
      <c r="H29" s="115"/>
      <c r="I29" s="115"/>
      <c r="J29" s="115"/>
      <c r="K29" s="115"/>
      <c r="L29" s="115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5"/>
      <c r="C30" s="30"/>
      <c r="D30" s="30"/>
      <c r="E30" s="109" t="s">
        <v>115</v>
      </c>
      <c r="F30" s="30"/>
      <c r="G30" s="30"/>
      <c r="H30" s="30"/>
      <c r="I30" s="30"/>
      <c r="J30" s="30"/>
      <c r="K30" s="116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5"/>
      <c r="C31" s="30"/>
      <c r="D31" s="30"/>
      <c r="E31" s="109" t="s">
        <v>116</v>
      </c>
      <c r="F31" s="30"/>
      <c r="G31" s="30"/>
      <c r="H31" s="30"/>
      <c r="I31" s="30"/>
      <c r="J31" s="30"/>
      <c r="K31" s="116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7" t="s">
        <v>32</v>
      </c>
      <c r="E32" s="30"/>
      <c r="F32" s="30"/>
      <c r="G32" s="30"/>
      <c r="H32" s="30"/>
      <c r="I32" s="30"/>
      <c r="J32" s="30"/>
      <c r="K32" s="118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5"/>
      <c r="E33" s="115"/>
      <c r="F33" s="115"/>
      <c r="G33" s="115"/>
      <c r="H33" s="115"/>
      <c r="I33" s="115"/>
      <c r="J33" s="115"/>
      <c r="K33" s="115"/>
      <c r="L33" s="115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9" t="s">
        <v>34</v>
      </c>
      <c r="G34" s="30"/>
      <c r="H34" s="30"/>
      <c r="I34" s="119" t="s">
        <v>33</v>
      </c>
      <c r="J34" s="30"/>
      <c r="K34" s="119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0" t="s">
        <v>36</v>
      </c>
      <c r="E35" s="109" t="s">
        <v>37</v>
      </c>
      <c r="F35" s="116">
        <f>ROUND((SUM(BE117:BE133)),  2)</f>
        <v>0</v>
      </c>
      <c r="G35" s="30"/>
      <c r="H35" s="30"/>
      <c r="I35" s="121">
        <v>0.21</v>
      </c>
      <c r="J35" s="30"/>
      <c r="K35" s="116">
        <f>ROUND(((SUM(BE117:BE133))*I35),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9" t="s">
        <v>38</v>
      </c>
      <c r="F36" s="116">
        <f>ROUND((SUM(BF117:BF133)),  2)</f>
        <v>0</v>
      </c>
      <c r="G36" s="30"/>
      <c r="H36" s="30"/>
      <c r="I36" s="121">
        <v>0.15</v>
      </c>
      <c r="J36" s="30"/>
      <c r="K36" s="116">
        <f>ROUND(((SUM(BF117:BF133))*I36),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9" t="s">
        <v>39</v>
      </c>
      <c r="F37" s="116">
        <f>ROUND((SUM(BG117:BG133)),  2)</f>
        <v>0</v>
      </c>
      <c r="G37" s="30"/>
      <c r="H37" s="30"/>
      <c r="I37" s="121">
        <v>0.21</v>
      </c>
      <c r="J37" s="30"/>
      <c r="K37" s="116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9" t="s">
        <v>40</v>
      </c>
      <c r="F38" s="116">
        <f>ROUND((SUM(BH117:BH133)),  2)</f>
        <v>0</v>
      </c>
      <c r="G38" s="30"/>
      <c r="H38" s="30"/>
      <c r="I38" s="121">
        <v>0.15</v>
      </c>
      <c r="J38" s="30"/>
      <c r="K38" s="116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9" t="s">
        <v>41</v>
      </c>
      <c r="F39" s="116">
        <f>ROUND((SUM(BI117:BI133)),  2)</f>
        <v>0</v>
      </c>
      <c r="G39" s="30"/>
      <c r="H39" s="30"/>
      <c r="I39" s="121">
        <v>0</v>
      </c>
      <c r="J39" s="30"/>
      <c r="K39" s="116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2"/>
      <c r="D41" s="123" t="s">
        <v>42</v>
      </c>
      <c r="E41" s="124"/>
      <c r="F41" s="124"/>
      <c r="G41" s="125" t="s">
        <v>43</v>
      </c>
      <c r="H41" s="126" t="s">
        <v>44</v>
      </c>
      <c r="I41" s="124"/>
      <c r="J41" s="124"/>
      <c r="K41" s="127">
        <f>SUM(K32:K39)</f>
        <v>0</v>
      </c>
      <c r="L41" s="128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9" t="s">
        <v>45</v>
      </c>
      <c r="E50" s="130"/>
      <c r="F50" s="130"/>
      <c r="G50" s="129" t="s">
        <v>46</v>
      </c>
      <c r="H50" s="130"/>
      <c r="I50" s="130"/>
      <c r="J50" s="130"/>
      <c r="K50" s="130"/>
      <c r="L50" s="130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30"/>
      <c r="B61" s="35"/>
      <c r="C61" s="30"/>
      <c r="D61" s="131" t="s">
        <v>47</v>
      </c>
      <c r="E61" s="132"/>
      <c r="F61" s="133" t="s">
        <v>48</v>
      </c>
      <c r="G61" s="131" t="s">
        <v>47</v>
      </c>
      <c r="H61" s="132"/>
      <c r="I61" s="132"/>
      <c r="J61" s="134" t="s">
        <v>48</v>
      </c>
      <c r="K61" s="132"/>
      <c r="L61" s="132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30"/>
      <c r="B65" s="35"/>
      <c r="C65" s="30"/>
      <c r="D65" s="129" t="s">
        <v>49</v>
      </c>
      <c r="E65" s="135"/>
      <c r="F65" s="135"/>
      <c r="G65" s="129" t="s">
        <v>50</v>
      </c>
      <c r="H65" s="135"/>
      <c r="I65" s="135"/>
      <c r="J65" s="135"/>
      <c r="K65" s="135"/>
      <c r="L65" s="13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30"/>
      <c r="B76" s="35"/>
      <c r="C76" s="30"/>
      <c r="D76" s="131" t="s">
        <v>47</v>
      </c>
      <c r="E76" s="132"/>
      <c r="F76" s="133" t="s">
        <v>48</v>
      </c>
      <c r="G76" s="131" t="s">
        <v>47</v>
      </c>
      <c r="H76" s="132"/>
      <c r="I76" s="132"/>
      <c r="J76" s="134" t="s">
        <v>48</v>
      </c>
      <c r="K76" s="132"/>
      <c r="L76" s="132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117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49" t="str">
        <f>E7</f>
        <v>Revizní činnost elektrického zařízení SEE v obvodu OŘ Plzeň 2022</v>
      </c>
      <c r="F85" s="250"/>
      <c r="G85" s="250"/>
      <c r="H85" s="250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113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5" t="str">
        <f>E9</f>
        <v>10 - revize SPS oblast České Budějovice</v>
      </c>
      <c r="F87" s="251"/>
      <c r="G87" s="251"/>
      <c r="H87" s="251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21</v>
      </c>
      <c r="D89" s="32"/>
      <c r="E89" s="32"/>
      <c r="F89" s="23" t="str">
        <f>F12</f>
        <v xml:space="preserve"> 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40" t="s">
        <v>118</v>
      </c>
      <c r="D94" s="141"/>
      <c r="E94" s="141"/>
      <c r="F94" s="141"/>
      <c r="G94" s="141"/>
      <c r="H94" s="141"/>
      <c r="I94" s="142" t="s">
        <v>119</v>
      </c>
      <c r="J94" s="142" t="s">
        <v>120</v>
      </c>
      <c r="K94" s="142" t="s">
        <v>121</v>
      </c>
      <c r="L94" s="14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43" t="s">
        <v>122</v>
      </c>
      <c r="D96" s="32"/>
      <c r="E96" s="32"/>
      <c r="F96" s="32"/>
      <c r="G96" s="32"/>
      <c r="H96" s="32"/>
      <c r="I96" s="80">
        <f>Q117</f>
        <v>0</v>
      </c>
      <c r="J96" s="80">
        <f>R117</f>
        <v>0</v>
      </c>
      <c r="K96" s="80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123</v>
      </c>
    </row>
    <row r="97" spans="1:31" s="9" customFormat="1" ht="24.95" hidden="1" customHeight="1">
      <c r="B97" s="144"/>
      <c r="C97" s="145"/>
      <c r="D97" s="146" t="s">
        <v>124</v>
      </c>
      <c r="E97" s="147"/>
      <c r="F97" s="147"/>
      <c r="G97" s="147"/>
      <c r="H97" s="147"/>
      <c r="I97" s="148">
        <f>Q118</f>
        <v>0</v>
      </c>
      <c r="J97" s="148">
        <f>R118</f>
        <v>0</v>
      </c>
      <c r="K97" s="148">
        <f>K118</f>
        <v>0</v>
      </c>
      <c r="L97" s="145"/>
      <c r="M97" s="149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125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49" t="str">
        <f>E7</f>
        <v>Revizní činnost elektrického zařízení SEE v obvodu OŘ Plzeň 2022</v>
      </c>
      <c r="F107" s="250"/>
      <c r="G107" s="250"/>
      <c r="H107" s="250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113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5" t="str">
        <f>E9</f>
        <v>10 - revize SPS oblast České Budějovice</v>
      </c>
      <c r="F109" s="251"/>
      <c r="G109" s="251"/>
      <c r="H109" s="251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21</v>
      </c>
      <c r="D111" s="32"/>
      <c r="E111" s="32"/>
      <c r="F111" s="23" t="str">
        <f>F12</f>
        <v xml:space="preserve"> </v>
      </c>
      <c r="G111" s="32"/>
      <c r="H111" s="32"/>
      <c r="I111" s="25" t="s">
        <v>23</v>
      </c>
      <c r="J111" s="62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30</v>
      </c>
      <c r="J114" s="28" t="str">
        <f>E24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50"/>
      <c r="B116" s="151"/>
      <c r="C116" s="152" t="s">
        <v>126</v>
      </c>
      <c r="D116" s="153" t="s">
        <v>57</v>
      </c>
      <c r="E116" s="153" t="s">
        <v>53</v>
      </c>
      <c r="F116" s="153" t="s">
        <v>54</v>
      </c>
      <c r="G116" s="153" t="s">
        <v>127</v>
      </c>
      <c r="H116" s="153" t="s">
        <v>128</v>
      </c>
      <c r="I116" s="153" t="s">
        <v>129</v>
      </c>
      <c r="J116" s="153" t="s">
        <v>130</v>
      </c>
      <c r="K116" s="153" t="s">
        <v>121</v>
      </c>
      <c r="L116" s="154" t="s">
        <v>131</v>
      </c>
      <c r="M116" s="155"/>
      <c r="N116" s="71" t="s">
        <v>1</v>
      </c>
      <c r="O116" s="72" t="s">
        <v>36</v>
      </c>
      <c r="P116" s="72" t="s">
        <v>132</v>
      </c>
      <c r="Q116" s="72" t="s">
        <v>133</v>
      </c>
      <c r="R116" s="72" t="s">
        <v>134</v>
      </c>
      <c r="S116" s="72" t="s">
        <v>135</v>
      </c>
      <c r="T116" s="72" t="s">
        <v>136</v>
      </c>
      <c r="U116" s="72" t="s">
        <v>137</v>
      </c>
      <c r="V116" s="72" t="s">
        <v>138</v>
      </c>
      <c r="W116" s="72" t="s">
        <v>139</v>
      </c>
      <c r="X116" s="73" t="s">
        <v>140</v>
      </c>
      <c r="Y116" s="150"/>
      <c r="Z116" s="150"/>
      <c r="AA116" s="150"/>
      <c r="AB116" s="150"/>
      <c r="AC116" s="150"/>
      <c r="AD116" s="150"/>
      <c r="AE116" s="150"/>
    </row>
    <row r="117" spans="1:65" s="2" customFormat="1" ht="22.9" customHeight="1">
      <c r="A117" s="30"/>
      <c r="B117" s="31"/>
      <c r="C117" s="78" t="s">
        <v>141</v>
      </c>
      <c r="D117" s="32"/>
      <c r="E117" s="32"/>
      <c r="F117" s="32"/>
      <c r="G117" s="32"/>
      <c r="H117" s="32"/>
      <c r="I117" s="32"/>
      <c r="J117" s="32"/>
      <c r="K117" s="156">
        <f>BK117</f>
        <v>0</v>
      </c>
      <c r="L117" s="32"/>
      <c r="M117" s="35"/>
      <c r="N117" s="74"/>
      <c r="O117" s="157"/>
      <c r="P117" s="75"/>
      <c r="Q117" s="158">
        <f>Q118</f>
        <v>0</v>
      </c>
      <c r="R117" s="158">
        <f>R118</f>
        <v>0</v>
      </c>
      <c r="S117" s="75"/>
      <c r="T117" s="159">
        <f>T118</f>
        <v>0</v>
      </c>
      <c r="U117" s="75"/>
      <c r="V117" s="159">
        <f>V118</f>
        <v>0</v>
      </c>
      <c r="W117" s="75"/>
      <c r="X117" s="160">
        <f>X118</f>
        <v>0</v>
      </c>
      <c r="Y117" s="30"/>
      <c r="Z117" s="30"/>
      <c r="AA117" s="30"/>
      <c r="AB117" s="30"/>
      <c r="AC117" s="30"/>
      <c r="AD117" s="30"/>
      <c r="AE117" s="30"/>
      <c r="AT117" s="13" t="s">
        <v>73</v>
      </c>
      <c r="AU117" s="13" t="s">
        <v>123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73</v>
      </c>
      <c r="E118" s="165" t="s">
        <v>142</v>
      </c>
      <c r="F118" s="165" t="s">
        <v>143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SUM(Q119:Q133)</f>
        <v>0</v>
      </c>
      <c r="R118" s="171">
        <f>SUM(R119:R133)</f>
        <v>0</v>
      </c>
      <c r="S118" s="170"/>
      <c r="T118" s="172">
        <f>SUM(T119:T133)</f>
        <v>0</v>
      </c>
      <c r="U118" s="170"/>
      <c r="V118" s="172">
        <f>SUM(V119:V133)</f>
        <v>0</v>
      </c>
      <c r="W118" s="170"/>
      <c r="X118" s="173">
        <f>SUM(X119:X133)</f>
        <v>0</v>
      </c>
      <c r="AR118" s="174" t="s">
        <v>144</v>
      </c>
      <c r="AT118" s="175" t="s">
        <v>73</v>
      </c>
      <c r="AU118" s="175" t="s">
        <v>74</v>
      </c>
      <c r="AY118" s="174" t="s">
        <v>145</v>
      </c>
      <c r="BK118" s="176">
        <f>SUM(BK119:BK133)</f>
        <v>0</v>
      </c>
    </row>
    <row r="119" spans="1:65" s="2" customFormat="1" ht="24.2" customHeight="1">
      <c r="A119" s="30"/>
      <c r="B119" s="31"/>
      <c r="C119" s="177" t="s">
        <v>82</v>
      </c>
      <c r="D119" s="177" t="s">
        <v>146</v>
      </c>
      <c r="E119" s="178" t="s">
        <v>379</v>
      </c>
      <c r="F119" s="179" t="s">
        <v>380</v>
      </c>
      <c r="G119" s="180" t="s">
        <v>149</v>
      </c>
      <c r="H119" s="181">
        <v>8</v>
      </c>
      <c r="I119" s="182"/>
      <c r="J119" s="182"/>
      <c r="K119" s="183">
        <f>ROUND(P119*H119,2)</f>
        <v>0</v>
      </c>
      <c r="L119" s="179" t="s">
        <v>171</v>
      </c>
      <c r="M119" s="35"/>
      <c r="N119" s="184" t="s">
        <v>1</v>
      </c>
      <c r="O119" s="185" t="s">
        <v>37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7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8">
        <f>W119*H119</f>
        <v>0</v>
      </c>
      <c r="Y119" s="30"/>
      <c r="Z119" s="30"/>
      <c r="AA119" s="30"/>
      <c r="AB119" s="30"/>
      <c r="AC119" s="30"/>
      <c r="AD119" s="30"/>
      <c r="AE119" s="30"/>
      <c r="AR119" s="189" t="s">
        <v>150</v>
      </c>
      <c r="AT119" s="189" t="s">
        <v>146</v>
      </c>
      <c r="AU119" s="189" t="s">
        <v>82</v>
      </c>
      <c r="AY119" s="13" t="s">
        <v>145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3" t="s">
        <v>82</v>
      </c>
      <c r="BK119" s="190">
        <f>ROUND(P119*H119,2)</f>
        <v>0</v>
      </c>
      <c r="BL119" s="13" t="s">
        <v>150</v>
      </c>
      <c r="BM119" s="189" t="s">
        <v>401</v>
      </c>
    </row>
    <row r="120" spans="1:65" s="2" customFormat="1" ht="48.75">
      <c r="A120" s="30"/>
      <c r="B120" s="31"/>
      <c r="C120" s="32"/>
      <c r="D120" s="191" t="s">
        <v>152</v>
      </c>
      <c r="E120" s="32"/>
      <c r="F120" s="192" t="s">
        <v>402</v>
      </c>
      <c r="G120" s="32"/>
      <c r="H120" s="32"/>
      <c r="I120" s="193"/>
      <c r="J120" s="193"/>
      <c r="K120" s="32"/>
      <c r="L120" s="32"/>
      <c r="M120" s="35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0"/>
      <c r="Z120" s="30"/>
      <c r="AA120" s="30"/>
      <c r="AB120" s="30"/>
      <c r="AC120" s="30"/>
      <c r="AD120" s="30"/>
      <c r="AE120" s="30"/>
      <c r="AT120" s="13" t="s">
        <v>152</v>
      </c>
      <c r="AU120" s="13" t="s">
        <v>82</v>
      </c>
    </row>
    <row r="121" spans="1:65" s="2" customFormat="1" ht="87.75">
      <c r="A121" s="30"/>
      <c r="B121" s="31"/>
      <c r="C121" s="32"/>
      <c r="D121" s="191" t="s">
        <v>153</v>
      </c>
      <c r="E121" s="32"/>
      <c r="F121" s="196" t="s">
        <v>403</v>
      </c>
      <c r="G121" s="32"/>
      <c r="H121" s="32"/>
      <c r="I121" s="193"/>
      <c r="J121" s="193"/>
      <c r="K121" s="32"/>
      <c r="L121" s="32"/>
      <c r="M121" s="35"/>
      <c r="N121" s="194"/>
      <c r="O121" s="195"/>
      <c r="P121" s="67"/>
      <c r="Q121" s="67"/>
      <c r="R121" s="67"/>
      <c r="S121" s="67"/>
      <c r="T121" s="67"/>
      <c r="U121" s="67"/>
      <c r="V121" s="67"/>
      <c r="W121" s="67"/>
      <c r="X121" s="68"/>
      <c r="Y121" s="30"/>
      <c r="Z121" s="30"/>
      <c r="AA121" s="30"/>
      <c r="AB121" s="30"/>
      <c r="AC121" s="30"/>
      <c r="AD121" s="30"/>
      <c r="AE121" s="30"/>
      <c r="AT121" s="13" t="s">
        <v>153</v>
      </c>
      <c r="AU121" s="13" t="s">
        <v>82</v>
      </c>
    </row>
    <row r="122" spans="1:65" s="2" customFormat="1" ht="24.2" customHeight="1">
      <c r="A122" s="30"/>
      <c r="B122" s="31"/>
      <c r="C122" s="177" t="s">
        <v>84</v>
      </c>
      <c r="D122" s="177" t="s">
        <v>146</v>
      </c>
      <c r="E122" s="178" t="s">
        <v>383</v>
      </c>
      <c r="F122" s="179" t="s">
        <v>384</v>
      </c>
      <c r="G122" s="180" t="s">
        <v>149</v>
      </c>
      <c r="H122" s="181">
        <v>9</v>
      </c>
      <c r="I122" s="182"/>
      <c r="J122" s="182"/>
      <c r="K122" s="183">
        <f>ROUND(P122*H122,2)</f>
        <v>0</v>
      </c>
      <c r="L122" s="179" t="s">
        <v>171</v>
      </c>
      <c r="M122" s="35"/>
      <c r="N122" s="184" t="s">
        <v>1</v>
      </c>
      <c r="O122" s="185" t="s">
        <v>37</v>
      </c>
      <c r="P122" s="186">
        <f>I122+J122</f>
        <v>0</v>
      </c>
      <c r="Q122" s="186">
        <f>ROUND(I122*H122,2)</f>
        <v>0</v>
      </c>
      <c r="R122" s="186">
        <f>ROUND(J122*H122,2)</f>
        <v>0</v>
      </c>
      <c r="S122" s="67"/>
      <c r="T122" s="187">
        <f>S122*H122</f>
        <v>0</v>
      </c>
      <c r="U122" s="187">
        <v>0</v>
      </c>
      <c r="V122" s="187">
        <f>U122*H122</f>
        <v>0</v>
      </c>
      <c r="W122" s="187">
        <v>0</v>
      </c>
      <c r="X122" s="188">
        <f>W122*H122</f>
        <v>0</v>
      </c>
      <c r="Y122" s="30"/>
      <c r="Z122" s="30"/>
      <c r="AA122" s="30"/>
      <c r="AB122" s="30"/>
      <c r="AC122" s="30"/>
      <c r="AD122" s="30"/>
      <c r="AE122" s="30"/>
      <c r="AR122" s="189" t="s">
        <v>150</v>
      </c>
      <c r="AT122" s="189" t="s">
        <v>146</v>
      </c>
      <c r="AU122" s="189" t="s">
        <v>82</v>
      </c>
      <c r="AY122" s="13" t="s">
        <v>145</v>
      </c>
      <c r="BE122" s="190">
        <f>IF(O122="základní",K122,0)</f>
        <v>0</v>
      </c>
      <c r="BF122" s="190">
        <f>IF(O122="snížená",K122,0)</f>
        <v>0</v>
      </c>
      <c r="BG122" s="190">
        <f>IF(O122="zákl. přenesená",K122,0)</f>
        <v>0</v>
      </c>
      <c r="BH122" s="190">
        <f>IF(O122="sníž. přenesená",K122,0)</f>
        <v>0</v>
      </c>
      <c r="BI122" s="190">
        <f>IF(O122="nulová",K122,0)</f>
        <v>0</v>
      </c>
      <c r="BJ122" s="13" t="s">
        <v>82</v>
      </c>
      <c r="BK122" s="190">
        <f>ROUND(P122*H122,2)</f>
        <v>0</v>
      </c>
      <c r="BL122" s="13" t="s">
        <v>150</v>
      </c>
      <c r="BM122" s="189" t="s">
        <v>404</v>
      </c>
    </row>
    <row r="123" spans="1:65" s="2" customFormat="1" ht="48.75">
      <c r="A123" s="30"/>
      <c r="B123" s="31"/>
      <c r="C123" s="32"/>
      <c r="D123" s="191" t="s">
        <v>152</v>
      </c>
      <c r="E123" s="32"/>
      <c r="F123" s="192" t="s">
        <v>405</v>
      </c>
      <c r="G123" s="32"/>
      <c r="H123" s="32"/>
      <c r="I123" s="193"/>
      <c r="J123" s="193"/>
      <c r="K123" s="32"/>
      <c r="L123" s="32"/>
      <c r="M123" s="35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0"/>
      <c r="Z123" s="30"/>
      <c r="AA123" s="30"/>
      <c r="AB123" s="30"/>
      <c r="AC123" s="30"/>
      <c r="AD123" s="30"/>
      <c r="AE123" s="30"/>
      <c r="AT123" s="13" t="s">
        <v>152</v>
      </c>
      <c r="AU123" s="13" t="s">
        <v>82</v>
      </c>
    </row>
    <row r="124" spans="1:65" s="2" customFormat="1" ht="97.5">
      <c r="A124" s="30"/>
      <c r="B124" s="31"/>
      <c r="C124" s="32"/>
      <c r="D124" s="191" t="s">
        <v>153</v>
      </c>
      <c r="E124" s="32"/>
      <c r="F124" s="196" t="s">
        <v>406</v>
      </c>
      <c r="G124" s="32"/>
      <c r="H124" s="32"/>
      <c r="I124" s="193"/>
      <c r="J124" s="193"/>
      <c r="K124" s="32"/>
      <c r="L124" s="32"/>
      <c r="M124" s="35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0"/>
      <c r="Z124" s="30"/>
      <c r="AA124" s="30"/>
      <c r="AB124" s="30"/>
      <c r="AC124" s="30"/>
      <c r="AD124" s="30"/>
      <c r="AE124" s="30"/>
      <c r="AT124" s="13" t="s">
        <v>153</v>
      </c>
      <c r="AU124" s="13" t="s">
        <v>82</v>
      </c>
    </row>
    <row r="125" spans="1:65" s="2" customFormat="1" ht="24.2" customHeight="1">
      <c r="A125" s="30"/>
      <c r="B125" s="31"/>
      <c r="C125" s="177" t="s">
        <v>159</v>
      </c>
      <c r="D125" s="177" t="s">
        <v>146</v>
      </c>
      <c r="E125" s="178" t="s">
        <v>190</v>
      </c>
      <c r="F125" s="179" t="s">
        <v>191</v>
      </c>
      <c r="G125" s="180" t="s">
        <v>149</v>
      </c>
      <c r="H125" s="181">
        <v>3</v>
      </c>
      <c r="I125" s="182"/>
      <c r="J125" s="182"/>
      <c r="K125" s="183">
        <f>ROUND(P125*H125,2)</f>
        <v>0</v>
      </c>
      <c r="L125" s="179" t="s">
        <v>171</v>
      </c>
      <c r="M125" s="35"/>
      <c r="N125" s="184" t="s">
        <v>1</v>
      </c>
      <c r="O125" s="185" t="s">
        <v>37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67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8">
        <f>W125*H125</f>
        <v>0</v>
      </c>
      <c r="Y125" s="30"/>
      <c r="Z125" s="30"/>
      <c r="AA125" s="30"/>
      <c r="AB125" s="30"/>
      <c r="AC125" s="30"/>
      <c r="AD125" s="30"/>
      <c r="AE125" s="30"/>
      <c r="AR125" s="189" t="s">
        <v>150</v>
      </c>
      <c r="AT125" s="189" t="s">
        <v>146</v>
      </c>
      <c r="AU125" s="189" t="s">
        <v>82</v>
      </c>
      <c r="AY125" s="13" t="s">
        <v>145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3" t="s">
        <v>82</v>
      </c>
      <c r="BK125" s="190">
        <f>ROUND(P125*H125,2)</f>
        <v>0</v>
      </c>
      <c r="BL125" s="13" t="s">
        <v>150</v>
      </c>
      <c r="BM125" s="189" t="s">
        <v>407</v>
      </c>
    </row>
    <row r="126" spans="1:65" s="2" customFormat="1" ht="48.75">
      <c r="A126" s="30"/>
      <c r="B126" s="31"/>
      <c r="C126" s="32"/>
      <c r="D126" s="191" t="s">
        <v>152</v>
      </c>
      <c r="E126" s="32"/>
      <c r="F126" s="192" t="s">
        <v>328</v>
      </c>
      <c r="G126" s="32"/>
      <c r="H126" s="32"/>
      <c r="I126" s="193"/>
      <c r="J126" s="193"/>
      <c r="K126" s="32"/>
      <c r="L126" s="32"/>
      <c r="M126" s="35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0"/>
      <c r="Z126" s="30"/>
      <c r="AA126" s="30"/>
      <c r="AB126" s="30"/>
      <c r="AC126" s="30"/>
      <c r="AD126" s="30"/>
      <c r="AE126" s="30"/>
      <c r="AT126" s="13" t="s">
        <v>152</v>
      </c>
      <c r="AU126" s="13" t="s">
        <v>82</v>
      </c>
    </row>
    <row r="127" spans="1:65" s="2" customFormat="1" ht="48.75">
      <c r="A127" s="30"/>
      <c r="B127" s="31"/>
      <c r="C127" s="32"/>
      <c r="D127" s="191" t="s">
        <v>153</v>
      </c>
      <c r="E127" s="32"/>
      <c r="F127" s="196" t="s">
        <v>408</v>
      </c>
      <c r="G127" s="32"/>
      <c r="H127" s="32"/>
      <c r="I127" s="193"/>
      <c r="J127" s="193"/>
      <c r="K127" s="32"/>
      <c r="L127" s="32"/>
      <c r="M127" s="35"/>
      <c r="N127" s="194"/>
      <c r="O127" s="195"/>
      <c r="P127" s="67"/>
      <c r="Q127" s="67"/>
      <c r="R127" s="67"/>
      <c r="S127" s="67"/>
      <c r="T127" s="67"/>
      <c r="U127" s="67"/>
      <c r="V127" s="67"/>
      <c r="W127" s="67"/>
      <c r="X127" s="68"/>
      <c r="Y127" s="30"/>
      <c r="Z127" s="30"/>
      <c r="AA127" s="30"/>
      <c r="AB127" s="30"/>
      <c r="AC127" s="30"/>
      <c r="AD127" s="30"/>
      <c r="AE127" s="30"/>
      <c r="AT127" s="13" t="s">
        <v>153</v>
      </c>
      <c r="AU127" s="13" t="s">
        <v>82</v>
      </c>
    </row>
    <row r="128" spans="1:65" s="2" customFormat="1" ht="24.2" customHeight="1">
      <c r="A128" s="30"/>
      <c r="B128" s="31"/>
      <c r="C128" s="177" t="s">
        <v>168</v>
      </c>
      <c r="D128" s="177" t="s">
        <v>146</v>
      </c>
      <c r="E128" s="178" t="s">
        <v>387</v>
      </c>
      <c r="F128" s="179" t="s">
        <v>388</v>
      </c>
      <c r="G128" s="180" t="s">
        <v>149</v>
      </c>
      <c r="H128" s="181">
        <v>1</v>
      </c>
      <c r="I128" s="182"/>
      <c r="J128" s="182"/>
      <c r="K128" s="183">
        <f>ROUND(P128*H128,2)</f>
        <v>0</v>
      </c>
      <c r="L128" s="179" t="s">
        <v>171</v>
      </c>
      <c r="M128" s="35"/>
      <c r="N128" s="184" t="s">
        <v>1</v>
      </c>
      <c r="O128" s="185" t="s">
        <v>37</v>
      </c>
      <c r="P128" s="186">
        <f>I128+J128</f>
        <v>0</v>
      </c>
      <c r="Q128" s="186">
        <f>ROUND(I128*H128,2)</f>
        <v>0</v>
      </c>
      <c r="R128" s="186">
        <f>ROUND(J128*H128,2)</f>
        <v>0</v>
      </c>
      <c r="S128" s="67"/>
      <c r="T128" s="187">
        <f>S128*H128</f>
        <v>0</v>
      </c>
      <c r="U128" s="187">
        <v>0</v>
      </c>
      <c r="V128" s="187">
        <f>U128*H128</f>
        <v>0</v>
      </c>
      <c r="W128" s="187">
        <v>0</v>
      </c>
      <c r="X128" s="188">
        <f>W128*H128</f>
        <v>0</v>
      </c>
      <c r="Y128" s="30"/>
      <c r="Z128" s="30"/>
      <c r="AA128" s="30"/>
      <c r="AB128" s="30"/>
      <c r="AC128" s="30"/>
      <c r="AD128" s="30"/>
      <c r="AE128" s="30"/>
      <c r="AR128" s="189" t="s">
        <v>150</v>
      </c>
      <c r="AT128" s="189" t="s">
        <v>146</v>
      </c>
      <c r="AU128" s="189" t="s">
        <v>82</v>
      </c>
      <c r="AY128" s="13" t="s">
        <v>145</v>
      </c>
      <c r="BE128" s="190">
        <f>IF(O128="základní",K128,0)</f>
        <v>0</v>
      </c>
      <c r="BF128" s="190">
        <f>IF(O128="snížená",K128,0)</f>
        <v>0</v>
      </c>
      <c r="BG128" s="190">
        <f>IF(O128="zákl. přenesená",K128,0)</f>
        <v>0</v>
      </c>
      <c r="BH128" s="190">
        <f>IF(O128="sníž. přenesená",K128,0)</f>
        <v>0</v>
      </c>
      <c r="BI128" s="190">
        <f>IF(O128="nulová",K128,0)</f>
        <v>0</v>
      </c>
      <c r="BJ128" s="13" t="s">
        <v>82</v>
      </c>
      <c r="BK128" s="190">
        <f>ROUND(P128*H128,2)</f>
        <v>0</v>
      </c>
      <c r="BL128" s="13" t="s">
        <v>150</v>
      </c>
      <c r="BM128" s="189" t="s">
        <v>409</v>
      </c>
    </row>
    <row r="129" spans="1:65" s="2" customFormat="1" ht="48.75">
      <c r="A129" s="30"/>
      <c r="B129" s="31"/>
      <c r="C129" s="32"/>
      <c r="D129" s="191" t="s">
        <v>152</v>
      </c>
      <c r="E129" s="32"/>
      <c r="F129" s="192" t="s">
        <v>410</v>
      </c>
      <c r="G129" s="32"/>
      <c r="H129" s="32"/>
      <c r="I129" s="193"/>
      <c r="J129" s="193"/>
      <c r="K129" s="32"/>
      <c r="L129" s="32"/>
      <c r="M129" s="35"/>
      <c r="N129" s="194"/>
      <c r="O129" s="195"/>
      <c r="P129" s="67"/>
      <c r="Q129" s="67"/>
      <c r="R129" s="67"/>
      <c r="S129" s="67"/>
      <c r="T129" s="67"/>
      <c r="U129" s="67"/>
      <c r="V129" s="67"/>
      <c r="W129" s="67"/>
      <c r="X129" s="68"/>
      <c r="Y129" s="30"/>
      <c r="Z129" s="30"/>
      <c r="AA129" s="30"/>
      <c r="AB129" s="30"/>
      <c r="AC129" s="30"/>
      <c r="AD129" s="30"/>
      <c r="AE129" s="30"/>
      <c r="AT129" s="13" t="s">
        <v>152</v>
      </c>
      <c r="AU129" s="13" t="s">
        <v>82</v>
      </c>
    </row>
    <row r="130" spans="1:65" s="2" customFormat="1" ht="19.5">
      <c r="A130" s="30"/>
      <c r="B130" s="31"/>
      <c r="C130" s="32"/>
      <c r="D130" s="191" t="s">
        <v>153</v>
      </c>
      <c r="E130" s="32"/>
      <c r="F130" s="196" t="s">
        <v>411</v>
      </c>
      <c r="G130" s="32"/>
      <c r="H130" s="32"/>
      <c r="I130" s="193"/>
      <c r="J130" s="193"/>
      <c r="K130" s="32"/>
      <c r="L130" s="32"/>
      <c r="M130" s="35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0"/>
      <c r="Z130" s="30"/>
      <c r="AA130" s="30"/>
      <c r="AB130" s="30"/>
      <c r="AC130" s="30"/>
      <c r="AD130" s="30"/>
      <c r="AE130" s="30"/>
      <c r="AT130" s="13" t="s">
        <v>153</v>
      </c>
      <c r="AU130" s="13" t="s">
        <v>82</v>
      </c>
    </row>
    <row r="131" spans="1:65" s="2" customFormat="1" ht="24.2" customHeight="1">
      <c r="A131" s="30"/>
      <c r="B131" s="31"/>
      <c r="C131" s="177" t="s">
        <v>144</v>
      </c>
      <c r="D131" s="177" t="s">
        <v>146</v>
      </c>
      <c r="E131" s="178" t="s">
        <v>330</v>
      </c>
      <c r="F131" s="179" t="s">
        <v>331</v>
      </c>
      <c r="G131" s="180" t="s">
        <v>149</v>
      </c>
      <c r="H131" s="181">
        <v>9</v>
      </c>
      <c r="I131" s="182"/>
      <c r="J131" s="182"/>
      <c r="K131" s="183">
        <f>ROUND(P131*H131,2)</f>
        <v>0</v>
      </c>
      <c r="L131" s="179" t="s">
        <v>171</v>
      </c>
      <c r="M131" s="35"/>
      <c r="N131" s="184" t="s">
        <v>1</v>
      </c>
      <c r="O131" s="185" t="s">
        <v>37</v>
      </c>
      <c r="P131" s="186">
        <f>I131+J131</f>
        <v>0</v>
      </c>
      <c r="Q131" s="186">
        <f>ROUND(I131*H131,2)</f>
        <v>0</v>
      </c>
      <c r="R131" s="186">
        <f>ROUND(J131*H131,2)</f>
        <v>0</v>
      </c>
      <c r="S131" s="67"/>
      <c r="T131" s="187">
        <f>S131*H131</f>
        <v>0</v>
      </c>
      <c r="U131" s="187">
        <v>0</v>
      </c>
      <c r="V131" s="187">
        <f>U131*H131</f>
        <v>0</v>
      </c>
      <c r="W131" s="187">
        <v>0</v>
      </c>
      <c r="X131" s="188">
        <f>W131*H131</f>
        <v>0</v>
      </c>
      <c r="Y131" s="30"/>
      <c r="Z131" s="30"/>
      <c r="AA131" s="30"/>
      <c r="AB131" s="30"/>
      <c r="AC131" s="30"/>
      <c r="AD131" s="30"/>
      <c r="AE131" s="30"/>
      <c r="AR131" s="189" t="s">
        <v>150</v>
      </c>
      <c r="AT131" s="189" t="s">
        <v>146</v>
      </c>
      <c r="AU131" s="189" t="s">
        <v>82</v>
      </c>
      <c r="AY131" s="13" t="s">
        <v>145</v>
      </c>
      <c r="BE131" s="190">
        <f>IF(O131="základní",K131,0)</f>
        <v>0</v>
      </c>
      <c r="BF131" s="190">
        <f>IF(O131="snížená",K131,0)</f>
        <v>0</v>
      </c>
      <c r="BG131" s="190">
        <f>IF(O131="zákl. přenesená",K131,0)</f>
        <v>0</v>
      </c>
      <c r="BH131" s="190">
        <f>IF(O131="sníž. přenesená",K131,0)</f>
        <v>0</v>
      </c>
      <c r="BI131" s="190">
        <f>IF(O131="nulová",K131,0)</f>
        <v>0</v>
      </c>
      <c r="BJ131" s="13" t="s">
        <v>82</v>
      </c>
      <c r="BK131" s="190">
        <f>ROUND(P131*H131,2)</f>
        <v>0</v>
      </c>
      <c r="BL131" s="13" t="s">
        <v>150</v>
      </c>
      <c r="BM131" s="189" t="s">
        <v>412</v>
      </c>
    </row>
    <row r="132" spans="1:65" s="2" customFormat="1" ht="48.75">
      <c r="A132" s="30"/>
      <c r="B132" s="31"/>
      <c r="C132" s="32"/>
      <c r="D132" s="191" t="s">
        <v>152</v>
      </c>
      <c r="E132" s="32"/>
      <c r="F132" s="192" t="s">
        <v>333</v>
      </c>
      <c r="G132" s="32"/>
      <c r="H132" s="32"/>
      <c r="I132" s="193"/>
      <c r="J132" s="193"/>
      <c r="K132" s="32"/>
      <c r="L132" s="32"/>
      <c r="M132" s="35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0"/>
      <c r="Z132" s="30"/>
      <c r="AA132" s="30"/>
      <c r="AB132" s="30"/>
      <c r="AC132" s="30"/>
      <c r="AD132" s="30"/>
      <c r="AE132" s="30"/>
      <c r="AT132" s="13" t="s">
        <v>152</v>
      </c>
      <c r="AU132" s="13" t="s">
        <v>82</v>
      </c>
    </row>
    <row r="133" spans="1:65" s="2" customFormat="1" ht="97.5">
      <c r="A133" s="30"/>
      <c r="B133" s="31"/>
      <c r="C133" s="32"/>
      <c r="D133" s="191" t="s">
        <v>153</v>
      </c>
      <c r="E133" s="32"/>
      <c r="F133" s="196" t="s">
        <v>413</v>
      </c>
      <c r="G133" s="32"/>
      <c r="H133" s="32"/>
      <c r="I133" s="193"/>
      <c r="J133" s="193"/>
      <c r="K133" s="32"/>
      <c r="L133" s="32"/>
      <c r="M133" s="35"/>
      <c r="N133" s="197"/>
      <c r="O133" s="198"/>
      <c r="P133" s="199"/>
      <c r="Q133" s="199"/>
      <c r="R133" s="199"/>
      <c r="S133" s="199"/>
      <c r="T133" s="199"/>
      <c r="U133" s="199"/>
      <c r="V133" s="199"/>
      <c r="W133" s="199"/>
      <c r="X133" s="200"/>
      <c r="Y133" s="30"/>
      <c r="Z133" s="30"/>
      <c r="AA133" s="30"/>
      <c r="AB133" s="30"/>
      <c r="AC133" s="30"/>
      <c r="AD133" s="30"/>
      <c r="AE133" s="30"/>
      <c r="AT133" s="13" t="s">
        <v>153</v>
      </c>
      <c r="AU133" s="13" t="s">
        <v>82</v>
      </c>
    </row>
    <row r="134" spans="1:65" s="2" customFormat="1" ht="6.95" customHeight="1">
      <c r="A134" s="30"/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35"/>
      <c r="N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</sheetData>
  <sheetProtection algorithmName="SHA-512" hashValue="w1/Q9uvO0gURGTjMgCVhr4zT6woOqKwqp2c4wMCo4tg+uLaQwiZz5rDcY0S4B4DBd+1JjZxY0oiDe11B45YfbQ==" saltValue="6deL/ja1eNSarI+xGm/Dtcej5QTkeOrhcs23N3IgCVhQkzud/JmYWfZKJCxyiXjYjp/Aelb9nBZTQrBsjlk0SA==" spinCount="100000" sheet="1" objects="1" scenarios="1" formatColumns="0" formatRows="0" autoFilter="0"/>
  <autoFilter ref="C116:L133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tabSelected="1" topLeftCell="A76" workbookViewId="0">
      <selection activeCell="F119" sqref="F119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T2" s="13" t="s">
        <v>83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6"/>
      <c r="AT3" s="13" t="s">
        <v>84</v>
      </c>
    </row>
    <row r="4" spans="1:46" s="1" customFormat="1" ht="24.95" customHeight="1">
      <c r="B4" s="16"/>
      <c r="D4" s="107" t="s">
        <v>112</v>
      </c>
      <c r="M4" s="16"/>
      <c r="N4" s="108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9" t="s">
        <v>17</v>
      </c>
      <c r="M6" s="16"/>
    </row>
    <row r="7" spans="1:46" s="1" customFormat="1" ht="16.5" customHeight="1">
      <c r="B7" s="16"/>
      <c r="E7" s="242" t="str">
        <f>'Rekapitulace stavby'!K6</f>
        <v>Revizní činnost elektrického zařízení SEE v obvodu OŘ Plzeň 2022</v>
      </c>
      <c r="F7" s="243"/>
      <c r="G7" s="243"/>
      <c r="H7" s="243"/>
      <c r="M7" s="16"/>
    </row>
    <row r="8" spans="1:46" s="2" customFormat="1" ht="12" customHeight="1">
      <c r="A8" s="30"/>
      <c r="B8" s="35"/>
      <c r="C8" s="30"/>
      <c r="D8" s="109" t="s">
        <v>113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4" t="s">
        <v>114</v>
      </c>
      <c r="F9" s="245"/>
      <c r="G9" s="245"/>
      <c r="H9" s="245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9" t="s">
        <v>19</v>
      </c>
      <c r="E11" s="30"/>
      <c r="F11" s="110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9" t="s">
        <v>21</v>
      </c>
      <c r="E12" s="30"/>
      <c r="F12" s="110" t="s">
        <v>22</v>
      </c>
      <c r="G12" s="30"/>
      <c r="H12" s="30"/>
      <c r="I12" s="109" t="s">
        <v>23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9" t="s">
        <v>24</v>
      </c>
      <c r="E14" s="30"/>
      <c r="F14" s="30"/>
      <c r="G14" s="30"/>
      <c r="H14" s="30"/>
      <c r="I14" s="109" t="s">
        <v>25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0" t="s">
        <v>22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9" t="s">
        <v>27</v>
      </c>
      <c r="E17" s="30"/>
      <c r="F17" s="30"/>
      <c r="G17" s="30"/>
      <c r="H17" s="30"/>
      <c r="I17" s="109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6" t="str">
        <f>'Rekapitulace stavby'!E14</f>
        <v>Vyplň údaj</v>
      </c>
      <c r="F18" s="247"/>
      <c r="G18" s="247"/>
      <c r="H18" s="247"/>
      <c r="I18" s="109" t="s">
        <v>26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9" t="s">
        <v>29</v>
      </c>
      <c r="E20" s="30"/>
      <c r="F20" s="30"/>
      <c r="G20" s="30"/>
      <c r="H20" s="30"/>
      <c r="I20" s="109" t="s">
        <v>25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0" t="s">
        <v>22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9" t="s">
        <v>30</v>
      </c>
      <c r="E23" s="30"/>
      <c r="F23" s="30"/>
      <c r="G23" s="30"/>
      <c r="H23" s="30"/>
      <c r="I23" s="109" t="s">
        <v>25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0" t="s">
        <v>22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9" t="s">
        <v>31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48" t="s">
        <v>1</v>
      </c>
      <c r="F27" s="248"/>
      <c r="G27" s="248"/>
      <c r="H27" s="248"/>
      <c r="I27" s="112"/>
      <c r="J27" s="112"/>
      <c r="K27" s="112"/>
      <c r="L27" s="112"/>
      <c r="M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5"/>
      <c r="E29" s="115"/>
      <c r="F29" s="115"/>
      <c r="G29" s="115"/>
      <c r="H29" s="115"/>
      <c r="I29" s="115"/>
      <c r="J29" s="115"/>
      <c r="K29" s="115"/>
      <c r="L29" s="115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5"/>
      <c r="C30" s="30"/>
      <c r="D30" s="30"/>
      <c r="E30" s="109" t="s">
        <v>115</v>
      </c>
      <c r="F30" s="30"/>
      <c r="G30" s="30"/>
      <c r="H30" s="30"/>
      <c r="I30" s="30"/>
      <c r="J30" s="30"/>
      <c r="K30" s="116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5"/>
      <c r="C31" s="30"/>
      <c r="D31" s="30"/>
      <c r="E31" s="109" t="s">
        <v>116</v>
      </c>
      <c r="F31" s="30"/>
      <c r="G31" s="30"/>
      <c r="H31" s="30"/>
      <c r="I31" s="30"/>
      <c r="J31" s="30"/>
      <c r="K31" s="116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7" t="s">
        <v>32</v>
      </c>
      <c r="E32" s="30"/>
      <c r="F32" s="30"/>
      <c r="G32" s="30"/>
      <c r="H32" s="30"/>
      <c r="I32" s="30"/>
      <c r="J32" s="30"/>
      <c r="K32" s="118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5"/>
      <c r="E33" s="115"/>
      <c r="F33" s="115"/>
      <c r="G33" s="115"/>
      <c r="H33" s="115"/>
      <c r="I33" s="115"/>
      <c r="J33" s="115"/>
      <c r="K33" s="115"/>
      <c r="L33" s="115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9" t="s">
        <v>34</v>
      </c>
      <c r="G34" s="30"/>
      <c r="H34" s="30"/>
      <c r="I34" s="119" t="s">
        <v>33</v>
      </c>
      <c r="J34" s="30"/>
      <c r="K34" s="119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0" t="s">
        <v>36</v>
      </c>
      <c r="E35" s="109" t="s">
        <v>37</v>
      </c>
      <c r="F35" s="116">
        <f>ROUND((SUM(BE117:BE136)),  2)</f>
        <v>0</v>
      </c>
      <c r="G35" s="30"/>
      <c r="H35" s="30"/>
      <c r="I35" s="121">
        <v>0.21</v>
      </c>
      <c r="J35" s="30"/>
      <c r="K35" s="116">
        <f>ROUND(((SUM(BE117:BE136))*I35),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9" t="s">
        <v>38</v>
      </c>
      <c r="F36" s="116">
        <f>ROUND((SUM(BF117:BF136)),  2)</f>
        <v>0</v>
      </c>
      <c r="G36" s="30"/>
      <c r="H36" s="30"/>
      <c r="I36" s="121">
        <v>0.15</v>
      </c>
      <c r="J36" s="30"/>
      <c r="K36" s="116">
        <f>ROUND(((SUM(BF117:BF136))*I36),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9" t="s">
        <v>39</v>
      </c>
      <c r="F37" s="116">
        <f>ROUND((SUM(BG117:BG136)),  2)</f>
        <v>0</v>
      </c>
      <c r="G37" s="30"/>
      <c r="H37" s="30"/>
      <c r="I37" s="121">
        <v>0.21</v>
      </c>
      <c r="J37" s="30"/>
      <c r="K37" s="116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9" t="s">
        <v>40</v>
      </c>
      <c r="F38" s="116">
        <f>ROUND((SUM(BH117:BH136)),  2)</f>
        <v>0</v>
      </c>
      <c r="G38" s="30"/>
      <c r="H38" s="30"/>
      <c r="I38" s="121">
        <v>0.15</v>
      </c>
      <c r="J38" s="30"/>
      <c r="K38" s="116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9" t="s">
        <v>41</v>
      </c>
      <c r="F39" s="116">
        <f>ROUND((SUM(BI117:BI136)),  2)</f>
        <v>0</v>
      </c>
      <c r="G39" s="30"/>
      <c r="H39" s="30"/>
      <c r="I39" s="121">
        <v>0</v>
      </c>
      <c r="J39" s="30"/>
      <c r="K39" s="116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2"/>
      <c r="D41" s="123" t="s">
        <v>42</v>
      </c>
      <c r="E41" s="124"/>
      <c r="F41" s="124"/>
      <c r="G41" s="125" t="s">
        <v>43</v>
      </c>
      <c r="H41" s="126" t="s">
        <v>44</v>
      </c>
      <c r="I41" s="124"/>
      <c r="J41" s="124"/>
      <c r="K41" s="127">
        <f>SUM(K32:K39)</f>
        <v>0</v>
      </c>
      <c r="L41" s="128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9" t="s">
        <v>45</v>
      </c>
      <c r="E50" s="130"/>
      <c r="F50" s="130"/>
      <c r="G50" s="129" t="s">
        <v>46</v>
      </c>
      <c r="H50" s="130"/>
      <c r="I50" s="130"/>
      <c r="J50" s="130"/>
      <c r="K50" s="130"/>
      <c r="L50" s="130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30"/>
      <c r="B61" s="35"/>
      <c r="C61" s="30"/>
      <c r="D61" s="131" t="s">
        <v>47</v>
      </c>
      <c r="E61" s="132"/>
      <c r="F61" s="133" t="s">
        <v>48</v>
      </c>
      <c r="G61" s="131" t="s">
        <v>47</v>
      </c>
      <c r="H61" s="132"/>
      <c r="I61" s="132"/>
      <c r="J61" s="134" t="s">
        <v>48</v>
      </c>
      <c r="K61" s="132"/>
      <c r="L61" s="132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30"/>
      <c r="B65" s="35"/>
      <c r="C65" s="30"/>
      <c r="D65" s="129" t="s">
        <v>49</v>
      </c>
      <c r="E65" s="135"/>
      <c r="F65" s="135"/>
      <c r="G65" s="129" t="s">
        <v>50</v>
      </c>
      <c r="H65" s="135"/>
      <c r="I65" s="135"/>
      <c r="J65" s="135"/>
      <c r="K65" s="135"/>
      <c r="L65" s="13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30"/>
      <c r="B76" s="35"/>
      <c r="C76" s="30"/>
      <c r="D76" s="131" t="s">
        <v>47</v>
      </c>
      <c r="E76" s="132"/>
      <c r="F76" s="133" t="s">
        <v>48</v>
      </c>
      <c r="G76" s="131" t="s">
        <v>47</v>
      </c>
      <c r="H76" s="132"/>
      <c r="I76" s="132"/>
      <c r="J76" s="134" t="s">
        <v>48</v>
      </c>
      <c r="K76" s="132"/>
      <c r="L76" s="132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117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49" t="str">
        <f>E7</f>
        <v>Revizní činnost elektrického zařízení SEE v obvodu OŘ Plzeň 2022</v>
      </c>
      <c r="F85" s="250"/>
      <c r="G85" s="250"/>
      <c r="H85" s="250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113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5" t="str">
        <f>E9</f>
        <v>01 - prohlídky oblast Plzeň</v>
      </c>
      <c r="F87" s="251"/>
      <c r="G87" s="251"/>
      <c r="H87" s="251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21</v>
      </c>
      <c r="D89" s="32"/>
      <c r="E89" s="32"/>
      <c r="F89" s="23" t="str">
        <f>F12</f>
        <v xml:space="preserve"> 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40" t="s">
        <v>118</v>
      </c>
      <c r="D94" s="141"/>
      <c r="E94" s="141"/>
      <c r="F94" s="141"/>
      <c r="G94" s="141"/>
      <c r="H94" s="141"/>
      <c r="I94" s="142" t="s">
        <v>119</v>
      </c>
      <c r="J94" s="142" t="s">
        <v>120</v>
      </c>
      <c r="K94" s="142" t="s">
        <v>121</v>
      </c>
      <c r="L94" s="14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43" t="s">
        <v>122</v>
      </c>
      <c r="D96" s="32"/>
      <c r="E96" s="32"/>
      <c r="F96" s="32"/>
      <c r="G96" s="32"/>
      <c r="H96" s="32"/>
      <c r="I96" s="80">
        <f>Q117</f>
        <v>0</v>
      </c>
      <c r="J96" s="80">
        <f>R117</f>
        <v>0</v>
      </c>
      <c r="K96" s="80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123</v>
      </c>
    </row>
    <row r="97" spans="1:31" s="9" customFormat="1" ht="24.95" hidden="1" customHeight="1">
      <c r="B97" s="144"/>
      <c r="C97" s="145"/>
      <c r="D97" s="146" t="s">
        <v>124</v>
      </c>
      <c r="E97" s="147"/>
      <c r="F97" s="147"/>
      <c r="G97" s="147"/>
      <c r="H97" s="147"/>
      <c r="I97" s="148">
        <f>Q118</f>
        <v>0</v>
      </c>
      <c r="J97" s="148">
        <f>R118</f>
        <v>0</v>
      </c>
      <c r="K97" s="148">
        <f>K118</f>
        <v>0</v>
      </c>
      <c r="L97" s="145"/>
      <c r="M97" s="149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125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49" t="str">
        <f>E7</f>
        <v>Revizní činnost elektrického zařízení SEE v obvodu OŘ Plzeň 2022</v>
      </c>
      <c r="F107" s="250"/>
      <c r="G107" s="250"/>
      <c r="H107" s="250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113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5" t="str">
        <f>E9</f>
        <v>01 - prohlídky oblast Plzeň</v>
      </c>
      <c r="F109" s="251"/>
      <c r="G109" s="251"/>
      <c r="H109" s="251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21</v>
      </c>
      <c r="D111" s="32"/>
      <c r="E111" s="32"/>
      <c r="F111" s="23" t="str">
        <f>F12</f>
        <v xml:space="preserve"> </v>
      </c>
      <c r="G111" s="32"/>
      <c r="H111" s="32"/>
      <c r="I111" s="25" t="s">
        <v>23</v>
      </c>
      <c r="J111" s="62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30</v>
      </c>
      <c r="J114" s="28" t="str">
        <f>E24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50"/>
      <c r="B116" s="151"/>
      <c r="C116" s="152" t="s">
        <v>126</v>
      </c>
      <c r="D116" s="153" t="s">
        <v>57</v>
      </c>
      <c r="E116" s="153" t="s">
        <v>53</v>
      </c>
      <c r="F116" s="153" t="s">
        <v>54</v>
      </c>
      <c r="G116" s="153" t="s">
        <v>127</v>
      </c>
      <c r="H116" s="153" t="s">
        <v>128</v>
      </c>
      <c r="I116" s="153" t="s">
        <v>129</v>
      </c>
      <c r="J116" s="153" t="s">
        <v>130</v>
      </c>
      <c r="K116" s="153" t="s">
        <v>121</v>
      </c>
      <c r="L116" s="154" t="s">
        <v>131</v>
      </c>
      <c r="M116" s="155"/>
      <c r="N116" s="71" t="s">
        <v>1</v>
      </c>
      <c r="O116" s="72" t="s">
        <v>36</v>
      </c>
      <c r="P116" s="72" t="s">
        <v>132</v>
      </c>
      <c r="Q116" s="72" t="s">
        <v>133</v>
      </c>
      <c r="R116" s="72" t="s">
        <v>134</v>
      </c>
      <c r="S116" s="72" t="s">
        <v>135</v>
      </c>
      <c r="T116" s="72" t="s">
        <v>136</v>
      </c>
      <c r="U116" s="72" t="s">
        <v>137</v>
      </c>
      <c r="V116" s="72" t="s">
        <v>138</v>
      </c>
      <c r="W116" s="72" t="s">
        <v>139</v>
      </c>
      <c r="X116" s="73" t="s">
        <v>140</v>
      </c>
      <c r="Y116" s="150"/>
      <c r="Z116" s="150"/>
      <c r="AA116" s="150"/>
      <c r="AB116" s="150"/>
      <c r="AC116" s="150"/>
      <c r="AD116" s="150"/>
      <c r="AE116" s="150"/>
    </row>
    <row r="117" spans="1:65" s="2" customFormat="1" ht="22.9" customHeight="1">
      <c r="A117" s="30"/>
      <c r="B117" s="31"/>
      <c r="C117" s="78" t="s">
        <v>141</v>
      </c>
      <c r="D117" s="32"/>
      <c r="E117" s="32"/>
      <c r="F117" s="32"/>
      <c r="G117" s="32"/>
      <c r="H117" s="32"/>
      <c r="I117" s="32"/>
      <c r="J117" s="32"/>
      <c r="K117" s="156">
        <f>BK117</f>
        <v>0</v>
      </c>
      <c r="L117" s="32"/>
      <c r="M117" s="35"/>
      <c r="N117" s="74"/>
      <c r="O117" s="157"/>
      <c r="P117" s="75"/>
      <c r="Q117" s="158">
        <f>Q118</f>
        <v>0</v>
      </c>
      <c r="R117" s="158">
        <f>R118</f>
        <v>0</v>
      </c>
      <c r="S117" s="75"/>
      <c r="T117" s="159">
        <f>T118</f>
        <v>0</v>
      </c>
      <c r="U117" s="75"/>
      <c r="V117" s="159">
        <f>V118</f>
        <v>0</v>
      </c>
      <c r="W117" s="75"/>
      <c r="X117" s="160">
        <f>X118</f>
        <v>0</v>
      </c>
      <c r="Y117" s="30"/>
      <c r="Z117" s="30"/>
      <c r="AA117" s="30"/>
      <c r="AB117" s="30"/>
      <c r="AC117" s="30"/>
      <c r="AD117" s="30"/>
      <c r="AE117" s="30"/>
      <c r="AT117" s="13" t="s">
        <v>73</v>
      </c>
      <c r="AU117" s="13" t="s">
        <v>123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73</v>
      </c>
      <c r="E118" s="165" t="s">
        <v>142</v>
      </c>
      <c r="F118" s="165" t="s">
        <v>143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SUM(Q119:Q136)</f>
        <v>0</v>
      </c>
      <c r="R118" s="171">
        <f>SUM(R119:R136)</f>
        <v>0</v>
      </c>
      <c r="S118" s="170"/>
      <c r="T118" s="172">
        <f>SUM(T119:T136)</f>
        <v>0</v>
      </c>
      <c r="U118" s="170"/>
      <c r="V118" s="172">
        <f>SUM(V119:V136)</f>
        <v>0</v>
      </c>
      <c r="W118" s="170"/>
      <c r="X118" s="173">
        <f>SUM(X119:X136)</f>
        <v>0</v>
      </c>
      <c r="AR118" s="174" t="s">
        <v>144</v>
      </c>
      <c r="AT118" s="175" t="s">
        <v>73</v>
      </c>
      <c r="AU118" s="175" t="s">
        <v>74</v>
      </c>
      <c r="AY118" s="174" t="s">
        <v>145</v>
      </c>
      <c r="BK118" s="176">
        <f>SUM(BK119:BK136)</f>
        <v>0</v>
      </c>
    </row>
    <row r="119" spans="1:65" s="2" customFormat="1" ht="24.2" customHeight="1">
      <c r="A119" s="30"/>
      <c r="B119" s="31"/>
      <c r="C119" s="177" t="s">
        <v>82</v>
      </c>
      <c r="D119" s="177" t="s">
        <v>146</v>
      </c>
      <c r="E119" s="178" t="s">
        <v>147</v>
      </c>
      <c r="F119" s="179" t="s">
        <v>148</v>
      </c>
      <c r="G119" s="180" t="s">
        <v>149</v>
      </c>
      <c r="H119" s="181">
        <v>8</v>
      </c>
      <c r="I119" s="182"/>
      <c r="J119" s="182"/>
      <c r="K119" s="183">
        <f>ROUND(P119*H119,2)</f>
        <v>0</v>
      </c>
      <c r="L119" s="179" t="s">
        <v>1</v>
      </c>
      <c r="M119" s="35"/>
      <c r="N119" s="184" t="s">
        <v>1</v>
      </c>
      <c r="O119" s="185" t="s">
        <v>37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7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8">
        <f>W119*H119</f>
        <v>0</v>
      </c>
      <c r="Y119" s="30"/>
      <c r="Z119" s="30"/>
      <c r="AA119" s="30"/>
      <c r="AB119" s="30"/>
      <c r="AC119" s="30"/>
      <c r="AD119" s="30"/>
      <c r="AE119" s="30"/>
      <c r="AR119" s="189" t="s">
        <v>150</v>
      </c>
      <c r="AT119" s="189" t="s">
        <v>146</v>
      </c>
      <c r="AU119" s="189" t="s">
        <v>82</v>
      </c>
      <c r="AY119" s="13" t="s">
        <v>145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3" t="s">
        <v>82</v>
      </c>
      <c r="BK119" s="190">
        <f>ROUND(P119*H119,2)</f>
        <v>0</v>
      </c>
      <c r="BL119" s="13" t="s">
        <v>150</v>
      </c>
      <c r="BM119" s="189" t="s">
        <v>151</v>
      </c>
    </row>
    <row r="120" spans="1:65" s="2" customFormat="1" ht="19.5">
      <c r="A120" s="30"/>
      <c r="B120" s="31"/>
      <c r="C120" s="32"/>
      <c r="D120" s="191" t="s">
        <v>152</v>
      </c>
      <c r="E120" s="32"/>
      <c r="F120" s="192" t="s">
        <v>148</v>
      </c>
      <c r="G120" s="32"/>
      <c r="H120" s="32"/>
      <c r="I120" s="193"/>
      <c r="J120" s="193"/>
      <c r="K120" s="32"/>
      <c r="L120" s="32"/>
      <c r="M120" s="35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0"/>
      <c r="Z120" s="30"/>
      <c r="AA120" s="30"/>
      <c r="AB120" s="30"/>
      <c r="AC120" s="30"/>
      <c r="AD120" s="30"/>
      <c r="AE120" s="30"/>
      <c r="AT120" s="13" t="s">
        <v>152</v>
      </c>
      <c r="AU120" s="13" t="s">
        <v>82</v>
      </c>
    </row>
    <row r="121" spans="1:65" s="2" customFormat="1" ht="87.75">
      <c r="A121" s="30"/>
      <c r="B121" s="31"/>
      <c r="C121" s="32"/>
      <c r="D121" s="191" t="s">
        <v>153</v>
      </c>
      <c r="E121" s="32"/>
      <c r="F121" s="196" t="s">
        <v>154</v>
      </c>
      <c r="G121" s="32"/>
      <c r="H121" s="32"/>
      <c r="I121" s="193"/>
      <c r="J121" s="193"/>
      <c r="K121" s="32"/>
      <c r="L121" s="32"/>
      <c r="M121" s="35"/>
      <c r="N121" s="194"/>
      <c r="O121" s="195"/>
      <c r="P121" s="67"/>
      <c r="Q121" s="67"/>
      <c r="R121" s="67"/>
      <c r="S121" s="67"/>
      <c r="T121" s="67"/>
      <c r="U121" s="67"/>
      <c r="V121" s="67"/>
      <c r="W121" s="67"/>
      <c r="X121" s="68"/>
      <c r="Y121" s="30"/>
      <c r="Z121" s="30"/>
      <c r="AA121" s="30"/>
      <c r="AB121" s="30"/>
      <c r="AC121" s="30"/>
      <c r="AD121" s="30"/>
      <c r="AE121" s="30"/>
      <c r="AT121" s="13" t="s">
        <v>153</v>
      </c>
      <c r="AU121" s="13" t="s">
        <v>82</v>
      </c>
    </row>
    <row r="122" spans="1:65" s="2" customFormat="1" ht="33" customHeight="1">
      <c r="A122" s="30"/>
      <c r="B122" s="31"/>
      <c r="C122" s="177" t="s">
        <v>84</v>
      </c>
      <c r="D122" s="177" t="s">
        <v>146</v>
      </c>
      <c r="E122" s="178" t="s">
        <v>155</v>
      </c>
      <c r="F122" s="179" t="s">
        <v>156</v>
      </c>
      <c r="G122" s="180" t="s">
        <v>149</v>
      </c>
      <c r="H122" s="181">
        <v>7</v>
      </c>
      <c r="I122" s="182"/>
      <c r="J122" s="182"/>
      <c r="K122" s="183">
        <f>ROUND(P122*H122,2)</f>
        <v>0</v>
      </c>
      <c r="L122" s="179" t="s">
        <v>1</v>
      </c>
      <c r="M122" s="35"/>
      <c r="N122" s="184" t="s">
        <v>1</v>
      </c>
      <c r="O122" s="185" t="s">
        <v>37</v>
      </c>
      <c r="P122" s="186">
        <f>I122+J122</f>
        <v>0</v>
      </c>
      <c r="Q122" s="186">
        <f>ROUND(I122*H122,2)</f>
        <v>0</v>
      </c>
      <c r="R122" s="186">
        <f>ROUND(J122*H122,2)</f>
        <v>0</v>
      </c>
      <c r="S122" s="67"/>
      <c r="T122" s="187">
        <f>S122*H122</f>
        <v>0</v>
      </c>
      <c r="U122" s="187">
        <v>0</v>
      </c>
      <c r="V122" s="187">
        <f>U122*H122</f>
        <v>0</v>
      </c>
      <c r="W122" s="187">
        <v>0</v>
      </c>
      <c r="X122" s="188">
        <f>W122*H122</f>
        <v>0</v>
      </c>
      <c r="Y122" s="30"/>
      <c r="Z122" s="30"/>
      <c r="AA122" s="30"/>
      <c r="AB122" s="30"/>
      <c r="AC122" s="30"/>
      <c r="AD122" s="30"/>
      <c r="AE122" s="30"/>
      <c r="AR122" s="189" t="s">
        <v>150</v>
      </c>
      <c r="AT122" s="189" t="s">
        <v>146</v>
      </c>
      <c r="AU122" s="189" t="s">
        <v>82</v>
      </c>
      <c r="AY122" s="13" t="s">
        <v>145</v>
      </c>
      <c r="BE122" s="190">
        <f>IF(O122="základní",K122,0)</f>
        <v>0</v>
      </c>
      <c r="BF122" s="190">
        <f>IF(O122="snížená",K122,0)</f>
        <v>0</v>
      </c>
      <c r="BG122" s="190">
        <f>IF(O122="zákl. přenesená",K122,0)</f>
        <v>0</v>
      </c>
      <c r="BH122" s="190">
        <f>IF(O122="sníž. přenesená",K122,0)</f>
        <v>0</v>
      </c>
      <c r="BI122" s="190">
        <f>IF(O122="nulová",K122,0)</f>
        <v>0</v>
      </c>
      <c r="BJ122" s="13" t="s">
        <v>82</v>
      </c>
      <c r="BK122" s="190">
        <f>ROUND(P122*H122,2)</f>
        <v>0</v>
      </c>
      <c r="BL122" s="13" t="s">
        <v>150</v>
      </c>
      <c r="BM122" s="189" t="s">
        <v>157</v>
      </c>
    </row>
    <row r="123" spans="1:65" s="2" customFormat="1" ht="19.5">
      <c r="A123" s="30"/>
      <c r="B123" s="31"/>
      <c r="C123" s="32"/>
      <c r="D123" s="191" t="s">
        <v>152</v>
      </c>
      <c r="E123" s="32"/>
      <c r="F123" s="192" t="s">
        <v>156</v>
      </c>
      <c r="G123" s="32"/>
      <c r="H123" s="32"/>
      <c r="I123" s="193"/>
      <c r="J123" s="193"/>
      <c r="K123" s="32"/>
      <c r="L123" s="32"/>
      <c r="M123" s="35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0"/>
      <c r="Z123" s="30"/>
      <c r="AA123" s="30"/>
      <c r="AB123" s="30"/>
      <c r="AC123" s="30"/>
      <c r="AD123" s="30"/>
      <c r="AE123" s="30"/>
      <c r="AT123" s="13" t="s">
        <v>152</v>
      </c>
      <c r="AU123" s="13" t="s">
        <v>82</v>
      </c>
    </row>
    <row r="124" spans="1:65" s="2" customFormat="1" ht="78">
      <c r="A124" s="30"/>
      <c r="B124" s="31"/>
      <c r="C124" s="32"/>
      <c r="D124" s="191" t="s">
        <v>153</v>
      </c>
      <c r="E124" s="32"/>
      <c r="F124" s="196" t="s">
        <v>158</v>
      </c>
      <c r="G124" s="32"/>
      <c r="H124" s="32"/>
      <c r="I124" s="193"/>
      <c r="J124" s="193"/>
      <c r="K124" s="32"/>
      <c r="L124" s="32"/>
      <c r="M124" s="35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0"/>
      <c r="Z124" s="30"/>
      <c r="AA124" s="30"/>
      <c r="AB124" s="30"/>
      <c r="AC124" s="30"/>
      <c r="AD124" s="30"/>
      <c r="AE124" s="30"/>
      <c r="AT124" s="13" t="s">
        <v>153</v>
      </c>
      <c r="AU124" s="13" t="s">
        <v>82</v>
      </c>
    </row>
    <row r="125" spans="1:65" s="2" customFormat="1" ht="24.2" customHeight="1">
      <c r="A125" s="30"/>
      <c r="B125" s="31"/>
      <c r="C125" s="177" t="s">
        <v>159</v>
      </c>
      <c r="D125" s="177" t="s">
        <v>146</v>
      </c>
      <c r="E125" s="178" t="s">
        <v>160</v>
      </c>
      <c r="F125" s="179" t="s">
        <v>161</v>
      </c>
      <c r="G125" s="180" t="s">
        <v>149</v>
      </c>
      <c r="H125" s="181">
        <v>1</v>
      </c>
      <c r="I125" s="182"/>
      <c r="J125" s="182"/>
      <c r="K125" s="183">
        <f>ROUND(P125*H125,2)</f>
        <v>0</v>
      </c>
      <c r="L125" s="179" t="s">
        <v>1</v>
      </c>
      <c r="M125" s="35"/>
      <c r="N125" s="184" t="s">
        <v>1</v>
      </c>
      <c r="O125" s="185" t="s">
        <v>37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67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8">
        <f>W125*H125</f>
        <v>0</v>
      </c>
      <c r="Y125" s="30"/>
      <c r="Z125" s="30"/>
      <c r="AA125" s="30"/>
      <c r="AB125" s="30"/>
      <c r="AC125" s="30"/>
      <c r="AD125" s="30"/>
      <c r="AE125" s="30"/>
      <c r="AR125" s="189" t="s">
        <v>150</v>
      </c>
      <c r="AT125" s="189" t="s">
        <v>146</v>
      </c>
      <c r="AU125" s="189" t="s">
        <v>82</v>
      </c>
      <c r="AY125" s="13" t="s">
        <v>145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3" t="s">
        <v>82</v>
      </c>
      <c r="BK125" s="190">
        <f>ROUND(P125*H125,2)</f>
        <v>0</v>
      </c>
      <c r="BL125" s="13" t="s">
        <v>150</v>
      </c>
      <c r="BM125" s="189" t="s">
        <v>162</v>
      </c>
    </row>
    <row r="126" spans="1:65" s="2" customFormat="1" ht="19.5">
      <c r="A126" s="30"/>
      <c r="B126" s="31"/>
      <c r="C126" s="32"/>
      <c r="D126" s="191" t="s">
        <v>152</v>
      </c>
      <c r="E126" s="32"/>
      <c r="F126" s="192" t="s">
        <v>161</v>
      </c>
      <c r="G126" s="32"/>
      <c r="H126" s="32"/>
      <c r="I126" s="193"/>
      <c r="J126" s="193"/>
      <c r="K126" s="32"/>
      <c r="L126" s="32"/>
      <c r="M126" s="35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0"/>
      <c r="Z126" s="30"/>
      <c r="AA126" s="30"/>
      <c r="AB126" s="30"/>
      <c r="AC126" s="30"/>
      <c r="AD126" s="30"/>
      <c r="AE126" s="30"/>
      <c r="AT126" s="13" t="s">
        <v>152</v>
      </c>
      <c r="AU126" s="13" t="s">
        <v>82</v>
      </c>
    </row>
    <row r="127" spans="1:65" s="2" customFormat="1" ht="19.5">
      <c r="A127" s="30"/>
      <c r="B127" s="31"/>
      <c r="C127" s="32"/>
      <c r="D127" s="191" t="s">
        <v>153</v>
      </c>
      <c r="E127" s="32"/>
      <c r="F127" s="196" t="s">
        <v>163</v>
      </c>
      <c r="G127" s="32"/>
      <c r="H127" s="32"/>
      <c r="I127" s="193"/>
      <c r="J127" s="193"/>
      <c r="K127" s="32"/>
      <c r="L127" s="32"/>
      <c r="M127" s="35"/>
      <c r="N127" s="194"/>
      <c r="O127" s="195"/>
      <c r="P127" s="67"/>
      <c r="Q127" s="67"/>
      <c r="R127" s="67"/>
      <c r="S127" s="67"/>
      <c r="T127" s="67"/>
      <c r="U127" s="67"/>
      <c r="V127" s="67"/>
      <c r="W127" s="67"/>
      <c r="X127" s="68"/>
      <c r="Y127" s="30"/>
      <c r="Z127" s="30"/>
      <c r="AA127" s="30"/>
      <c r="AB127" s="30"/>
      <c r="AC127" s="30"/>
      <c r="AD127" s="30"/>
      <c r="AE127" s="30"/>
      <c r="AT127" s="13" t="s">
        <v>153</v>
      </c>
      <c r="AU127" s="13" t="s">
        <v>82</v>
      </c>
    </row>
    <row r="128" spans="1:65" s="2" customFormat="1" ht="24.2" customHeight="1">
      <c r="A128" s="30"/>
      <c r="B128" s="31"/>
      <c r="C128" s="177" t="s">
        <v>144</v>
      </c>
      <c r="D128" s="177" t="s">
        <v>146</v>
      </c>
      <c r="E128" s="178" t="s">
        <v>164</v>
      </c>
      <c r="F128" s="179" t="s">
        <v>165</v>
      </c>
      <c r="G128" s="180" t="s">
        <v>149</v>
      </c>
      <c r="H128" s="181">
        <v>13</v>
      </c>
      <c r="I128" s="182"/>
      <c r="J128" s="182"/>
      <c r="K128" s="183">
        <f>ROUND(P128*H128,2)</f>
        <v>0</v>
      </c>
      <c r="L128" s="179" t="s">
        <v>1</v>
      </c>
      <c r="M128" s="35"/>
      <c r="N128" s="184" t="s">
        <v>1</v>
      </c>
      <c r="O128" s="185" t="s">
        <v>37</v>
      </c>
      <c r="P128" s="186">
        <f>I128+J128</f>
        <v>0</v>
      </c>
      <c r="Q128" s="186">
        <f>ROUND(I128*H128,2)</f>
        <v>0</v>
      </c>
      <c r="R128" s="186">
        <f>ROUND(J128*H128,2)</f>
        <v>0</v>
      </c>
      <c r="S128" s="67"/>
      <c r="T128" s="187">
        <f>S128*H128</f>
        <v>0</v>
      </c>
      <c r="U128" s="187">
        <v>0</v>
      </c>
      <c r="V128" s="187">
        <f>U128*H128</f>
        <v>0</v>
      </c>
      <c r="W128" s="187">
        <v>0</v>
      </c>
      <c r="X128" s="188">
        <f>W128*H128</f>
        <v>0</v>
      </c>
      <c r="Y128" s="30"/>
      <c r="Z128" s="30"/>
      <c r="AA128" s="30"/>
      <c r="AB128" s="30"/>
      <c r="AC128" s="30"/>
      <c r="AD128" s="30"/>
      <c r="AE128" s="30"/>
      <c r="AR128" s="189" t="s">
        <v>150</v>
      </c>
      <c r="AT128" s="189" t="s">
        <v>146</v>
      </c>
      <c r="AU128" s="189" t="s">
        <v>82</v>
      </c>
      <c r="AY128" s="13" t="s">
        <v>145</v>
      </c>
      <c r="BE128" s="190">
        <f>IF(O128="základní",K128,0)</f>
        <v>0</v>
      </c>
      <c r="BF128" s="190">
        <f>IF(O128="snížená",K128,0)</f>
        <v>0</v>
      </c>
      <c r="BG128" s="190">
        <f>IF(O128="zákl. přenesená",K128,0)</f>
        <v>0</v>
      </c>
      <c r="BH128" s="190">
        <f>IF(O128="sníž. přenesená",K128,0)</f>
        <v>0</v>
      </c>
      <c r="BI128" s="190">
        <f>IF(O128="nulová",K128,0)</f>
        <v>0</v>
      </c>
      <c r="BJ128" s="13" t="s">
        <v>82</v>
      </c>
      <c r="BK128" s="190">
        <f>ROUND(P128*H128,2)</f>
        <v>0</v>
      </c>
      <c r="BL128" s="13" t="s">
        <v>150</v>
      </c>
      <c r="BM128" s="189" t="s">
        <v>166</v>
      </c>
    </row>
    <row r="129" spans="1:65" s="2" customFormat="1" ht="19.5">
      <c r="A129" s="30"/>
      <c r="B129" s="31"/>
      <c r="C129" s="32"/>
      <c r="D129" s="191" t="s">
        <v>152</v>
      </c>
      <c r="E129" s="32"/>
      <c r="F129" s="192" t="s">
        <v>165</v>
      </c>
      <c r="G129" s="32"/>
      <c r="H129" s="32"/>
      <c r="I129" s="193"/>
      <c r="J129" s="193"/>
      <c r="K129" s="32"/>
      <c r="L129" s="32"/>
      <c r="M129" s="35"/>
      <c r="N129" s="194"/>
      <c r="O129" s="195"/>
      <c r="P129" s="67"/>
      <c r="Q129" s="67"/>
      <c r="R129" s="67"/>
      <c r="S129" s="67"/>
      <c r="T129" s="67"/>
      <c r="U129" s="67"/>
      <c r="V129" s="67"/>
      <c r="W129" s="67"/>
      <c r="X129" s="68"/>
      <c r="Y129" s="30"/>
      <c r="Z129" s="30"/>
      <c r="AA129" s="30"/>
      <c r="AB129" s="30"/>
      <c r="AC129" s="30"/>
      <c r="AD129" s="30"/>
      <c r="AE129" s="30"/>
      <c r="AT129" s="13" t="s">
        <v>152</v>
      </c>
      <c r="AU129" s="13" t="s">
        <v>82</v>
      </c>
    </row>
    <row r="130" spans="1:65" s="2" customFormat="1" ht="136.5">
      <c r="A130" s="30"/>
      <c r="B130" s="31"/>
      <c r="C130" s="32"/>
      <c r="D130" s="191" t="s">
        <v>153</v>
      </c>
      <c r="E130" s="32"/>
      <c r="F130" s="196" t="s">
        <v>167</v>
      </c>
      <c r="G130" s="32"/>
      <c r="H130" s="32"/>
      <c r="I130" s="193"/>
      <c r="J130" s="193"/>
      <c r="K130" s="32"/>
      <c r="L130" s="32"/>
      <c r="M130" s="35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0"/>
      <c r="Z130" s="30"/>
      <c r="AA130" s="30"/>
      <c r="AB130" s="30"/>
      <c r="AC130" s="30"/>
      <c r="AD130" s="30"/>
      <c r="AE130" s="30"/>
      <c r="AT130" s="13" t="s">
        <v>153</v>
      </c>
      <c r="AU130" s="13" t="s">
        <v>82</v>
      </c>
    </row>
    <row r="131" spans="1:65" s="2" customFormat="1" ht="24.2" customHeight="1">
      <c r="A131" s="30"/>
      <c r="B131" s="31"/>
      <c r="C131" s="177" t="s">
        <v>168</v>
      </c>
      <c r="D131" s="177" t="s">
        <v>146</v>
      </c>
      <c r="E131" s="178" t="s">
        <v>169</v>
      </c>
      <c r="F131" s="179" t="s">
        <v>170</v>
      </c>
      <c r="G131" s="180" t="s">
        <v>149</v>
      </c>
      <c r="H131" s="181">
        <v>4</v>
      </c>
      <c r="I131" s="182"/>
      <c r="J131" s="182"/>
      <c r="K131" s="183">
        <f>ROUND(P131*H131,2)</f>
        <v>0</v>
      </c>
      <c r="L131" s="179" t="s">
        <v>171</v>
      </c>
      <c r="M131" s="35"/>
      <c r="N131" s="184" t="s">
        <v>1</v>
      </c>
      <c r="O131" s="185" t="s">
        <v>37</v>
      </c>
      <c r="P131" s="186">
        <f>I131+J131</f>
        <v>0</v>
      </c>
      <c r="Q131" s="186">
        <f>ROUND(I131*H131,2)</f>
        <v>0</v>
      </c>
      <c r="R131" s="186">
        <f>ROUND(J131*H131,2)</f>
        <v>0</v>
      </c>
      <c r="S131" s="67"/>
      <c r="T131" s="187">
        <f>S131*H131</f>
        <v>0</v>
      </c>
      <c r="U131" s="187">
        <v>0</v>
      </c>
      <c r="V131" s="187">
        <f>U131*H131</f>
        <v>0</v>
      </c>
      <c r="W131" s="187">
        <v>0</v>
      </c>
      <c r="X131" s="188">
        <f>W131*H131</f>
        <v>0</v>
      </c>
      <c r="Y131" s="30"/>
      <c r="Z131" s="30"/>
      <c r="AA131" s="30"/>
      <c r="AB131" s="30"/>
      <c r="AC131" s="30"/>
      <c r="AD131" s="30"/>
      <c r="AE131" s="30"/>
      <c r="AR131" s="189" t="s">
        <v>150</v>
      </c>
      <c r="AT131" s="189" t="s">
        <v>146</v>
      </c>
      <c r="AU131" s="189" t="s">
        <v>82</v>
      </c>
      <c r="AY131" s="13" t="s">
        <v>145</v>
      </c>
      <c r="BE131" s="190">
        <f>IF(O131="základní",K131,0)</f>
        <v>0</v>
      </c>
      <c r="BF131" s="190">
        <f>IF(O131="snížená",K131,0)</f>
        <v>0</v>
      </c>
      <c r="BG131" s="190">
        <f>IF(O131="zákl. přenesená",K131,0)</f>
        <v>0</v>
      </c>
      <c r="BH131" s="190">
        <f>IF(O131="sníž. přenesená",K131,0)</f>
        <v>0</v>
      </c>
      <c r="BI131" s="190">
        <f>IF(O131="nulová",K131,0)</f>
        <v>0</v>
      </c>
      <c r="BJ131" s="13" t="s">
        <v>82</v>
      </c>
      <c r="BK131" s="190">
        <f>ROUND(P131*H131,2)</f>
        <v>0</v>
      </c>
      <c r="BL131" s="13" t="s">
        <v>150</v>
      </c>
      <c r="BM131" s="189" t="s">
        <v>172</v>
      </c>
    </row>
    <row r="132" spans="1:65" s="2" customFormat="1" ht="58.5">
      <c r="A132" s="30"/>
      <c r="B132" s="31"/>
      <c r="C132" s="32"/>
      <c r="D132" s="191" t="s">
        <v>152</v>
      </c>
      <c r="E132" s="32"/>
      <c r="F132" s="192" t="s">
        <v>173</v>
      </c>
      <c r="G132" s="32"/>
      <c r="H132" s="32"/>
      <c r="I132" s="193"/>
      <c r="J132" s="193"/>
      <c r="K132" s="32"/>
      <c r="L132" s="32"/>
      <c r="M132" s="35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0"/>
      <c r="Z132" s="30"/>
      <c r="AA132" s="30"/>
      <c r="AB132" s="30"/>
      <c r="AC132" s="30"/>
      <c r="AD132" s="30"/>
      <c r="AE132" s="30"/>
      <c r="AT132" s="13" t="s">
        <v>152</v>
      </c>
      <c r="AU132" s="13" t="s">
        <v>82</v>
      </c>
    </row>
    <row r="133" spans="1:65" s="2" customFormat="1" ht="48.75">
      <c r="A133" s="30"/>
      <c r="B133" s="31"/>
      <c r="C133" s="32"/>
      <c r="D133" s="191" t="s">
        <v>153</v>
      </c>
      <c r="E133" s="32"/>
      <c r="F133" s="196" t="s">
        <v>174</v>
      </c>
      <c r="G133" s="32"/>
      <c r="H133" s="32"/>
      <c r="I133" s="193"/>
      <c r="J133" s="193"/>
      <c r="K133" s="32"/>
      <c r="L133" s="32"/>
      <c r="M133" s="35"/>
      <c r="N133" s="194"/>
      <c r="O133" s="195"/>
      <c r="P133" s="67"/>
      <c r="Q133" s="67"/>
      <c r="R133" s="67"/>
      <c r="S133" s="67"/>
      <c r="T133" s="67"/>
      <c r="U133" s="67"/>
      <c r="V133" s="67"/>
      <c r="W133" s="67"/>
      <c r="X133" s="68"/>
      <c r="Y133" s="30"/>
      <c r="Z133" s="30"/>
      <c r="AA133" s="30"/>
      <c r="AB133" s="30"/>
      <c r="AC133" s="30"/>
      <c r="AD133" s="30"/>
      <c r="AE133" s="30"/>
      <c r="AT133" s="13" t="s">
        <v>153</v>
      </c>
      <c r="AU133" s="13" t="s">
        <v>82</v>
      </c>
    </row>
    <row r="134" spans="1:65" s="2" customFormat="1" ht="24.2" customHeight="1">
      <c r="A134" s="30"/>
      <c r="B134" s="31"/>
      <c r="C134" s="177" t="s">
        <v>175</v>
      </c>
      <c r="D134" s="177" t="s">
        <v>146</v>
      </c>
      <c r="E134" s="178" t="s">
        <v>176</v>
      </c>
      <c r="F134" s="179" t="s">
        <v>177</v>
      </c>
      <c r="G134" s="180" t="s">
        <v>149</v>
      </c>
      <c r="H134" s="181">
        <v>1</v>
      </c>
      <c r="I134" s="182"/>
      <c r="J134" s="182"/>
      <c r="K134" s="183">
        <f>ROUND(P134*H134,2)</f>
        <v>0</v>
      </c>
      <c r="L134" s="179" t="s">
        <v>1</v>
      </c>
      <c r="M134" s="35"/>
      <c r="N134" s="184" t="s">
        <v>1</v>
      </c>
      <c r="O134" s="185" t="s">
        <v>37</v>
      </c>
      <c r="P134" s="186">
        <f>I134+J134</f>
        <v>0</v>
      </c>
      <c r="Q134" s="186">
        <f>ROUND(I134*H134,2)</f>
        <v>0</v>
      </c>
      <c r="R134" s="186">
        <f>ROUND(J134*H134,2)</f>
        <v>0</v>
      </c>
      <c r="S134" s="67"/>
      <c r="T134" s="187">
        <f>S134*H134</f>
        <v>0</v>
      </c>
      <c r="U134" s="187">
        <v>0</v>
      </c>
      <c r="V134" s="187">
        <f>U134*H134</f>
        <v>0</v>
      </c>
      <c r="W134" s="187">
        <v>0</v>
      </c>
      <c r="X134" s="188">
        <f>W134*H134</f>
        <v>0</v>
      </c>
      <c r="Y134" s="30"/>
      <c r="Z134" s="30"/>
      <c r="AA134" s="30"/>
      <c r="AB134" s="30"/>
      <c r="AC134" s="30"/>
      <c r="AD134" s="30"/>
      <c r="AE134" s="30"/>
      <c r="AR134" s="189" t="s">
        <v>150</v>
      </c>
      <c r="AT134" s="189" t="s">
        <v>146</v>
      </c>
      <c r="AU134" s="189" t="s">
        <v>82</v>
      </c>
      <c r="AY134" s="13" t="s">
        <v>145</v>
      </c>
      <c r="BE134" s="190">
        <f>IF(O134="základní",K134,0)</f>
        <v>0</v>
      </c>
      <c r="BF134" s="190">
        <f>IF(O134="snížená",K134,0)</f>
        <v>0</v>
      </c>
      <c r="BG134" s="190">
        <f>IF(O134="zákl. přenesená",K134,0)</f>
        <v>0</v>
      </c>
      <c r="BH134" s="190">
        <f>IF(O134="sníž. přenesená",K134,0)</f>
        <v>0</v>
      </c>
      <c r="BI134" s="190">
        <f>IF(O134="nulová",K134,0)</f>
        <v>0</v>
      </c>
      <c r="BJ134" s="13" t="s">
        <v>82</v>
      </c>
      <c r="BK134" s="190">
        <f>ROUND(P134*H134,2)</f>
        <v>0</v>
      </c>
      <c r="BL134" s="13" t="s">
        <v>150</v>
      </c>
      <c r="BM134" s="189" t="s">
        <v>178</v>
      </c>
    </row>
    <row r="135" spans="1:65" s="2" customFormat="1" ht="19.5">
      <c r="A135" s="30"/>
      <c r="B135" s="31"/>
      <c r="C135" s="32"/>
      <c r="D135" s="191" t="s">
        <v>152</v>
      </c>
      <c r="E135" s="32"/>
      <c r="F135" s="192" t="s">
        <v>177</v>
      </c>
      <c r="G135" s="32"/>
      <c r="H135" s="32"/>
      <c r="I135" s="193"/>
      <c r="J135" s="193"/>
      <c r="K135" s="32"/>
      <c r="L135" s="32"/>
      <c r="M135" s="35"/>
      <c r="N135" s="194"/>
      <c r="O135" s="195"/>
      <c r="P135" s="67"/>
      <c r="Q135" s="67"/>
      <c r="R135" s="67"/>
      <c r="S135" s="67"/>
      <c r="T135" s="67"/>
      <c r="U135" s="67"/>
      <c r="V135" s="67"/>
      <c r="W135" s="67"/>
      <c r="X135" s="68"/>
      <c r="Y135" s="30"/>
      <c r="Z135" s="30"/>
      <c r="AA135" s="30"/>
      <c r="AB135" s="30"/>
      <c r="AC135" s="30"/>
      <c r="AD135" s="30"/>
      <c r="AE135" s="30"/>
      <c r="AT135" s="13" t="s">
        <v>152</v>
      </c>
      <c r="AU135" s="13" t="s">
        <v>82</v>
      </c>
    </row>
    <row r="136" spans="1:65" s="2" customFormat="1" ht="19.5">
      <c r="A136" s="30"/>
      <c r="B136" s="31"/>
      <c r="C136" s="32"/>
      <c r="D136" s="191" t="s">
        <v>153</v>
      </c>
      <c r="E136" s="32"/>
      <c r="F136" s="196" t="s">
        <v>179</v>
      </c>
      <c r="G136" s="32"/>
      <c r="H136" s="32"/>
      <c r="I136" s="193"/>
      <c r="J136" s="193"/>
      <c r="K136" s="32"/>
      <c r="L136" s="32"/>
      <c r="M136" s="35"/>
      <c r="N136" s="197"/>
      <c r="O136" s="198"/>
      <c r="P136" s="199"/>
      <c r="Q136" s="199"/>
      <c r="R136" s="199"/>
      <c r="S136" s="199"/>
      <c r="T136" s="199"/>
      <c r="U136" s="199"/>
      <c r="V136" s="199"/>
      <c r="W136" s="199"/>
      <c r="X136" s="200"/>
      <c r="Y136" s="30"/>
      <c r="Z136" s="30"/>
      <c r="AA136" s="30"/>
      <c r="AB136" s="30"/>
      <c r="AC136" s="30"/>
      <c r="AD136" s="30"/>
      <c r="AE136" s="30"/>
      <c r="AT136" s="13" t="s">
        <v>153</v>
      </c>
      <c r="AU136" s="13" t="s">
        <v>82</v>
      </c>
    </row>
    <row r="137" spans="1:65" s="2" customFormat="1" ht="6.95" customHeight="1">
      <c r="A137" s="3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35"/>
      <c r="N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</sheetData>
  <sheetProtection algorithmName="SHA-512" hashValue="5QEuXJGMuwZxeJ62KH0D5adaqdqqBIwVWRR9JVFDDyz9yKojrs/H23OxHNLqgH2oyh3zZdPe6xOYv6Q4fPF6sg==" saltValue="/ZXBCR6xkflXmCTcirMHgueT5+6Bz2FnJl4i9Q4aW0Mq51TJCOlnSLcRc3M3upnZv/m1/s3LhLDW0lbpAVzFnw==" spinCount="100000" sheet="1" objects="1" scenarios="1" formatColumns="0" formatRows="0" autoFilter="0"/>
  <autoFilter ref="C116:L136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T2" s="13" t="s">
        <v>87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6"/>
      <c r="AT3" s="13" t="s">
        <v>84</v>
      </c>
    </row>
    <row r="4" spans="1:46" s="1" customFormat="1" ht="24.95" customHeight="1">
      <c r="B4" s="16"/>
      <c r="D4" s="107" t="s">
        <v>112</v>
      </c>
      <c r="M4" s="16"/>
      <c r="N4" s="108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9" t="s">
        <v>17</v>
      </c>
      <c r="M6" s="16"/>
    </row>
    <row r="7" spans="1:46" s="1" customFormat="1" ht="16.5" customHeight="1">
      <c r="B7" s="16"/>
      <c r="E7" s="242" t="str">
        <f>'Rekapitulace stavby'!K6</f>
        <v>Revizní činnost elektrického zařízení SEE v obvodu OŘ Plzeň 2022</v>
      </c>
      <c r="F7" s="243"/>
      <c r="G7" s="243"/>
      <c r="H7" s="243"/>
      <c r="M7" s="16"/>
    </row>
    <row r="8" spans="1:46" s="2" customFormat="1" ht="12" customHeight="1">
      <c r="A8" s="30"/>
      <c r="B8" s="35"/>
      <c r="C8" s="30"/>
      <c r="D8" s="109" t="s">
        <v>113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4" t="s">
        <v>180</v>
      </c>
      <c r="F9" s="245"/>
      <c r="G9" s="245"/>
      <c r="H9" s="245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9" t="s">
        <v>19</v>
      </c>
      <c r="E11" s="30"/>
      <c r="F11" s="110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9" t="s">
        <v>21</v>
      </c>
      <c r="E12" s="30"/>
      <c r="F12" s="110" t="s">
        <v>22</v>
      </c>
      <c r="G12" s="30"/>
      <c r="H12" s="30"/>
      <c r="I12" s="109" t="s">
        <v>23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9" t="s">
        <v>24</v>
      </c>
      <c r="E14" s="30"/>
      <c r="F14" s="30"/>
      <c r="G14" s="30"/>
      <c r="H14" s="30"/>
      <c r="I14" s="109" t="s">
        <v>25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0" t="s">
        <v>22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9" t="s">
        <v>27</v>
      </c>
      <c r="E17" s="30"/>
      <c r="F17" s="30"/>
      <c r="G17" s="30"/>
      <c r="H17" s="30"/>
      <c r="I17" s="109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6" t="str">
        <f>'Rekapitulace stavby'!E14</f>
        <v>Vyplň údaj</v>
      </c>
      <c r="F18" s="247"/>
      <c r="G18" s="247"/>
      <c r="H18" s="247"/>
      <c r="I18" s="109" t="s">
        <v>26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9" t="s">
        <v>29</v>
      </c>
      <c r="E20" s="30"/>
      <c r="F20" s="30"/>
      <c r="G20" s="30"/>
      <c r="H20" s="30"/>
      <c r="I20" s="109" t="s">
        <v>25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0" t="s">
        <v>22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9" t="s">
        <v>30</v>
      </c>
      <c r="E23" s="30"/>
      <c r="F23" s="30"/>
      <c r="G23" s="30"/>
      <c r="H23" s="30"/>
      <c r="I23" s="109" t="s">
        <v>25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0" t="s">
        <v>22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9" t="s">
        <v>31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48" t="s">
        <v>1</v>
      </c>
      <c r="F27" s="248"/>
      <c r="G27" s="248"/>
      <c r="H27" s="248"/>
      <c r="I27" s="112"/>
      <c r="J27" s="112"/>
      <c r="K27" s="112"/>
      <c r="L27" s="112"/>
      <c r="M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5"/>
      <c r="E29" s="115"/>
      <c r="F29" s="115"/>
      <c r="G29" s="115"/>
      <c r="H29" s="115"/>
      <c r="I29" s="115"/>
      <c r="J29" s="115"/>
      <c r="K29" s="115"/>
      <c r="L29" s="115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5"/>
      <c r="C30" s="30"/>
      <c r="D30" s="30"/>
      <c r="E30" s="109" t="s">
        <v>115</v>
      </c>
      <c r="F30" s="30"/>
      <c r="G30" s="30"/>
      <c r="H30" s="30"/>
      <c r="I30" s="30"/>
      <c r="J30" s="30"/>
      <c r="K30" s="116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5"/>
      <c r="C31" s="30"/>
      <c r="D31" s="30"/>
      <c r="E31" s="109" t="s">
        <v>116</v>
      </c>
      <c r="F31" s="30"/>
      <c r="G31" s="30"/>
      <c r="H31" s="30"/>
      <c r="I31" s="30"/>
      <c r="J31" s="30"/>
      <c r="K31" s="116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7" t="s">
        <v>32</v>
      </c>
      <c r="E32" s="30"/>
      <c r="F32" s="30"/>
      <c r="G32" s="30"/>
      <c r="H32" s="30"/>
      <c r="I32" s="30"/>
      <c r="J32" s="30"/>
      <c r="K32" s="118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5"/>
      <c r="E33" s="115"/>
      <c r="F33" s="115"/>
      <c r="G33" s="115"/>
      <c r="H33" s="115"/>
      <c r="I33" s="115"/>
      <c r="J33" s="115"/>
      <c r="K33" s="115"/>
      <c r="L33" s="115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9" t="s">
        <v>34</v>
      </c>
      <c r="G34" s="30"/>
      <c r="H34" s="30"/>
      <c r="I34" s="119" t="s">
        <v>33</v>
      </c>
      <c r="J34" s="30"/>
      <c r="K34" s="119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0" t="s">
        <v>36</v>
      </c>
      <c r="E35" s="109" t="s">
        <v>37</v>
      </c>
      <c r="F35" s="116">
        <f>ROUND((SUM(BE117:BE127)),  2)</f>
        <v>0</v>
      </c>
      <c r="G35" s="30"/>
      <c r="H35" s="30"/>
      <c r="I35" s="121">
        <v>0.21</v>
      </c>
      <c r="J35" s="30"/>
      <c r="K35" s="116">
        <f>ROUND(((SUM(BE117:BE127))*I35),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9" t="s">
        <v>38</v>
      </c>
      <c r="F36" s="116">
        <f>ROUND((SUM(BF117:BF127)),  2)</f>
        <v>0</v>
      </c>
      <c r="G36" s="30"/>
      <c r="H36" s="30"/>
      <c r="I36" s="121">
        <v>0.15</v>
      </c>
      <c r="J36" s="30"/>
      <c r="K36" s="116">
        <f>ROUND(((SUM(BF117:BF127))*I36),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9" t="s">
        <v>39</v>
      </c>
      <c r="F37" s="116">
        <f>ROUND((SUM(BG117:BG127)),  2)</f>
        <v>0</v>
      </c>
      <c r="G37" s="30"/>
      <c r="H37" s="30"/>
      <c r="I37" s="121">
        <v>0.21</v>
      </c>
      <c r="J37" s="30"/>
      <c r="K37" s="116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9" t="s">
        <v>40</v>
      </c>
      <c r="F38" s="116">
        <f>ROUND((SUM(BH117:BH127)),  2)</f>
        <v>0</v>
      </c>
      <c r="G38" s="30"/>
      <c r="H38" s="30"/>
      <c r="I38" s="121">
        <v>0.15</v>
      </c>
      <c r="J38" s="30"/>
      <c r="K38" s="116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9" t="s">
        <v>41</v>
      </c>
      <c r="F39" s="116">
        <f>ROUND((SUM(BI117:BI127)),  2)</f>
        <v>0</v>
      </c>
      <c r="G39" s="30"/>
      <c r="H39" s="30"/>
      <c r="I39" s="121">
        <v>0</v>
      </c>
      <c r="J39" s="30"/>
      <c r="K39" s="116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2"/>
      <c r="D41" s="123" t="s">
        <v>42</v>
      </c>
      <c r="E41" s="124"/>
      <c r="F41" s="124"/>
      <c r="G41" s="125" t="s">
        <v>43</v>
      </c>
      <c r="H41" s="126" t="s">
        <v>44</v>
      </c>
      <c r="I41" s="124"/>
      <c r="J41" s="124"/>
      <c r="K41" s="127">
        <f>SUM(K32:K39)</f>
        <v>0</v>
      </c>
      <c r="L41" s="128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9" t="s">
        <v>45</v>
      </c>
      <c r="E50" s="130"/>
      <c r="F50" s="130"/>
      <c r="G50" s="129" t="s">
        <v>46</v>
      </c>
      <c r="H50" s="130"/>
      <c r="I50" s="130"/>
      <c r="J50" s="130"/>
      <c r="K50" s="130"/>
      <c r="L50" s="130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30"/>
      <c r="B61" s="35"/>
      <c r="C61" s="30"/>
      <c r="D61" s="131" t="s">
        <v>47</v>
      </c>
      <c r="E61" s="132"/>
      <c r="F61" s="133" t="s">
        <v>48</v>
      </c>
      <c r="G61" s="131" t="s">
        <v>47</v>
      </c>
      <c r="H61" s="132"/>
      <c r="I61" s="132"/>
      <c r="J61" s="134" t="s">
        <v>48</v>
      </c>
      <c r="K61" s="132"/>
      <c r="L61" s="132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30"/>
      <c r="B65" s="35"/>
      <c r="C65" s="30"/>
      <c r="D65" s="129" t="s">
        <v>49</v>
      </c>
      <c r="E65" s="135"/>
      <c r="F65" s="135"/>
      <c r="G65" s="129" t="s">
        <v>50</v>
      </c>
      <c r="H65" s="135"/>
      <c r="I65" s="135"/>
      <c r="J65" s="135"/>
      <c r="K65" s="135"/>
      <c r="L65" s="13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30"/>
      <c r="B76" s="35"/>
      <c r="C76" s="30"/>
      <c r="D76" s="131" t="s">
        <v>47</v>
      </c>
      <c r="E76" s="132"/>
      <c r="F76" s="133" t="s">
        <v>48</v>
      </c>
      <c r="G76" s="131" t="s">
        <v>47</v>
      </c>
      <c r="H76" s="132"/>
      <c r="I76" s="132"/>
      <c r="J76" s="134" t="s">
        <v>48</v>
      </c>
      <c r="K76" s="132"/>
      <c r="L76" s="132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117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49" t="str">
        <f>E7</f>
        <v>Revizní činnost elektrického zařízení SEE v obvodu OŘ Plzeň 2022</v>
      </c>
      <c r="F85" s="250"/>
      <c r="G85" s="250"/>
      <c r="H85" s="250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113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5" t="str">
        <f>E9</f>
        <v>02 - prohlídky oblast České Budějovice</v>
      </c>
      <c r="F87" s="251"/>
      <c r="G87" s="251"/>
      <c r="H87" s="251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21</v>
      </c>
      <c r="D89" s="32"/>
      <c r="E89" s="32"/>
      <c r="F89" s="23" t="str">
        <f>F12</f>
        <v xml:space="preserve"> 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40" t="s">
        <v>118</v>
      </c>
      <c r="D94" s="141"/>
      <c r="E94" s="141"/>
      <c r="F94" s="141"/>
      <c r="G94" s="141"/>
      <c r="H94" s="141"/>
      <c r="I94" s="142" t="s">
        <v>119</v>
      </c>
      <c r="J94" s="142" t="s">
        <v>120</v>
      </c>
      <c r="K94" s="142" t="s">
        <v>121</v>
      </c>
      <c r="L94" s="14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43" t="s">
        <v>122</v>
      </c>
      <c r="D96" s="32"/>
      <c r="E96" s="32"/>
      <c r="F96" s="32"/>
      <c r="G96" s="32"/>
      <c r="H96" s="32"/>
      <c r="I96" s="80">
        <f>Q117</f>
        <v>0</v>
      </c>
      <c r="J96" s="80">
        <f>R117</f>
        <v>0</v>
      </c>
      <c r="K96" s="80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123</v>
      </c>
    </row>
    <row r="97" spans="1:31" s="9" customFormat="1" ht="24.95" hidden="1" customHeight="1">
      <c r="B97" s="144"/>
      <c r="C97" s="145"/>
      <c r="D97" s="146" t="s">
        <v>124</v>
      </c>
      <c r="E97" s="147"/>
      <c r="F97" s="147"/>
      <c r="G97" s="147"/>
      <c r="H97" s="147"/>
      <c r="I97" s="148">
        <f>Q118</f>
        <v>0</v>
      </c>
      <c r="J97" s="148">
        <f>R118</f>
        <v>0</v>
      </c>
      <c r="K97" s="148">
        <f>K118</f>
        <v>0</v>
      </c>
      <c r="L97" s="145"/>
      <c r="M97" s="149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125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49" t="str">
        <f>E7</f>
        <v>Revizní činnost elektrického zařízení SEE v obvodu OŘ Plzeň 2022</v>
      </c>
      <c r="F107" s="250"/>
      <c r="G107" s="250"/>
      <c r="H107" s="250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113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5" t="str">
        <f>E9</f>
        <v>02 - prohlídky oblast České Budějovice</v>
      </c>
      <c r="F109" s="251"/>
      <c r="G109" s="251"/>
      <c r="H109" s="251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21</v>
      </c>
      <c r="D111" s="32"/>
      <c r="E111" s="32"/>
      <c r="F111" s="23" t="str">
        <f>F12</f>
        <v xml:space="preserve"> </v>
      </c>
      <c r="G111" s="32"/>
      <c r="H111" s="32"/>
      <c r="I111" s="25" t="s">
        <v>23</v>
      </c>
      <c r="J111" s="62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30</v>
      </c>
      <c r="J114" s="28" t="str">
        <f>E24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50"/>
      <c r="B116" s="151"/>
      <c r="C116" s="152" t="s">
        <v>126</v>
      </c>
      <c r="D116" s="153" t="s">
        <v>57</v>
      </c>
      <c r="E116" s="153" t="s">
        <v>53</v>
      </c>
      <c r="F116" s="153" t="s">
        <v>54</v>
      </c>
      <c r="G116" s="153" t="s">
        <v>127</v>
      </c>
      <c r="H116" s="153" t="s">
        <v>128</v>
      </c>
      <c r="I116" s="153" t="s">
        <v>129</v>
      </c>
      <c r="J116" s="153" t="s">
        <v>130</v>
      </c>
      <c r="K116" s="153" t="s">
        <v>121</v>
      </c>
      <c r="L116" s="154" t="s">
        <v>131</v>
      </c>
      <c r="M116" s="155"/>
      <c r="N116" s="71" t="s">
        <v>1</v>
      </c>
      <c r="O116" s="72" t="s">
        <v>36</v>
      </c>
      <c r="P116" s="72" t="s">
        <v>132</v>
      </c>
      <c r="Q116" s="72" t="s">
        <v>133</v>
      </c>
      <c r="R116" s="72" t="s">
        <v>134</v>
      </c>
      <c r="S116" s="72" t="s">
        <v>135</v>
      </c>
      <c r="T116" s="72" t="s">
        <v>136</v>
      </c>
      <c r="U116" s="72" t="s">
        <v>137</v>
      </c>
      <c r="V116" s="72" t="s">
        <v>138</v>
      </c>
      <c r="W116" s="72" t="s">
        <v>139</v>
      </c>
      <c r="X116" s="73" t="s">
        <v>140</v>
      </c>
      <c r="Y116" s="150"/>
      <c r="Z116" s="150"/>
      <c r="AA116" s="150"/>
      <c r="AB116" s="150"/>
      <c r="AC116" s="150"/>
      <c r="AD116" s="150"/>
      <c r="AE116" s="150"/>
    </row>
    <row r="117" spans="1:65" s="2" customFormat="1" ht="22.9" customHeight="1">
      <c r="A117" s="30"/>
      <c r="B117" s="31"/>
      <c r="C117" s="78" t="s">
        <v>141</v>
      </c>
      <c r="D117" s="32"/>
      <c r="E117" s="32"/>
      <c r="F117" s="32"/>
      <c r="G117" s="32"/>
      <c r="H117" s="32"/>
      <c r="I117" s="32"/>
      <c r="J117" s="32"/>
      <c r="K117" s="156">
        <f>BK117</f>
        <v>0</v>
      </c>
      <c r="L117" s="32"/>
      <c r="M117" s="35"/>
      <c r="N117" s="74"/>
      <c r="O117" s="157"/>
      <c r="P117" s="75"/>
      <c r="Q117" s="158">
        <f>Q118</f>
        <v>0</v>
      </c>
      <c r="R117" s="158">
        <f>R118</f>
        <v>0</v>
      </c>
      <c r="S117" s="75"/>
      <c r="T117" s="159">
        <f>T118</f>
        <v>0</v>
      </c>
      <c r="U117" s="75"/>
      <c r="V117" s="159">
        <f>V118</f>
        <v>0</v>
      </c>
      <c r="W117" s="75"/>
      <c r="X117" s="160">
        <f>X118</f>
        <v>0</v>
      </c>
      <c r="Y117" s="30"/>
      <c r="Z117" s="30"/>
      <c r="AA117" s="30"/>
      <c r="AB117" s="30"/>
      <c r="AC117" s="30"/>
      <c r="AD117" s="30"/>
      <c r="AE117" s="30"/>
      <c r="AT117" s="13" t="s">
        <v>73</v>
      </c>
      <c r="AU117" s="13" t="s">
        <v>123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73</v>
      </c>
      <c r="E118" s="165" t="s">
        <v>142</v>
      </c>
      <c r="F118" s="165" t="s">
        <v>143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SUM(Q119:Q127)</f>
        <v>0</v>
      </c>
      <c r="R118" s="171">
        <f>SUM(R119:R127)</f>
        <v>0</v>
      </c>
      <c r="S118" s="170"/>
      <c r="T118" s="172">
        <f>SUM(T119:T127)</f>
        <v>0</v>
      </c>
      <c r="U118" s="170"/>
      <c r="V118" s="172">
        <f>SUM(V119:V127)</f>
        <v>0</v>
      </c>
      <c r="W118" s="170"/>
      <c r="X118" s="173">
        <f>SUM(X119:X127)</f>
        <v>0</v>
      </c>
      <c r="AR118" s="174" t="s">
        <v>144</v>
      </c>
      <c r="AT118" s="175" t="s">
        <v>73</v>
      </c>
      <c r="AU118" s="175" t="s">
        <v>74</v>
      </c>
      <c r="AY118" s="174" t="s">
        <v>145</v>
      </c>
      <c r="BK118" s="176">
        <f>SUM(BK119:BK127)</f>
        <v>0</v>
      </c>
    </row>
    <row r="119" spans="1:65" s="2" customFormat="1" ht="33" customHeight="1">
      <c r="A119" s="30"/>
      <c r="B119" s="31"/>
      <c r="C119" s="177" t="s">
        <v>82</v>
      </c>
      <c r="D119" s="177" t="s">
        <v>146</v>
      </c>
      <c r="E119" s="178" t="s">
        <v>155</v>
      </c>
      <c r="F119" s="179" t="s">
        <v>156</v>
      </c>
      <c r="G119" s="180" t="s">
        <v>149</v>
      </c>
      <c r="H119" s="181">
        <v>5</v>
      </c>
      <c r="I119" s="182"/>
      <c r="J119" s="182"/>
      <c r="K119" s="183">
        <f>ROUND(P119*H119,2)</f>
        <v>0</v>
      </c>
      <c r="L119" s="179" t="s">
        <v>171</v>
      </c>
      <c r="M119" s="35"/>
      <c r="N119" s="184" t="s">
        <v>1</v>
      </c>
      <c r="O119" s="185" t="s">
        <v>37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7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8">
        <f>W119*H119</f>
        <v>0</v>
      </c>
      <c r="Y119" s="30"/>
      <c r="Z119" s="30"/>
      <c r="AA119" s="30"/>
      <c r="AB119" s="30"/>
      <c r="AC119" s="30"/>
      <c r="AD119" s="30"/>
      <c r="AE119" s="30"/>
      <c r="AR119" s="189" t="s">
        <v>150</v>
      </c>
      <c r="AT119" s="189" t="s">
        <v>146</v>
      </c>
      <c r="AU119" s="189" t="s">
        <v>82</v>
      </c>
      <c r="AY119" s="13" t="s">
        <v>145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3" t="s">
        <v>82</v>
      </c>
      <c r="BK119" s="190">
        <f>ROUND(P119*H119,2)</f>
        <v>0</v>
      </c>
      <c r="BL119" s="13" t="s">
        <v>150</v>
      </c>
      <c r="BM119" s="189" t="s">
        <v>181</v>
      </c>
    </row>
    <row r="120" spans="1:65" s="2" customFormat="1" ht="58.5">
      <c r="A120" s="30"/>
      <c r="B120" s="31"/>
      <c r="C120" s="32"/>
      <c r="D120" s="191" t="s">
        <v>152</v>
      </c>
      <c r="E120" s="32"/>
      <c r="F120" s="192" t="s">
        <v>182</v>
      </c>
      <c r="G120" s="32"/>
      <c r="H120" s="32"/>
      <c r="I120" s="193"/>
      <c r="J120" s="193"/>
      <c r="K120" s="32"/>
      <c r="L120" s="32"/>
      <c r="M120" s="35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0"/>
      <c r="Z120" s="30"/>
      <c r="AA120" s="30"/>
      <c r="AB120" s="30"/>
      <c r="AC120" s="30"/>
      <c r="AD120" s="30"/>
      <c r="AE120" s="30"/>
      <c r="AT120" s="13" t="s">
        <v>152</v>
      </c>
      <c r="AU120" s="13" t="s">
        <v>82</v>
      </c>
    </row>
    <row r="121" spans="1:65" s="2" customFormat="1" ht="58.5">
      <c r="A121" s="30"/>
      <c r="B121" s="31"/>
      <c r="C121" s="32"/>
      <c r="D121" s="191" t="s">
        <v>153</v>
      </c>
      <c r="E121" s="32"/>
      <c r="F121" s="196" t="s">
        <v>183</v>
      </c>
      <c r="G121" s="32"/>
      <c r="H121" s="32"/>
      <c r="I121" s="193"/>
      <c r="J121" s="193"/>
      <c r="K121" s="32"/>
      <c r="L121" s="32"/>
      <c r="M121" s="35"/>
      <c r="N121" s="194"/>
      <c r="O121" s="195"/>
      <c r="P121" s="67"/>
      <c r="Q121" s="67"/>
      <c r="R121" s="67"/>
      <c r="S121" s="67"/>
      <c r="T121" s="67"/>
      <c r="U121" s="67"/>
      <c r="V121" s="67"/>
      <c r="W121" s="67"/>
      <c r="X121" s="68"/>
      <c r="Y121" s="30"/>
      <c r="Z121" s="30"/>
      <c r="AA121" s="30"/>
      <c r="AB121" s="30"/>
      <c r="AC121" s="30"/>
      <c r="AD121" s="30"/>
      <c r="AE121" s="30"/>
      <c r="AT121" s="13" t="s">
        <v>153</v>
      </c>
      <c r="AU121" s="13" t="s">
        <v>82</v>
      </c>
    </row>
    <row r="122" spans="1:65" s="2" customFormat="1" ht="24.2" customHeight="1">
      <c r="A122" s="30"/>
      <c r="B122" s="31"/>
      <c r="C122" s="177" t="s">
        <v>84</v>
      </c>
      <c r="D122" s="177" t="s">
        <v>146</v>
      </c>
      <c r="E122" s="178" t="s">
        <v>164</v>
      </c>
      <c r="F122" s="179" t="s">
        <v>165</v>
      </c>
      <c r="G122" s="180" t="s">
        <v>149</v>
      </c>
      <c r="H122" s="181">
        <v>4</v>
      </c>
      <c r="I122" s="182"/>
      <c r="J122" s="182"/>
      <c r="K122" s="183">
        <f>ROUND(P122*H122,2)</f>
        <v>0</v>
      </c>
      <c r="L122" s="179" t="s">
        <v>171</v>
      </c>
      <c r="M122" s="35"/>
      <c r="N122" s="184" t="s">
        <v>1</v>
      </c>
      <c r="O122" s="185" t="s">
        <v>37</v>
      </c>
      <c r="P122" s="186">
        <f>I122+J122</f>
        <v>0</v>
      </c>
      <c r="Q122" s="186">
        <f>ROUND(I122*H122,2)</f>
        <v>0</v>
      </c>
      <c r="R122" s="186">
        <f>ROUND(J122*H122,2)</f>
        <v>0</v>
      </c>
      <c r="S122" s="67"/>
      <c r="T122" s="187">
        <f>S122*H122</f>
        <v>0</v>
      </c>
      <c r="U122" s="187">
        <v>0</v>
      </c>
      <c r="V122" s="187">
        <f>U122*H122</f>
        <v>0</v>
      </c>
      <c r="W122" s="187">
        <v>0</v>
      </c>
      <c r="X122" s="188">
        <f>W122*H122</f>
        <v>0</v>
      </c>
      <c r="Y122" s="30"/>
      <c r="Z122" s="30"/>
      <c r="AA122" s="30"/>
      <c r="AB122" s="30"/>
      <c r="AC122" s="30"/>
      <c r="AD122" s="30"/>
      <c r="AE122" s="30"/>
      <c r="AR122" s="189" t="s">
        <v>150</v>
      </c>
      <c r="AT122" s="189" t="s">
        <v>146</v>
      </c>
      <c r="AU122" s="189" t="s">
        <v>82</v>
      </c>
      <c r="AY122" s="13" t="s">
        <v>145</v>
      </c>
      <c r="BE122" s="190">
        <f>IF(O122="základní",K122,0)</f>
        <v>0</v>
      </c>
      <c r="BF122" s="190">
        <f>IF(O122="snížená",K122,0)</f>
        <v>0</v>
      </c>
      <c r="BG122" s="190">
        <f>IF(O122="zákl. přenesená",K122,0)</f>
        <v>0</v>
      </c>
      <c r="BH122" s="190">
        <f>IF(O122="sníž. přenesená",K122,0)</f>
        <v>0</v>
      </c>
      <c r="BI122" s="190">
        <f>IF(O122="nulová",K122,0)</f>
        <v>0</v>
      </c>
      <c r="BJ122" s="13" t="s">
        <v>82</v>
      </c>
      <c r="BK122" s="190">
        <f>ROUND(P122*H122,2)</f>
        <v>0</v>
      </c>
      <c r="BL122" s="13" t="s">
        <v>150</v>
      </c>
      <c r="BM122" s="189" t="s">
        <v>184</v>
      </c>
    </row>
    <row r="123" spans="1:65" s="2" customFormat="1" ht="58.5">
      <c r="A123" s="30"/>
      <c r="B123" s="31"/>
      <c r="C123" s="32"/>
      <c r="D123" s="191" t="s">
        <v>152</v>
      </c>
      <c r="E123" s="32"/>
      <c r="F123" s="192" t="s">
        <v>185</v>
      </c>
      <c r="G123" s="32"/>
      <c r="H123" s="32"/>
      <c r="I123" s="193"/>
      <c r="J123" s="193"/>
      <c r="K123" s="32"/>
      <c r="L123" s="32"/>
      <c r="M123" s="35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0"/>
      <c r="Z123" s="30"/>
      <c r="AA123" s="30"/>
      <c r="AB123" s="30"/>
      <c r="AC123" s="30"/>
      <c r="AD123" s="30"/>
      <c r="AE123" s="30"/>
      <c r="AT123" s="13" t="s">
        <v>152</v>
      </c>
      <c r="AU123" s="13" t="s">
        <v>82</v>
      </c>
    </row>
    <row r="124" spans="1:65" s="2" customFormat="1" ht="48.75">
      <c r="A124" s="30"/>
      <c r="B124" s="31"/>
      <c r="C124" s="32"/>
      <c r="D124" s="191" t="s">
        <v>153</v>
      </c>
      <c r="E124" s="32"/>
      <c r="F124" s="196" t="s">
        <v>186</v>
      </c>
      <c r="G124" s="32"/>
      <c r="H124" s="32"/>
      <c r="I124" s="193"/>
      <c r="J124" s="193"/>
      <c r="K124" s="32"/>
      <c r="L124" s="32"/>
      <c r="M124" s="35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0"/>
      <c r="Z124" s="30"/>
      <c r="AA124" s="30"/>
      <c r="AB124" s="30"/>
      <c r="AC124" s="30"/>
      <c r="AD124" s="30"/>
      <c r="AE124" s="30"/>
      <c r="AT124" s="13" t="s">
        <v>153</v>
      </c>
      <c r="AU124" s="13" t="s">
        <v>82</v>
      </c>
    </row>
    <row r="125" spans="1:65" s="2" customFormat="1" ht="24.2" customHeight="1">
      <c r="A125" s="30"/>
      <c r="B125" s="31"/>
      <c r="C125" s="177" t="s">
        <v>159</v>
      </c>
      <c r="D125" s="177" t="s">
        <v>146</v>
      </c>
      <c r="E125" s="178" t="s">
        <v>169</v>
      </c>
      <c r="F125" s="179" t="s">
        <v>170</v>
      </c>
      <c r="G125" s="180" t="s">
        <v>149</v>
      </c>
      <c r="H125" s="181">
        <v>1</v>
      </c>
      <c r="I125" s="182"/>
      <c r="J125" s="182"/>
      <c r="K125" s="183">
        <f>ROUND(P125*H125,2)</f>
        <v>0</v>
      </c>
      <c r="L125" s="179" t="s">
        <v>171</v>
      </c>
      <c r="M125" s="35"/>
      <c r="N125" s="184" t="s">
        <v>1</v>
      </c>
      <c r="O125" s="185" t="s">
        <v>37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67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8">
        <f>W125*H125</f>
        <v>0</v>
      </c>
      <c r="Y125" s="30"/>
      <c r="Z125" s="30"/>
      <c r="AA125" s="30"/>
      <c r="AB125" s="30"/>
      <c r="AC125" s="30"/>
      <c r="AD125" s="30"/>
      <c r="AE125" s="30"/>
      <c r="AR125" s="189" t="s">
        <v>150</v>
      </c>
      <c r="AT125" s="189" t="s">
        <v>146</v>
      </c>
      <c r="AU125" s="189" t="s">
        <v>82</v>
      </c>
      <c r="AY125" s="13" t="s">
        <v>145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3" t="s">
        <v>82</v>
      </c>
      <c r="BK125" s="190">
        <f>ROUND(P125*H125,2)</f>
        <v>0</v>
      </c>
      <c r="BL125" s="13" t="s">
        <v>150</v>
      </c>
      <c r="BM125" s="189" t="s">
        <v>187</v>
      </c>
    </row>
    <row r="126" spans="1:65" s="2" customFormat="1" ht="58.5">
      <c r="A126" s="30"/>
      <c r="B126" s="31"/>
      <c r="C126" s="32"/>
      <c r="D126" s="191" t="s">
        <v>152</v>
      </c>
      <c r="E126" s="32"/>
      <c r="F126" s="192" t="s">
        <v>173</v>
      </c>
      <c r="G126" s="32"/>
      <c r="H126" s="32"/>
      <c r="I126" s="193"/>
      <c r="J126" s="193"/>
      <c r="K126" s="32"/>
      <c r="L126" s="32"/>
      <c r="M126" s="35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0"/>
      <c r="Z126" s="30"/>
      <c r="AA126" s="30"/>
      <c r="AB126" s="30"/>
      <c r="AC126" s="30"/>
      <c r="AD126" s="30"/>
      <c r="AE126" s="30"/>
      <c r="AT126" s="13" t="s">
        <v>152</v>
      </c>
      <c r="AU126" s="13" t="s">
        <v>82</v>
      </c>
    </row>
    <row r="127" spans="1:65" s="2" customFormat="1" ht="19.5">
      <c r="A127" s="30"/>
      <c r="B127" s="31"/>
      <c r="C127" s="32"/>
      <c r="D127" s="191" t="s">
        <v>153</v>
      </c>
      <c r="E127" s="32"/>
      <c r="F127" s="196" t="s">
        <v>188</v>
      </c>
      <c r="G127" s="32"/>
      <c r="H127" s="32"/>
      <c r="I127" s="193"/>
      <c r="J127" s="193"/>
      <c r="K127" s="32"/>
      <c r="L127" s="32"/>
      <c r="M127" s="35"/>
      <c r="N127" s="197"/>
      <c r="O127" s="198"/>
      <c r="P127" s="199"/>
      <c r="Q127" s="199"/>
      <c r="R127" s="199"/>
      <c r="S127" s="199"/>
      <c r="T127" s="199"/>
      <c r="U127" s="199"/>
      <c r="V127" s="199"/>
      <c r="W127" s="199"/>
      <c r="X127" s="200"/>
      <c r="Y127" s="30"/>
      <c r="Z127" s="30"/>
      <c r="AA127" s="30"/>
      <c r="AB127" s="30"/>
      <c r="AC127" s="30"/>
      <c r="AD127" s="30"/>
      <c r="AE127" s="30"/>
      <c r="AT127" s="13" t="s">
        <v>153</v>
      </c>
      <c r="AU127" s="13" t="s">
        <v>82</v>
      </c>
    </row>
    <row r="128" spans="1:65" s="2" customFormat="1" ht="6.95" customHeight="1">
      <c r="A128" s="3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35"/>
      <c r="N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</sheetData>
  <sheetProtection algorithmName="SHA-512" hashValue="zz+SBPW/VNg2P8t4tLYRnn2ndhZlcduFryqw0A6obYGMbgK1OmQbaSwYgS7eTeSGjOZ3bT2GVfj15xe2ExmSLg==" saltValue="jl64YSp67RzJ44jVqSzBU5OvB3y51xr+2p0qJSbOOmJQhQ02rnS/6D2ihmwNVyn2q/GVj0wu4TYilBmMD5vT6w==" spinCount="100000" sheet="1" objects="1" scenarios="1" formatColumns="0" formatRows="0" autoFilter="0"/>
  <autoFilter ref="C116:L127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T2" s="13" t="s">
        <v>90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6"/>
      <c r="AT3" s="13" t="s">
        <v>84</v>
      </c>
    </row>
    <row r="4" spans="1:46" s="1" customFormat="1" ht="24.95" customHeight="1">
      <c r="B4" s="16"/>
      <c r="D4" s="107" t="s">
        <v>112</v>
      </c>
      <c r="M4" s="16"/>
      <c r="N4" s="108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9" t="s">
        <v>17</v>
      </c>
      <c r="M6" s="16"/>
    </row>
    <row r="7" spans="1:46" s="1" customFormat="1" ht="16.5" customHeight="1">
      <c r="B7" s="16"/>
      <c r="E7" s="242" t="str">
        <f>'Rekapitulace stavby'!K6</f>
        <v>Revizní činnost elektrického zařízení SEE v obvodu OŘ Plzeň 2022</v>
      </c>
      <c r="F7" s="243"/>
      <c r="G7" s="243"/>
      <c r="H7" s="243"/>
      <c r="M7" s="16"/>
    </row>
    <row r="8" spans="1:46" s="2" customFormat="1" ht="12" customHeight="1">
      <c r="A8" s="30"/>
      <c r="B8" s="35"/>
      <c r="C8" s="30"/>
      <c r="D8" s="109" t="s">
        <v>113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4" t="s">
        <v>189</v>
      </c>
      <c r="F9" s="245"/>
      <c r="G9" s="245"/>
      <c r="H9" s="245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9" t="s">
        <v>19</v>
      </c>
      <c r="E11" s="30"/>
      <c r="F11" s="110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9" t="s">
        <v>21</v>
      </c>
      <c r="E12" s="30"/>
      <c r="F12" s="110" t="s">
        <v>22</v>
      </c>
      <c r="G12" s="30"/>
      <c r="H12" s="30"/>
      <c r="I12" s="109" t="s">
        <v>23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9" t="s">
        <v>24</v>
      </c>
      <c r="E14" s="30"/>
      <c r="F14" s="30"/>
      <c r="G14" s="30"/>
      <c r="H14" s="30"/>
      <c r="I14" s="109" t="s">
        <v>25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0" t="s">
        <v>22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9" t="s">
        <v>27</v>
      </c>
      <c r="E17" s="30"/>
      <c r="F17" s="30"/>
      <c r="G17" s="30"/>
      <c r="H17" s="30"/>
      <c r="I17" s="109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6" t="str">
        <f>'Rekapitulace stavby'!E14</f>
        <v>Vyplň údaj</v>
      </c>
      <c r="F18" s="247"/>
      <c r="G18" s="247"/>
      <c r="H18" s="247"/>
      <c r="I18" s="109" t="s">
        <v>26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9" t="s">
        <v>29</v>
      </c>
      <c r="E20" s="30"/>
      <c r="F20" s="30"/>
      <c r="G20" s="30"/>
      <c r="H20" s="30"/>
      <c r="I20" s="109" t="s">
        <v>25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0" t="s">
        <v>22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9" t="s">
        <v>30</v>
      </c>
      <c r="E23" s="30"/>
      <c r="F23" s="30"/>
      <c r="G23" s="30"/>
      <c r="H23" s="30"/>
      <c r="I23" s="109" t="s">
        <v>25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0" t="s">
        <v>22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9" t="s">
        <v>31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48" t="s">
        <v>1</v>
      </c>
      <c r="F27" s="248"/>
      <c r="G27" s="248"/>
      <c r="H27" s="248"/>
      <c r="I27" s="112"/>
      <c r="J27" s="112"/>
      <c r="K27" s="112"/>
      <c r="L27" s="112"/>
      <c r="M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5"/>
      <c r="E29" s="115"/>
      <c r="F29" s="115"/>
      <c r="G29" s="115"/>
      <c r="H29" s="115"/>
      <c r="I29" s="115"/>
      <c r="J29" s="115"/>
      <c r="K29" s="115"/>
      <c r="L29" s="115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5"/>
      <c r="C30" s="30"/>
      <c r="D30" s="30"/>
      <c r="E30" s="109" t="s">
        <v>115</v>
      </c>
      <c r="F30" s="30"/>
      <c r="G30" s="30"/>
      <c r="H30" s="30"/>
      <c r="I30" s="30"/>
      <c r="J30" s="30"/>
      <c r="K30" s="116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5"/>
      <c r="C31" s="30"/>
      <c r="D31" s="30"/>
      <c r="E31" s="109" t="s">
        <v>116</v>
      </c>
      <c r="F31" s="30"/>
      <c r="G31" s="30"/>
      <c r="H31" s="30"/>
      <c r="I31" s="30"/>
      <c r="J31" s="30"/>
      <c r="K31" s="116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7" t="s">
        <v>32</v>
      </c>
      <c r="E32" s="30"/>
      <c r="F32" s="30"/>
      <c r="G32" s="30"/>
      <c r="H32" s="30"/>
      <c r="I32" s="30"/>
      <c r="J32" s="30"/>
      <c r="K32" s="118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5"/>
      <c r="E33" s="115"/>
      <c r="F33" s="115"/>
      <c r="G33" s="115"/>
      <c r="H33" s="115"/>
      <c r="I33" s="115"/>
      <c r="J33" s="115"/>
      <c r="K33" s="115"/>
      <c r="L33" s="115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9" t="s">
        <v>34</v>
      </c>
      <c r="G34" s="30"/>
      <c r="H34" s="30"/>
      <c r="I34" s="119" t="s">
        <v>33</v>
      </c>
      <c r="J34" s="30"/>
      <c r="K34" s="119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0" t="s">
        <v>36</v>
      </c>
      <c r="E35" s="109" t="s">
        <v>37</v>
      </c>
      <c r="F35" s="116">
        <f>ROUND((SUM(BE117:BE139)),  2)</f>
        <v>0</v>
      </c>
      <c r="G35" s="30"/>
      <c r="H35" s="30"/>
      <c r="I35" s="121">
        <v>0.21</v>
      </c>
      <c r="J35" s="30"/>
      <c r="K35" s="116">
        <f>ROUND(((SUM(BE117:BE139))*I35),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9" t="s">
        <v>38</v>
      </c>
      <c r="F36" s="116">
        <f>ROUND((SUM(BF117:BF139)),  2)</f>
        <v>0</v>
      </c>
      <c r="G36" s="30"/>
      <c r="H36" s="30"/>
      <c r="I36" s="121">
        <v>0.15</v>
      </c>
      <c r="J36" s="30"/>
      <c r="K36" s="116">
        <f>ROUND(((SUM(BF117:BF139))*I36),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9" t="s">
        <v>39</v>
      </c>
      <c r="F37" s="116">
        <f>ROUND((SUM(BG117:BG139)),  2)</f>
        <v>0</v>
      </c>
      <c r="G37" s="30"/>
      <c r="H37" s="30"/>
      <c r="I37" s="121">
        <v>0.21</v>
      </c>
      <c r="J37" s="30"/>
      <c r="K37" s="116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9" t="s">
        <v>40</v>
      </c>
      <c r="F38" s="116">
        <f>ROUND((SUM(BH117:BH139)),  2)</f>
        <v>0</v>
      </c>
      <c r="G38" s="30"/>
      <c r="H38" s="30"/>
      <c r="I38" s="121">
        <v>0.15</v>
      </c>
      <c r="J38" s="30"/>
      <c r="K38" s="116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9" t="s">
        <v>41</v>
      </c>
      <c r="F39" s="116">
        <f>ROUND((SUM(BI117:BI139)),  2)</f>
        <v>0</v>
      </c>
      <c r="G39" s="30"/>
      <c r="H39" s="30"/>
      <c r="I39" s="121">
        <v>0</v>
      </c>
      <c r="J39" s="30"/>
      <c r="K39" s="116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2"/>
      <c r="D41" s="123" t="s">
        <v>42</v>
      </c>
      <c r="E41" s="124"/>
      <c r="F41" s="124"/>
      <c r="G41" s="125" t="s">
        <v>43</v>
      </c>
      <c r="H41" s="126" t="s">
        <v>44</v>
      </c>
      <c r="I41" s="124"/>
      <c r="J41" s="124"/>
      <c r="K41" s="127">
        <f>SUM(K32:K39)</f>
        <v>0</v>
      </c>
      <c r="L41" s="128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9" t="s">
        <v>45</v>
      </c>
      <c r="E50" s="130"/>
      <c r="F50" s="130"/>
      <c r="G50" s="129" t="s">
        <v>46</v>
      </c>
      <c r="H50" s="130"/>
      <c r="I50" s="130"/>
      <c r="J50" s="130"/>
      <c r="K50" s="130"/>
      <c r="L50" s="130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30"/>
      <c r="B61" s="35"/>
      <c r="C61" s="30"/>
      <c r="D61" s="131" t="s">
        <v>47</v>
      </c>
      <c r="E61" s="132"/>
      <c r="F61" s="133" t="s">
        <v>48</v>
      </c>
      <c r="G61" s="131" t="s">
        <v>47</v>
      </c>
      <c r="H61" s="132"/>
      <c r="I61" s="132"/>
      <c r="J61" s="134" t="s">
        <v>48</v>
      </c>
      <c r="K61" s="132"/>
      <c r="L61" s="132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30"/>
      <c r="B65" s="35"/>
      <c r="C65" s="30"/>
      <c r="D65" s="129" t="s">
        <v>49</v>
      </c>
      <c r="E65" s="135"/>
      <c r="F65" s="135"/>
      <c r="G65" s="129" t="s">
        <v>50</v>
      </c>
      <c r="H65" s="135"/>
      <c r="I65" s="135"/>
      <c r="J65" s="135"/>
      <c r="K65" s="135"/>
      <c r="L65" s="13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30"/>
      <c r="B76" s="35"/>
      <c r="C76" s="30"/>
      <c r="D76" s="131" t="s">
        <v>47</v>
      </c>
      <c r="E76" s="132"/>
      <c r="F76" s="133" t="s">
        <v>48</v>
      </c>
      <c r="G76" s="131" t="s">
        <v>47</v>
      </c>
      <c r="H76" s="132"/>
      <c r="I76" s="132"/>
      <c r="J76" s="134" t="s">
        <v>48</v>
      </c>
      <c r="K76" s="132"/>
      <c r="L76" s="132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117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49" t="str">
        <f>E7</f>
        <v>Revizní činnost elektrického zařízení SEE v obvodu OŘ Plzeň 2022</v>
      </c>
      <c r="F85" s="250"/>
      <c r="G85" s="250"/>
      <c r="H85" s="250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113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5" t="str">
        <f>E9</f>
        <v>03 - revize OE Plzeň</v>
      </c>
      <c r="F87" s="251"/>
      <c r="G87" s="251"/>
      <c r="H87" s="251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21</v>
      </c>
      <c r="D89" s="32"/>
      <c r="E89" s="32"/>
      <c r="F89" s="23" t="str">
        <f>F12</f>
        <v xml:space="preserve"> 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40" t="s">
        <v>118</v>
      </c>
      <c r="D94" s="141"/>
      <c r="E94" s="141"/>
      <c r="F94" s="141"/>
      <c r="G94" s="141"/>
      <c r="H94" s="141"/>
      <c r="I94" s="142" t="s">
        <v>119</v>
      </c>
      <c r="J94" s="142" t="s">
        <v>120</v>
      </c>
      <c r="K94" s="142" t="s">
        <v>121</v>
      </c>
      <c r="L94" s="14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43" t="s">
        <v>122</v>
      </c>
      <c r="D96" s="32"/>
      <c r="E96" s="32"/>
      <c r="F96" s="32"/>
      <c r="G96" s="32"/>
      <c r="H96" s="32"/>
      <c r="I96" s="80">
        <f>Q117</f>
        <v>0</v>
      </c>
      <c r="J96" s="80">
        <f>R117</f>
        <v>0</v>
      </c>
      <c r="K96" s="80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123</v>
      </c>
    </row>
    <row r="97" spans="1:31" s="9" customFormat="1" ht="24.95" hidden="1" customHeight="1">
      <c r="B97" s="144"/>
      <c r="C97" s="145"/>
      <c r="D97" s="146" t="s">
        <v>124</v>
      </c>
      <c r="E97" s="147"/>
      <c r="F97" s="147"/>
      <c r="G97" s="147"/>
      <c r="H97" s="147"/>
      <c r="I97" s="148">
        <f>Q118</f>
        <v>0</v>
      </c>
      <c r="J97" s="148">
        <f>R118</f>
        <v>0</v>
      </c>
      <c r="K97" s="148">
        <f>K118</f>
        <v>0</v>
      </c>
      <c r="L97" s="145"/>
      <c r="M97" s="149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125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49" t="str">
        <f>E7</f>
        <v>Revizní činnost elektrického zařízení SEE v obvodu OŘ Plzeň 2022</v>
      </c>
      <c r="F107" s="250"/>
      <c r="G107" s="250"/>
      <c r="H107" s="250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113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5" t="str">
        <f>E9</f>
        <v>03 - revize OE Plzeň</v>
      </c>
      <c r="F109" s="251"/>
      <c r="G109" s="251"/>
      <c r="H109" s="251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21</v>
      </c>
      <c r="D111" s="32"/>
      <c r="E111" s="32"/>
      <c r="F111" s="23" t="str">
        <f>F12</f>
        <v xml:space="preserve"> </v>
      </c>
      <c r="G111" s="32"/>
      <c r="H111" s="32"/>
      <c r="I111" s="25" t="s">
        <v>23</v>
      </c>
      <c r="J111" s="62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30</v>
      </c>
      <c r="J114" s="28" t="str">
        <f>E24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50"/>
      <c r="B116" s="151"/>
      <c r="C116" s="152" t="s">
        <v>126</v>
      </c>
      <c r="D116" s="153" t="s">
        <v>57</v>
      </c>
      <c r="E116" s="153" t="s">
        <v>53</v>
      </c>
      <c r="F116" s="153" t="s">
        <v>54</v>
      </c>
      <c r="G116" s="153" t="s">
        <v>127</v>
      </c>
      <c r="H116" s="153" t="s">
        <v>128</v>
      </c>
      <c r="I116" s="153" t="s">
        <v>129</v>
      </c>
      <c r="J116" s="153" t="s">
        <v>130</v>
      </c>
      <c r="K116" s="153" t="s">
        <v>121</v>
      </c>
      <c r="L116" s="154" t="s">
        <v>131</v>
      </c>
      <c r="M116" s="155"/>
      <c r="N116" s="71" t="s">
        <v>1</v>
      </c>
      <c r="O116" s="72" t="s">
        <v>36</v>
      </c>
      <c r="P116" s="72" t="s">
        <v>132</v>
      </c>
      <c r="Q116" s="72" t="s">
        <v>133</v>
      </c>
      <c r="R116" s="72" t="s">
        <v>134</v>
      </c>
      <c r="S116" s="72" t="s">
        <v>135</v>
      </c>
      <c r="T116" s="72" t="s">
        <v>136</v>
      </c>
      <c r="U116" s="72" t="s">
        <v>137</v>
      </c>
      <c r="V116" s="72" t="s">
        <v>138</v>
      </c>
      <c r="W116" s="72" t="s">
        <v>139</v>
      </c>
      <c r="X116" s="73" t="s">
        <v>140</v>
      </c>
      <c r="Y116" s="150"/>
      <c r="Z116" s="150"/>
      <c r="AA116" s="150"/>
      <c r="AB116" s="150"/>
      <c r="AC116" s="150"/>
      <c r="AD116" s="150"/>
      <c r="AE116" s="150"/>
    </row>
    <row r="117" spans="1:65" s="2" customFormat="1" ht="22.9" customHeight="1">
      <c r="A117" s="30"/>
      <c r="B117" s="31"/>
      <c r="C117" s="78" t="s">
        <v>141</v>
      </c>
      <c r="D117" s="32"/>
      <c r="E117" s="32"/>
      <c r="F117" s="32"/>
      <c r="G117" s="32"/>
      <c r="H117" s="32"/>
      <c r="I117" s="32"/>
      <c r="J117" s="32"/>
      <c r="K117" s="156">
        <f>BK117</f>
        <v>0</v>
      </c>
      <c r="L117" s="32"/>
      <c r="M117" s="35"/>
      <c r="N117" s="74"/>
      <c r="O117" s="157"/>
      <c r="P117" s="75"/>
      <c r="Q117" s="158">
        <f>Q118</f>
        <v>0</v>
      </c>
      <c r="R117" s="158">
        <f>R118</f>
        <v>0</v>
      </c>
      <c r="S117" s="75"/>
      <c r="T117" s="159">
        <f>T118</f>
        <v>0</v>
      </c>
      <c r="U117" s="75"/>
      <c r="V117" s="159">
        <f>V118</f>
        <v>0</v>
      </c>
      <c r="W117" s="75"/>
      <c r="X117" s="160">
        <f>X118</f>
        <v>0</v>
      </c>
      <c r="Y117" s="30"/>
      <c r="Z117" s="30"/>
      <c r="AA117" s="30"/>
      <c r="AB117" s="30"/>
      <c r="AC117" s="30"/>
      <c r="AD117" s="30"/>
      <c r="AE117" s="30"/>
      <c r="AT117" s="13" t="s">
        <v>73</v>
      </c>
      <c r="AU117" s="13" t="s">
        <v>123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73</v>
      </c>
      <c r="E118" s="165" t="s">
        <v>142</v>
      </c>
      <c r="F118" s="165" t="s">
        <v>143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SUM(Q119:Q139)</f>
        <v>0</v>
      </c>
      <c r="R118" s="171">
        <f>SUM(R119:R139)</f>
        <v>0</v>
      </c>
      <c r="S118" s="170"/>
      <c r="T118" s="172">
        <f>SUM(T119:T139)</f>
        <v>0</v>
      </c>
      <c r="U118" s="170"/>
      <c r="V118" s="172">
        <f>SUM(V119:V139)</f>
        <v>0</v>
      </c>
      <c r="W118" s="170"/>
      <c r="X118" s="173">
        <f>SUM(X119:X139)</f>
        <v>0</v>
      </c>
      <c r="AR118" s="174" t="s">
        <v>144</v>
      </c>
      <c r="AT118" s="175" t="s">
        <v>73</v>
      </c>
      <c r="AU118" s="175" t="s">
        <v>74</v>
      </c>
      <c r="AY118" s="174" t="s">
        <v>145</v>
      </c>
      <c r="BK118" s="176">
        <f>SUM(BK119:BK139)</f>
        <v>0</v>
      </c>
    </row>
    <row r="119" spans="1:65" s="2" customFormat="1" ht="24.2" customHeight="1">
      <c r="A119" s="30"/>
      <c r="B119" s="31"/>
      <c r="C119" s="177" t="s">
        <v>82</v>
      </c>
      <c r="D119" s="177" t="s">
        <v>146</v>
      </c>
      <c r="E119" s="178" t="s">
        <v>190</v>
      </c>
      <c r="F119" s="179" t="s">
        <v>191</v>
      </c>
      <c r="G119" s="180" t="s">
        <v>149</v>
      </c>
      <c r="H119" s="181">
        <v>1</v>
      </c>
      <c r="I119" s="182"/>
      <c r="J119" s="182"/>
      <c r="K119" s="183">
        <f>ROUND(P119*H119,2)</f>
        <v>0</v>
      </c>
      <c r="L119" s="179" t="s">
        <v>1</v>
      </c>
      <c r="M119" s="35"/>
      <c r="N119" s="184" t="s">
        <v>1</v>
      </c>
      <c r="O119" s="185" t="s">
        <v>37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7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8">
        <f>W119*H119</f>
        <v>0</v>
      </c>
      <c r="Y119" s="30"/>
      <c r="Z119" s="30"/>
      <c r="AA119" s="30"/>
      <c r="AB119" s="30"/>
      <c r="AC119" s="30"/>
      <c r="AD119" s="30"/>
      <c r="AE119" s="30"/>
      <c r="AR119" s="189" t="s">
        <v>150</v>
      </c>
      <c r="AT119" s="189" t="s">
        <v>146</v>
      </c>
      <c r="AU119" s="189" t="s">
        <v>82</v>
      </c>
      <c r="AY119" s="13" t="s">
        <v>145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3" t="s">
        <v>82</v>
      </c>
      <c r="BK119" s="190">
        <f>ROUND(P119*H119,2)</f>
        <v>0</v>
      </c>
      <c r="BL119" s="13" t="s">
        <v>150</v>
      </c>
      <c r="BM119" s="189" t="s">
        <v>192</v>
      </c>
    </row>
    <row r="120" spans="1:65" s="2" customFormat="1" ht="19.5">
      <c r="A120" s="30"/>
      <c r="B120" s="31"/>
      <c r="C120" s="32"/>
      <c r="D120" s="191" t="s">
        <v>152</v>
      </c>
      <c r="E120" s="32"/>
      <c r="F120" s="192" t="s">
        <v>191</v>
      </c>
      <c r="G120" s="32"/>
      <c r="H120" s="32"/>
      <c r="I120" s="193"/>
      <c r="J120" s="193"/>
      <c r="K120" s="32"/>
      <c r="L120" s="32"/>
      <c r="M120" s="35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0"/>
      <c r="Z120" s="30"/>
      <c r="AA120" s="30"/>
      <c r="AB120" s="30"/>
      <c r="AC120" s="30"/>
      <c r="AD120" s="30"/>
      <c r="AE120" s="30"/>
      <c r="AT120" s="13" t="s">
        <v>152</v>
      </c>
      <c r="AU120" s="13" t="s">
        <v>82</v>
      </c>
    </row>
    <row r="121" spans="1:65" s="2" customFormat="1" ht="19.5">
      <c r="A121" s="30"/>
      <c r="B121" s="31"/>
      <c r="C121" s="32"/>
      <c r="D121" s="191" t="s">
        <v>153</v>
      </c>
      <c r="E121" s="32"/>
      <c r="F121" s="196" t="s">
        <v>193</v>
      </c>
      <c r="G121" s="32"/>
      <c r="H121" s="32"/>
      <c r="I121" s="193"/>
      <c r="J121" s="193"/>
      <c r="K121" s="32"/>
      <c r="L121" s="32"/>
      <c r="M121" s="35"/>
      <c r="N121" s="194"/>
      <c r="O121" s="195"/>
      <c r="P121" s="67"/>
      <c r="Q121" s="67"/>
      <c r="R121" s="67"/>
      <c r="S121" s="67"/>
      <c r="T121" s="67"/>
      <c r="U121" s="67"/>
      <c r="V121" s="67"/>
      <c r="W121" s="67"/>
      <c r="X121" s="68"/>
      <c r="Y121" s="30"/>
      <c r="Z121" s="30"/>
      <c r="AA121" s="30"/>
      <c r="AB121" s="30"/>
      <c r="AC121" s="30"/>
      <c r="AD121" s="30"/>
      <c r="AE121" s="30"/>
      <c r="AT121" s="13" t="s">
        <v>153</v>
      </c>
      <c r="AU121" s="13" t="s">
        <v>82</v>
      </c>
    </row>
    <row r="122" spans="1:65" s="2" customFormat="1" ht="24.2" customHeight="1">
      <c r="A122" s="30"/>
      <c r="B122" s="31"/>
      <c r="C122" s="177" t="s">
        <v>84</v>
      </c>
      <c r="D122" s="177" t="s">
        <v>146</v>
      </c>
      <c r="E122" s="178" t="s">
        <v>194</v>
      </c>
      <c r="F122" s="179" t="s">
        <v>195</v>
      </c>
      <c r="G122" s="180" t="s">
        <v>149</v>
      </c>
      <c r="H122" s="181">
        <v>1</v>
      </c>
      <c r="I122" s="182"/>
      <c r="J122" s="182"/>
      <c r="K122" s="183">
        <f>ROUND(P122*H122,2)</f>
        <v>0</v>
      </c>
      <c r="L122" s="179" t="s">
        <v>1</v>
      </c>
      <c r="M122" s="35"/>
      <c r="N122" s="184" t="s">
        <v>1</v>
      </c>
      <c r="O122" s="185" t="s">
        <v>37</v>
      </c>
      <c r="P122" s="186">
        <f>I122+J122</f>
        <v>0</v>
      </c>
      <c r="Q122" s="186">
        <f>ROUND(I122*H122,2)</f>
        <v>0</v>
      </c>
      <c r="R122" s="186">
        <f>ROUND(J122*H122,2)</f>
        <v>0</v>
      </c>
      <c r="S122" s="67"/>
      <c r="T122" s="187">
        <f>S122*H122</f>
        <v>0</v>
      </c>
      <c r="U122" s="187">
        <v>0</v>
      </c>
      <c r="V122" s="187">
        <f>U122*H122</f>
        <v>0</v>
      </c>
      <c r="W122" s="187">
        <v>0</v>
      </c>
      <c r="X122" s="188">
        <f>W122*H122</f>
        <v>0</v>
      </c>
      <c r="Y122" s="30"/>
      <c r="Z122" s="30"/>
      <c r="AA122" s="30"/>
      <c r="AB122" s="30"/>
      <c r="AC122" s="30"/>
      <c r="AD122" s="30"/>
      <c r="AE122" s="30"/>
      <c r="AR122" s="189" t="s">
        <v>150</v>
      </c>
      <c r="AT122" s="189" t="s">
        <v>146</v>
      </c>
      <c r="AU122" s="189" t="s">
        <v>82</v>
      </c>
      <c r="AY122" s="13" t="s">
        <v>145</v>
      </c>
      <c r="BE122" s="190">
        <f>IF(O122="základní",K122,0)</f>
        <v>0</v>
      </c>
      <c r="BF122" s="190">
        <f>IF(O122="snížená",K122,0)</f>
        <v>0</v>
      </c>
      <c r="BG122" s="190">
        <f>IF(O122="zákl. přenesená",K122,0)</f>
        <v>0</v>
      </c>
      <c r="BH122" s="190">
        <f>IF(O122="sníž. přenesená",K122,0)</f>
        <v>0</v>
      </c>
      <c r="BI122" s="190">
        <f>IF(O122="nulová",K122,0)</f>
        <v>0</v>
      </c>
      <c r="BJ122" s="13" t="s">
        <v>82</v>
      </c>
      <c r="BK122" s="190">
        <f>ROUND(P122*H122,2)</f>
        <v>0</v>
      </c>
      <c r="BL122" s="13" t="s">
        <v>150</v>
      </c>
      <c r="BM122" s="189" t="s">
        <v>196</v>
      </c>
    </row>
    <row r="123" spans="1:65" s="2" customFormat="1" ht="19.5">
      <c r="A123" s="30"/>
      <c r="B123" s="31"/>
      <c r="C123" s="32"/>
      <c r="D123" s="191" t="s">
        <v>152</v>
      </c>
      <c r="E123" s="32"/>
      <c r="F123" s="192" t="s">
        <v>195</v>
      </c>
      <c r="G123" s="32"/>
      <c r="H123" s="32"/>
      <c r="I123" s="193"/>
      <c r="J123" s="193"/>
      <c r="K123" s="32"/>
      <c r="L123" s="32"/>
      <c r="M123" s="35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0"/>
      <c r="Z123" s="30"/>
      <c r="AA123" s="30"/>
      <c r="AB123" s="30"/>
      <c r="AC123" s="30"/>
      <c r="AD123" s="30"/>
      <c r="AE123" s="30"/>
      <c r="AT123" s="13" t="s">
        <v>152</v>
      </c>
      <c r="AU123" s="13" t="s">
        <v>82</v>
      </c>
    </row>
    <row r="124" spans="1:65" s="2" customFormat="1" ht="19.5">
      <c r="A124" s="30"/>
      <c r="B124" s="31"/>
      <c r="C124" s="32"/>
      <c r="D124" s="191" t="s">
        <v>153</v>
      </c>
      <c r="E124" s="32"/>
      <c r="F124" s="196" t="s">
        <v>197</v>
      </c>
      <c r="G124" s="32"/>
      <c r="H124" s="32"/>
      <c r="I124" s="193"/>
      <c r="J124" s="193"/>
      <c r="K124" s="32"/>
      <c r="L124" s="32"/>
      <c r="M124" s="35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0"/>
      <c r="Z124" s="30"/>
      <c r="AA124" s="30"/>
      <c r="AB124" s="30"/>
      <c r="AC124" s="30"/>
      <c r="AD124" s="30"/>
      <c r="AE124" s="30"/>
      <c r="AT124" s="13" t="s">
        <v>153</v>
      </c>
      <c r="AU124" s="13" t="s">
        <v>82</v>
      </c>
    </row>
    <row r="125" spans="1:65" s="2" customFormat="1" ht="24.2" customHeight="1">
      <c r="A125" s="30"/>
      <c r="B125" s="31"/>
      <c r="C125" s="177" t="s">
        <v>159</v>
      </c>
      <c r="D125" s="177" t="s">
        <v>146</v>
      </c>
      <c r="E125" s="178" t="s">
        <v>198</v>
      </c>
      <c r="F125" s="179" t="s">
        <v>199</v>
      </c>
      <c r="G125" s="180" t="s">
        <v>149</v>
      </c>
      <c r="H125" s="181">
        <v>2</v>
      </c>
      <c r="I125" s="182"/>
      <c r="J125" s="182"/>
      <c r="K125" s="183">
        <f>ROUND(P125*H125,2)</f>
        <v>0</v>
      </c>
      <c r="L125" s="179" t="s">
        <v>1</v>
      </c>
      <c r="M125" s="35"/>
      <c r="N125" s="184" t="s">
        <v>1</v>
      </c>
      <c r="O125" s="185" t="s">
        <v>37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67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8">
        <f>W125*H125</f>
        <v>0</v>
      </c>
      <c r="Y125" s="30"/>
      <c r="Z125" s="30"/>
      <c r="AA125" s="30"/>
      <c r="AB125" s="30"/>
      <c r="AC125" s="30"/>
      <c r="AD125" s="30"/>
      <c r="AE125" s="30"/>
      <c r="AR125" s="189" t="s">
        <v>150</v>
      </c>
      <c r="AT125" s="189" t="s">
        <v>146</v>
      </c>
      <c r="AU125" s="189" t="s">
        <v>82</v>
      </c>
      <c r="AY125" s="13" t="s">
        <v>145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3" t="s">
        <v>82</v>
      </c>
      <c r="BK125" s="190">
        <f>ROUND(P125*H125,2)</f>
        <v>0</v>
      </c>
      <c r="BL125" s="13" t="s">
        <v>150</v>
      </c>
      <c r="BM125" s="189" t="s">
        <v>200</v>
      </c>
    </row>
    <row r="126" spans="1:65" s="2" customFormat="1" ht="19.5">
      <c r="A126" s="30"/>
      <c r="B126" s="31"/>
      <c r="C126" s="32"/>
      <c r="D126" s="191" t="s">
        <v>152</v>
      </c>
      <c r="E126" s="32"/>
      <c r="F126" s="192" t="s">
        <v>199</v>
      </c>
      <c r="G126" s="32"/>
      <c r="H126" s="32"/>
      <c r="I126" s="193"/>
      <c r="J126" s="193"/>
      <c r="K126" s="32"/>
      <c r="L126" s="32"/>
      <c r="M126" s="35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0"/>
      <c r="Z126" s="30"/>
      <c r="AA126" s="30"/>
      <c r="AB126" s="30"/>
      <c r="AC126" s="30"/>
      <c r="AD126" s="30"/>
      <c r="AE126" s="30"/>
      <c r="AT126" s="13" t="s">
        <v>152</v>
      </c>
      <c r="AU126" s="13" t="s">
        <v>82</v>
      </c>
    </row>
    <row r="127" spans="1:65" s="2" customFormat="1" ht="29.25">
      <c r="A127" s="30"/>
      <c r="B127" s="31"/>
      <c r="C127" s="32"/>
      <c r="D127" s="191" t="s">
        <v>153</v>
      </c>
      <c r="E127" s="32"/>
      <c r="F127" s="196" t="s">
        <v>201</v>
      </c>
      <c r="G127" s="32"/>
      <c r="H127" s="32"/>
      <c r="I127" s="193"/>
      <c r="J127" s="193"/>
      <c r="K127" s="32"/>
      <c r="L127" s="32"/>
      <c r="M127" s="35"/>
      <c r="N127" s="194"/>
      <c r="O127" s="195"/>
      <c r="P127" s="67"/>
      <c r="Q127" s="67"/>
      <c r="R127" s="67"/>
      <c r="S127" s="67"/>
      <c r="T127" s="67"/>
      <c r="U127" s="67"/>
      <c r="V127" s="67"/>
      <c r="W127" s="67"/>
      <c r="X127" s="68"/>
      <c r="Y127" s="30"/>
      <c r="Z127" s="30"/>
      <c r="AA127" s="30"/>
      <c r="AB127" s="30"/>
      <c r="AC127" s="30"/>
      <c r="AD127" s="30"/>
      <c r="AE127" s="30"/>
      <c r="AT127" s="13" t="s">
        <v>153</v>
      </c>
      <c r="AU127" s="13" t="s">
        <v>82</v>
      </c>
    </row>
    <row r="128" spans="1:65" s="2" customFormat="1" ht="37.9" customHeight="1">
      <c r="A128" s="30"/>
      <c r="B128" s="31"/>
      <c r="C128" s="177" t="s">
        <v>144</v>
      </c>
      <c r="D128" s="177" t="s">
        <v>146</v>
      </c>
      <c r="E128" s="178" t="s">
        <v>202</v>
      </c>
      <c r="F128" s="179" t="s">
        <v>203</v>
      </c>
      <c r="G128" s="180" t="s">
        <v>149</v>
      </c>
      <c r="H128" s="181">
        <v>2</v>
      </c>
      <c r="I128" s="182"/>
      <c r="J128" s="182"/>
      <c r="K128" s="183">
        <f>ROUND(P128*H128,2)</f>
        <v>0</v>
      </c>
      <c r="L128" s="179" t="s">
        <v>1</v>
      </c>
      <c r="M128" s="35"/>
      <c r="N128" s="184" t="s">
        <v>1</v>
      </c>
      <c r="O128" s="185" t="s">
        <v>37</v>
      </c>
      <c r="P128" s="186">
        <f>I128+J128</f>
        <v>0</v>
      </c>
      <c r="Q128" s="186">
        <f>ROUND(I128*H128,2)</f>
        <v>0</v>
      </c>
      <c r="R128" s="186">
        <f>ROUND(J128*H128,2)</f>
        <v>0</v>
      </c>
      <c r="S128" s="67"/>
      <c r="T128" s="187">
        <f>S128*H128</f>
        <v>0</v>
      </c>
      <c r="U128" s="187">
        <v>0</v>
      </c>
      <c r="V128" s="187">
        <f>U128*H128</f>
        <v>0</v>
      </c>
      <c r="W128" s="187">
        <v>0</v>
      </c>
      <c r="X128" s="188">
        <f>W128*H128</f>
        <v>0</v>
      </c>
      <c r="Y128" s="30"/>
      <c r="Z128" s="30"/>
      <c r="AA128" s="30"/>
      <c r="AB128" s="30"/>
      <c r="AC128" s="30"/>
      <c r="AD128" s="30"/>
      <c r="AE128" s="30"/>
      <c r="AR128" s="189" t="s">
        <v>150</v>
      </c>
      <c r="AT128" s="189" t="s">
        <v>146</v>
      </c>
      <c r="AU128" s="189" t="s">
        <v>82</v>
      </c>
      <c r="AY128" s="13" t="s">
        <v>145</v>
      </c>
      <c r="BE128" s="190">
        <f>IF(O128="základní",K128,0)</f>
        <v>0</v>
      </c>
      <c r="BF128" s="190">
        <f>IF(O128="snížená",K128,0)</f>
        <v>0</v>
      </c>
      <c r="BG128" s="190">
        <f>IF(O128="zákl. přenesená",K128,0)</f>
        <v>0</v>
      </c>
      <c r="BH128" s="190">
        <f>IF(O128="sníž. přenesená",K128,0)</f>
        <v>0</v>
      </c>
      <c r="BI128" s="190">
        <f>IF(O128="nulová",K128,0)</f>
        <v>0</v>
      </c>
      <c r="BJ128" s="13" t="s">
        <v>82</v>
      </c>
      <c r="BK128" s="190">
        <f>ROUND(P128*H128,2)</f>
        <v>0</v>
      </c>
      <c r="BL128" s="13" t="s">
        <v>150</v>
      </c>
      <c r="BM128" s="189" t="s">
        <v>204</v>
      </c>
    </row>
    <row r="129" spans="1:65" s="2" customFormat="1" ht="19.5">
      <c r="A129" s="30"/>
      <c r="B129" s="31"/>
      <c r="C129" s="32"/>
      <c r="D129" s="191" t="s">
        <v>152</v>
      </c>
      <c r="E129" s="32"/>
      <c r="F129" s="192" t="s">
        <v>203</v>
      </c>
      <c r="G129" s="32"/>
      <c r="H129" s="32"/>
      <c r="I129" s="193"/>
      <c r="J129" s="193"/>
      <c r="K129" s="32"/>
      <c r="L129" s="32"/>
      <c r="M129" s="35"/>
      <c r="N129" s="194"/>
      <c r="O129" s="195"/>
      <c r="P129" s="67"/>
      <c r="Q129" s="67"/>
      <c r="R129" s="67"/>
      <c r="S129" s="67"/>
      <c r="T129" s="67"/>
      <c r="U129" s="67"/>
      <c r="V129" s="67"/>
      <c r="W129" s="67"/>
      <c r="X129" s="68"/>
      <c r="Y129" s="30"/>
      <c r="Z129" s="30"/>
      <c r="AA129" s="30"/>
      <c r="AB129" s="30"/>
      <c r="AC129" s="30"/>
      <c r="AD129" s="30"/>
      <c r="AE129" s="30"/>
      <c r="AT129" s="13" t="s">
        <v>152</v>
      </c>
      <c r="AU129" s="13" t="s">
        <v>82</v>
      </c>
    </row>
    <row r="130" spans="1:65" s="2" customFormat="1" ht="29.25">
      <c r="A130" s="30"/>
      <c r="B130" s="31"/>
      <c r="C130" s="32"/>
      <c r="D130" s="191" t="s">
        <v>153</v>
      </c>
      <c r="E130" s="32"/>
      <c r="F130" s="196" t="s">
        <v>205</v>
      </c>
      <c r="G130" s="32"/>
      <c r="H130" s="32"/>
      <c r="I130" s="193"/>
      <c r="J130" s="193"/>
      <c r="K130" s="32"/>
      <c r="L130" s="32"/>
      <c r="M130" s="35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0"/>
      <c r="Z130" s="30"/>
      <c r="AA130" s="30"/>
      <c r="AB130" s="30"/>
      <c r="AC130" s="30"/>
      <c r="AD130" s="30"/>
      <c r="AE130" s="30"/>
      <c r="AT130" s="13" t="s">
        <v>153</v>
      </c>
      <c r="AU130" s="13" t="s">
        <v>82</v>
      </c>
    </row>
    <row r="131" spans="1:65" s="2" customFormat="1" ht="37.9" customHeight="1">
      <c r="A131" s="30"/>
      <c r="B131" s="31"/>
      <c r="C131" s="177" t="s">
        <v>168</v>
      </c>
      <c r="D131" s="177" t="s">
        <v>146</v>
      </c>
      <c r="E131" s="178" t="s">
        <v>206</v>
      </c>
      <c r="F131" s="179" t="s">
        <v>207</v>
      </c>
      <c r="G131" s="180" t="s">
        <v>149</v>
      </c>
      <c r="H131" s="181">
        <v>2</v>
      </c>
      <c r="I131" s="182"/>
      <c r="J131" s="182"/>
      <c r="K131" s="183">
        <f>ROUND(P131*H131,2)</f>
        <v>0</v>
      </c>
      <c r="L131" s="179" t="s">
        <v>1</v>
      </c>
      <c r="M131" s="35"/>
      <c r="N131" s="184" t="s">
        <v>1</v>
      </c>
      <c r="O131" s="185" t="s">
        <v>37</v>
      </c>
      <c r="P131" s="186">
        <f>I131+J131</f>
        <v>0</v>
      </c>
      <c r="Q131" s="186">
        <f>ROUND(I131*H131,2)</f>
        <v>0</v>
      </c>
      <c r="R131" s="186">
        <f>ROUND(J131*H131,2)</f>
        <v>0</v>
      </c>
      <c r="S131" s="67"/>
      <c r="T131" s="187">
        <f>S131*H131</f>
        <v>0</v>
      </c>
      <c r="U131" s="187">
        <v>0</v>
      </c>
      <c r="V131" s="187">
        <f>U131*H131</f>
        <v>0</v>
      </c>
      <c r="W131" s="187">
        <v>0</v>
      </c>
      <c r="X131" s="188">
        <f>W131*H131</f>
        <v>0</v>
      </c>
      <c r="Y131" s="30"/>
      <c r="Z131" s="30"/>
      <c r="AA131" s="30"/>
      <c r="AB131" s="30"/>
      <c r="AC131" s="30"/>
      <c r="AD131" s="30"/>
      <c r="AE131" s="30"/>
      <c r="AR131" s="189" t="s">
        <v>150</v>
      </c>
      <c r="AT131" s="189" t="s">
        <v>146</v>
      </c>
      <c r="AU131" s="189" t="s">
        <v>82</v>
      </c>
      <c r="AY131" s="13" t="s">
        <v>145</v>
      </c>
      <c r="BE131" s="190">
        <f>IF(O131="základní",K131,0)</f>
        <v>0</v>
      </c>
      <c r="BF131" s="190">
        <f>IF(O131="snížená",K131,0)</f>
        <v>0</v>
      </c>
      <c r="BG131" s="190">
        <f>IF(O131="zákl. přenesená",K131,0)</f>
        <v>0</v>
      </c>
      <c r="BH131" s="190">
        <f>IF(O131="sníž. přenesená",K131,0)</f>
        <v>0</v>
      </c>
      <c r="BI131" s="190">
        <f>IF(O131="nulová",K131,0)</f>
        <v>0</v>
      </c>
      <c r="BJ131" s="13" t="s">
        <v>82</v>
      </c>
      <c r="BK131" s="190">
        <f>ROUND(P131*H131,2)</f>
        <v>0</v>
      </c>
      <c r="BL131" s="13" t="s">
        <v>150</v>
      </c>
      <c r="BM131" s="189" t="s">
        <v>208</v>
      </c>
    </row>
    <row r="132" spans="1:65" s="2" customFormat="1" ht="19.5">
      <c r="A132" s="30"/>
      <c r="B132" s="31"/>
      <c r="C132" s="32"/>
      <c r="D132" s="191" t="s">
        <v>152</v>
      </c>
      <c r="E132" s="32"/>
      <c r="F132" s="192" t="s">
        <v>207</v>
      </c>
      <c r="G132" s="32"/>
      <c r="H132" s="32"/>
      <c r="I132" s="193"/>
      <c r="J132" s="193"/>
      <c r="K132" s="32"/>
      <c r="L132" s="32"/>
      <c r="M132" s="35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0"/>
      <c r="Z132" s="30"/>
      <c r="AA132" s="30"/>
      <c r="AB132" s="30"/>
      <c r="AC132" s="30"/>
      <c r="AD132" s="30"/>
      <c r="AE132" s="30"/>
      <c r="AT132" s="13" t="s">
        <v>152</v>
      </c>
      <c r="AU132" s="13" t="s">
        <v>82</v>
      </c>
    </row>
    <row r="133" spans="1:65" s="2" customFormat="1" ht="29.25">
      <c r="A133" s="30"/>
      <c r="B133" s="31"/>
      <c r="C133" s="32"/>
      <c r="D133" s="191" t="s">
        <v>153</v>
      </c>
      <c r="E133" s="32"/>
      <c r="F133" s="196" t="s">
        <v>209</v>
      </c>
      <c r="G133" s="32"/>
      <c r="H133" s="32"/>
      <c r="I133" s="193"/>
      <c r="J133" s="193"/>
      <c r="K133" s="32"/>
      <c r="L133" s="32"/>
      <c r="M133" s="35"/>
      <c r="N133" s="194"/>
      <c r="O133" s="195"/>
      <c r="P133" s="67"/>
      <c r="Q133" s="67"/>
      <c r="R133" s="67"/>
      <c r="S133" s="67"/>
      <c r="T133" s="67"/>
      <c r="U133" s="67"/>
      <c r="V133" s="67"/>
      <c r="W133" s="67"/>
      <c r="X133" s="68"/>
      <c r="Y133" s="30"/>
      <c r="Z133" s="30"/>
      <c r="AA133" s="30"/>
      <c r="AB133" s="30"/>
      <c r="AC133" s="30"/>
      <c r="AD133" s="30"/>
      <c r="AE133" s="30"/>
      <c r="AT133" s="13" t="s">
        <v>153</v>
      </c>
      <c r="AU133" s="13" t="s">
        <v>82</v>
      </c>
    </row>
    <row r="134" spans="1:65" s="2" customFormat="1" ht="37.9" customHeight="1">
      <c r="A134" s="30"/>
      <c r="B134" s="31"/>
      <c r="C134" s="177" t="s">
        <v>175</v>
      </c>
      <c r="D134" s="177" t="s">
        <v>146</v>
      </c>
      <c r="E134" s="178" t="s">
        <v>210</v>
      </c>
      <c r="F134" s="179" t="s">
        <v>211</v>
      </c>
      <c r="G134" s="180" t="s">
        <v>149</v>
      </c>
      <c r="H134" s="181">
        <v>2</v>
      </c>
      <c r="I134" s="182"/>
      <c r="J134" s="182"/>
      <c r="K134" s="183">
        <f>ROUND(P134*H134,2)</f>
        <v>0</v>
      </c>
      <c r="L134" s="179" t="s">
        <v>1</v>
      </c>
      <c r="M134" s="35"/>
      <c r="N134" s="184" t="s">
        <v>1</v>
      </c>
      <c r="O134" s="185" t="s">
        <v>37</v>
      </c>
      <c r="P134" s="186">
        <f>I134+J134</f>
        <v>0</v>
      </c>
      <c r="Q134" s="186">
        <f>ROUND(I134*H134,2)</f>
        <v>0</v>
      </c>
      <c r="R134" s="186">
        <f>ROUND(J134*H134,2)</f>
        <v>0</v>
      </c>
      <c r="S134" s="67"/>
      <c r="T134" s="187">
        <f>S134*H134</f>
        <v>0</v>
      </c>
      <c r="U134" s="187">
        <v>0</v>
      </c>
      <c r="V134" s="187">
        <f>U134*H134</f>
        <v>0</v>
      </c>
      <c r="W134" s="187">
        <v>0</v>
      </c>
      <c r="X134" s="188">
        <f>W134*H134</f>
        <v>0</v>
      </c>
      <c r="Y134" s="30"/>
      <c r="Z134" s="30"/>
      <c r="AA134" s="30"/>
      <c r="AB134" s="30"/>
      <c r="AC134" s="30"/>
      <c r="AD134" s="30"/>
      <c r="AE134" s="30"/>
      <c r="AR134" s="189" t="s">
        <v>150</v>
      </c>
      <c r="AT134" s="189" t="s">
        <v>146</v>
      </c>
      <c r="AU134" s="189" t="s">
        <v>82</v>
      </c>
      <c r="AY134" s="13" t="s">
        <v>145</v>
      </c>
      <c r="BE134" s="190">
        <f>IF(O134="základní",K134,0)</f>
        <v>0</v>
      </c>
      <c r="BF134" s="190">
        <f>IF(O134="snížená",K134,0)</f>
        <v>0</v>
      </c>
      <c r="BG134" s="190">
        <f>IF(O134="zákl. přenesená",K134,0)</f>
        <v>0</v>
      </c>
      <c r="BH134" s="190">
        <f>IF(O134="sníž. přenesená",K134,0)</f>
        <v>0</v>
      </c>
      <c r="BI134" s="190">
        <f>IF(O134="nulová",K134,0)</f>
        <v>0</v>
      </c>
      <c r="BJ134" s="13" t="s">
        <v>82</v>
      </c>
      <c r="BK134" s="190">
        <f>ROUND(P134*H134,2)</f>
        <v>0</v>
      </c>
      <c r="BL134" s="13" t="s">
        <v>150</v>
      </c>
      <c r="BM134" s="189" t="s">
        <v>212</v>
      </c>
    </row>
    <row r="135" spans="1:65" s="2" customFormat="1" ht="19.5">
      <c r="A135" s="30"/>
      <c r="B135" s="31"/>
      <c r="C135" s="32"/>
      <c r="D135" s="191" t="s">
        <v>152</v>
      </c>
      <c r="E135" s="32"/>
      <c r="F135" s="192" t="s">
        <v>211</v>
      </c>
      <c r="G135" s="32"/>
      <c r="H135" s="32"/>
      <c r="I135" s="193"/>
      <c r="J135" s="193"/>
      <c r="K135" s="32"/>
      <c r="L135" s="32"/>
      <c r="M135" s="35"/>
      <c r="N135" s="194"/>
      <c r="O135" s="195"/>
      <c r="P135" s="67"/>
      <c r="Q135" s="67"/>
      <c r="R135" s="67"/>
      <c r="S135" s="67"/>
      <c r="T135" s="67"/>
      <c r="U135" s="67"/>
      <c r="V135" s="67"/>
      <c r="W135" s="67"/>
      <c r="X135" s="68"/>
      <c r="Y135" s="30"/>
      <c r="Z135" s="30"/>
      <c r="AA135" s="30"/>
      <c r="AB135" s="30"/>
      <c r="AC135" s="30"/>
      <c r="AD135" s="30"/>
      <c r="AE135" s="30"/>
      <c r="AT135" s="13" t="s">
        <v>152</v>
      </c>
      <c r="AU135" s="13" t="s">
        <v>82</v>
      </c>
    </row>
    <row r="136" spans="1:65" s="2" customFormat="1" ht="29.25">
      <c r="A136" s="30"/>
      <c r="B136" s="31"/>
      <c r="C136" s="32"/>
      <c r="D136" s="191" t="s">
        <v>153</v>
      </c>
      <c r="E136" s="32"/>
      <c r="F136" s="196" t="s">
        <v>213</v>
      </c>
      <c r="G136" s="32"/>
      <c r="H136" s="32"/>
      <c r="I136" s="193"/>
      <c r="J136" s="193"/>
      <c r="K136" s="32"/>
      <c r="L136" s="32"/>
      <c r="M136" s="35"/>
      <c r="N136" s="194"/>
      <c r="O136" s="195"/>
      <c r="P136" s="67"/>
      <c r="Q136" s="67"/>
      <c r="R136" s="67"/>
      <c r="S136" s="67"/>
      <c r="T136" s="67"/>
      <c r="U136" s="67"/>
      <c r="V136" s="67"/>
      <c r="W136" s="67"/>
      <c r="X136" s="68"/>
      <c r="Y136" s="30"/>
      <c r="Z136" s="30"/>
      <c r="AA136" s="30"/>
      <c r="AB136" s="30"/>
      <c r="AC136" s="30"/>
      <c r="AD136" s="30"/>
      <c r="AE136" s="30"/>
      <c r="AT136" s="13" t="s">
        <v>153</v>
      </c>
      <c r="AU136" s="13" t="s">
        <v>82</v>
      </c>
    </row>
    <row r="137" spans="1:65" s="2" customFormat="1" ht="37.9" customHeight="1">
      <c r="A137" s="30"/>
      <c r="B137" s="31"/>
      <c r="C137" s="177" t="s">
        <v>214</v>
      </c>
      <c r="D137" s="177" t="s">
        <v>146</v>
      </c>
      <c r="E137" s="178" t="s">
        <v>215</v>
      </c>
      <c r="F137" s="179" t="s">
        <v>216</v>
      </c>
      <c r="G137" s="180" t="s">
        <v>149</v>
      </c>
      <c r="H137" s="181">
        <v>1</v>
      </c>
      <c r="I137" s="182"/>
      <c r="J137" s="182"/>
      <c r="K137" s="183">
        <f>ROUND(P137*H137,2)</f>
        <v>0</v>
      </c>
      <c r="L137" s="179" t="s">
        <v>1</v>
      </c>
      <c r="M137" s="35"/>
      <c r="N137" s="184" t="s">
        <v>1</v>
      </c>
      <c r="O137" s="185" t="s">
        <v>37</v>
      </c>
      <c r="P137" s="186">
        <f>I137+J137</f>
        <v>0</v>
      </c>
      <c r="Q137" s="186">
        <f>ROUND(I137*H137,2)</f>
        <v>0</v>
      </c>
      <c r="R137" s="186">
        <f>ROUND(J137*H137,2)</f>
        <v>0</v>
      </c>
      <c r="S137" s="67"/>
      <c r="T137" s="187">
        <f>S137*H137</f>
        <v>0</v>
      </c>
      <c r="U137" s="187">
        <v>0</v>
      </c>
      <c r="V137" s="187">
        <f>U137*H137</f>
        <v>0</v>
      </c>
      <c r="W137" s="187">
        <v>0</v>
      </c>
      <c r="X137" s="188">
        <f>W137*H137</f>
        <v>0</v>
      </c>
      <c r="Y137" s="30"/>
      <c r="Z137" s="30"/>
      <c r="AA137" s="30"/>
      <c r="AB137" s="30"/>
      <c r="AC137" s="30"/>
      <c r="AD137" s="30"/>
      <c r="AE137" s="30"/>
      <c r="AR137" s="189" t="s">
        <v>150</v>
      </c>
      <c r="AT137" s="189" t="s">
        <v>146</v>
      </c>
      <c r="AU137" s="189" t="s">
        <v>82</v>
      </c>
      <c r="AY137" s="13" t="s">
        <v>145</v>
      </c>
      <c r="BE137" s="190">
        <f>IF(O137="základní",K137,0)</f>
        <v>0</v>
      </c>
      <c r="BF137" s="190">
        <f>IF(O137="snížená",K137,0)</f>
        <v>0</v>
      </c>
      <c r="BG137" s="190">
        <f>IF(O137="zákl. přenesená",K137,0)</f>
        <v>0</v>
      </c>
      <c r="BH137" s="190">
        <f>IF(O137="sníž. přenesená",K137,0)</f>
        <v>0</v>
      </c>
      <c r="BI137" s="190">
        <f>IF(O137="nulová",K137,0)</f>
        <v>0</v>
      </c>
      <c r="BJ137" s="13" t="s">
        <v>82</v>
      </c>
      <c r="BK137" s="190">
        <f>ROUND(P137*H137,2)</f>
        <v>0</v>
      </c>
      <c r="BL137" s="13" t="s">
        <v>150</v>
      </c>
      <c r="BM137" s="189" t="s">
        <v>217</v>
      </c>
    </row>
    <row r="138" spans="1:65" s="2" customFormat="1" ht="19.5">
      <c r="A138" s="30"/>
      <c r="B138" s="31"/>
      <c r="C138" s="32"/>
      <c r="D138" s="191" t="s">
        <v>152</v>
      </c>
      <c r="E138" s="32"/>
      <c r="F138" s="192" t="s">
        <v>216</v>
      </c>
      <c r="G138" s="32"/>
      <c r="H138" s="32"/>
      <c r="I138" s="193"/>
      <c r="J138" s="193"/>
      <c r="K138" s="32"/>
      <c r="L138" s="32"/>
      <c r="M138" s="35"/>
      <c r="N138" s="194"/>
      <c r="O138" s="195"/>
      <c r="P138" s="67"/>
      <c r="Q138" s="67"/>
      <c r="R138" s="67"/>
      <c r="S138" s="67"/>
      <c r="T138" s="67"/>
      <c r="U138" s="67"/>
      <c r="V138" s="67"/>
      <c r="W138" s="67"/>
      <c r="X138" s="68"/>
      <c r="Y138" s="30"/>
      <c r="Z138" s="30"/>
      <c r="AA138" s="30"/>
      <c r="AB138" s="30"/>
      <c r="AC138" s="30"/>
      <c r="AD138" s="30"/>
      <c r="AE138" s="30"/>
      <c r="AT138" s="13" t="s">
        <v>152</v>
      </c>
      <c r="AU138" s="13" t="s">
        <v>82</v>
      </c>
    </row>
    <row r="139" spans="1:65" s="2" customFormat="1" ht="19.5">
      <c r="A139" s="30"/>
      <c r="B139" s="31"/>
      <c r="C139" s="32"/>
      <c r="D139" s="191" t="s">
        <v>153</v>
      </c>
      <c r="E139" s="32"/>
      <c r="F139" s="196" t="s">
        <v>218</v>
      </c>
      <c r="G139" s="32"/>
      <c r="H139" s="32"/>
      <c r="I139" s="193"/>
      <c r="J139" s="193"/>
      <c r="K139" s="32"/>
      <c r="L139" s="32"/>
      <c r="M139" s="35"/>
      <c r="N139" s="197"/>
      <c r="O139" s="198"/>
      <c r="P139" s="199"/>
      <c r="Q139" s="199"/>
      <c r="R139" s="199"/>
      <c r="S139" s="199"/>
      <c r="T139" s="199"/>
      <c r="U139" s="199"/>
      <c r="V139" s="199"/>
      <c r="W139" s="199"/>
      <c r="X139" s="200"/>
      <c r="Y139" s="30"/>
      <c r="Z139" s="30"/>
      <c r="AA139" s="30"/>
      <c r="AB139" s="30"/>
      <c r="AC139" s="30"/>
      <c r="AD139" s="30"/>
      <c r="AE139" s="30"/>
      <c r="AT139" s="13" t="s">
        <v>153</v>
      </c>
      <c r="AU139" s="13" t="s">
        <v>82</v>
      </c>
    </row>
    <row r="140" spans="1:65" s="2" customFormat="1" ht="6.95" customHeight="1">
      <c r="A140" s="3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35"/>
      <c r="N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</sheetData>
  <sheetProtection algorithmName="SHA-512" hashValue="As37l0IoWCMfPMtzGeNah/KeJ3P5KAii8myvZaGfsuguLn1dc10idZz2vJ4sjVMOBj6PHhzqKly6QfOrDHeelQ==" saltValue="f8k9YLHrDiObD/PsFeVA8kwHCysxy8PyfjDS+VUcQlZ3xjnNKx3YxJWI2QU0RVM+fmBdQVbyN+hs70ZfJm5IKg==" spinCount="100000" sheet="1" objects="1" scenarios="1" formatColumns="0" formatRows="0" autoFilter="0"/>
  <autoFilter ref="C116:L139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T2" s="13" t="s">
        <v>93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6"/>
      <c r="AT3" s="13" t="s">
        <v>84</v>
      </c>
    </row>
    <row r="4" spans="1:46" s="1" customFormat="1" ht="24.95" customHeight="1">
      <c r="B4" s="16"/>
      <c r="D4" s="107" t="s">
        <v>112</v>
      </c>
      <c r="M4" s="16"/>
      <c r="N4" s="108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9" t="s">
        <v>17</v>
      </c>
      <c r="M6" s="16"/>
    </row>
    <row r="7" spans="1:46" s="1" customFormat="1" ht="16.5" customHeight="1">
      <c r="B7" s="16"/>
      <c r="E7" s="242" t="str">
        <f>'Rekapitulace stavby'!K6</f>
        <v>Revizní činnost elektrického zařízení SEE v obvodu OŘ Plzeň 2022</v>
      </c>
      <c r="F7" s="243"/>
      <c r="G7" s="243"/>
      <c r="H7" s="243"/>
      <c r="M7" s="16"/>
    </row>
    <row r="8" spans="1:46" s="2" customFormat="1" ht="12" customHeight="1">
      <c r="A8" s="30"/>
      <c r="B8" s="35"/>
      <c r="C8" s="30"/>
      <c r="D8" s="109" t="s">
        <v>113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4" t="s">
        <v>219</v>
      </c>
      <c r="F9" s="245"/>
      <c r="G9" s="245"/>
      <c r="H9" s="245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9" t="s">
        <v>19</v>
      </c>
      <c r="E11" s="30"/>
      <c r="F11" s="110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9" t="s">
        <v>21</v>
      </c>
      <c r="E12" s="30"/>
      <c r="F12" s="110" t="s">
        <v>22</v>
      </c>
      <c r="G12" s="30"/>
      <c r="H12" s="30"/>
      <c r="I12" s="109" t="s">
        <v>23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9" t="s">
        <v>24</v>
      </c>
      <c r="E14" s="30"/>
      <c r="F14" s="30"/>
      <c r="G14" s="30"/>
      <c r="H14" s="30"/>
      <c r="I14" s="109" t="s">
        <v>25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0" t="s">
        <v>22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9" t="s">
        <v>27</v>
      </c>
      <c r="E17" s="30"/>
      <c r="F17" s="30"/>
      <c r="G17" s="30"/>
      <c r="H17" s="30"/>
      <c r="I17" s="109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6" t="str">
        <f>'Rekapitulace stavby'!E14</f>
        <v>Vyplň údaj</v>
      </c>
      <c r="F18" s="247"/>
      <c r="G18" s="247"/>
      <c r="H18" s="247"/>
      <c r="I18" s="109" t="s">
        <v>26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9" t="s">
        <v>29</v>
      </c>
      <c r="E20" s="30"/>
      <c r="F20" s="30"/>
      <c r="G20" s="30"/>
      <c r="H20" s="30"/>
      <c r="I20" s="109" t="s">
        <v>25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0" t="s">
        <v>22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9" t="s">
        <v>30</v>
      </c>
      <c r="E23" s="30"/>
      <c r="F23" s="30"/>
      <c r="G23" s="30"/>
      <c r="H23" s="30"/>
      <c r="I23" s="109" t="s">
        <v>25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0" t="s">
        <v>22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9" t="s">
        <v>31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48" t="s">
        <v>1</v>
      </c>
      <c r="F27" s="248"/>
      <c r="G27" s="248"/>
      <c r="H27" s="248"/>
      <c r="I27" s="112"/>
      <c r="J27" s="112"/>
      <c r="K27" s="112"/>
      <c r="L27" s="112"/>
      <c r="M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5"/>
      <c r="E29" s="115"/>
      <c r="F29" s="115"/>
      <c r="G29" s="115"/>
      <c r="H29" s="115"/>
      <c r="I29" s="115"/>
      <c r="J29" s="115"/>
      <c r="K29" s="115"/>
      <c r="L29" s="115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5"/>
      <c r="C30" s="30"/>
      <c r="D30" s="30"/>
      <c r="E30" s="109" t="s">
        <v>115</v>
      </c>
      <c r="F30" s="30"/>
      <c r="G30" s="30"/>
      <c r="H30" s="30"/>
      <c r="I30" s="30"/>
      <c r="J30" s="30"/>
      <c r="K30" s="116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5"/>
      <c r="C31" s="30"/>
      <c r="D31" s="30"/>
      <c r="E31" s="109" t="s">
        <v>116</v>
      </c>
      <c r="F31" s="30"/>
      <c r="G31" s="30"/>
      <c r="H31" s="30"/>
      <c r="I31" s="30"/>
      <c r="J31" s="30"/>
      <c r="K31" s="116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7" t="s">
        <v>32</v>
      </c>
      <c r="E32" s="30"/>
      <c r="F32" s="30"/>
      <c r="G32" s="30"/>
      <c r="H32" s="30"/>
      <c r="I32" s="30"/>
      <c r="J32" s="30"/>
      <c r="K32" s="118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5"/>
      <c r="E33" s="115"/>
      <c r="F33" s="115"/>
      <c r="G33" s="115"/>
      <c r="H33" s="115"/>
      <c r="I33" s="115"/>
      <c r="J33" s="115"/>
      <c r="K33" s="115"/>
      <c r="L33" s="115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9" t="s">
        <v>34</v>
      </c>
      <c r="G34" s="30"/>
      <c r="H34" s="30"/>
      <c r="I34" s="119" t="s">
        <v>33</v>
      </c>
      <c r="J34" s="30"/>
      <c r="K34" s="119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0" t="s">
        <v>36</v>
      </c>
      <c r="E35" s="109" t="s">
        <v>37</v>
      </c>
      <c r="F35" s="116">
        <f>ROUND((SUM(BE117:BE154)),  2)</f>
        <v>0</v>
      </c>
      <c r="G35" s="30"/>
      <c r="H35" s="30"/>
      <c r="I35" s="121">
        <v>0.21</v>
      </c>
      <c r="J35" s="30"/>
      <c r="K35" s="116">
        <f>ROUND(((SUM(BE117:BE154))*I35),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9" t="s">
        <v>38</v>
      </c>
      <c r="F36" s="116">
        <f>ROUND((SUM(BF117:BF154)),  2)</f>
        <v>0</v>
      </c>
      <c r="G36" s="30"/>
      <c r="H36" s="30"/>
      <c r="I36" s="121">
        <v>0.15</v>
      </c>
      <c r="J36" s="30"/>
      <c r="K36" s="116">
        <f>ROUND(((SUM(BF117:BF154))*I36),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9" t="s">
        <v>39</v>
      </c>
      <c r="F37" s="116">
        <f>ROUND((SUM(BG117:BG154)),  2)</f>
        <v>0</v>
      </c>
      <c r="G37" s="30"/>
      <c r="H37" s="30"/>
      <c r="I37" s="121">
        <v>0.21</v>
      </c>
      <c r="J37" s="30"/>
      <c r="K37" s="116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9" t="s">
        <v>40</v>
      </c>
      <c r="F38" s="116">
        <f>ROUND((SUM(BH117:BH154)),  2)</f>
        <v>0</v>
      </c>
      <c r="G38" s="30"/>
      <c r="H38" s="30"/>
      <c r="I38" s="121">
        <v>0.15</v>
      </c>
      <c r="J38" s="30"/>
      <c r="K38" s="116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9" t="s">
        <v>41</v>
      </c>
      <c r="F39" s="116">
        <f>ROUND((SUM(BI117:BI154)),  2)</f>
        <v>0</v>
      </c>
      <c r="G39" s="30"/>
      <c r="H39" s="30"/>
      <c r="I39" s="121">
        <v>0</v>
      </c>
      <c r="J39" s="30"/>
      <c r="K39" s="116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2"/>
      <c r="D41" s="123" t="s">
        <v>42</v>
      </c>
      <c r="E41" s="124"/>
      <c r="F41" s="124"/>
      <c r="G41" s="125" t="s">
        <v>43</v>
      </c>
      <c r="H41" s="126" t="s">
        <v>44</v>
      </c>
      <c r="I41" s="124"/>
      <c r="J41" s="124"/>
      <c r="K41" s="127">
        <f>SUM(K32:K39)</f>
        <v>0</v>
      </c>
      <c r="L41" s="128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9" t="s">
        <v>45</v>
      </c>
      <c r="E50" s="130"/>
      <c r="F50" s="130"/>
      <c r="G50" s="129" t="s">
        <v>46</v>
      </c>
      <c r="H50" s="130"/>
      <c r="I50" s="130"/>
      <c r="J50" s="130"/>
      <c r="K50" s="130"/>
      <c r="L50" s="130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30"/>
      <c r="B61" s="35"/>
      <c r="C61" s="30"/>
      <c r="D61" s="131" t="s">
        <v>47</v>
      </c>
      <c r="E61" s="132"/>
      <c r="F61" s="133" t="s">
        <v>48</v>
      </c>
      <c r="G61" s="131" t="s">
        <v>47</v>
      </c>
      <c r="H61" s="132"/>
      <c r="I61" s="132"/>
      <c r="J61" s="134" t="s">
        <v>48</v>
      </c>
      <c r="K61" s="132"/>
      <c r="L61" s="132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30"/>
      <c r="B65" s="35"/>
      <c r="C65" s="30"/>
      <c r="D65" s="129" t="s">
        <v>49</v>
      </c>
      <c r="E65" s="135"/>
      <c r="F65" s="135"/>
      <c r="G65" s="129" t="s">
        <v>50</v>
      </c>
      <c r="H65" s="135"/>
      <c r="I65" s="135"/>
      <c r="J65" s="135"/>
      <c r="K65" s="135"/>
      <c r="L65" s="13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30"/>
      <c r="B76" s="35"/>
      <c r="C76" s="30"/>
      <c r="D76" s="131" t="s">
        <v>47</v>
      </c>
      <c r="E76" s="132"/>
      <c r="F76" s="133" t="s">
        <v>48</v>
      </c>
      <c r="G76" s="131" t="s">
        <v>47</v>
      </c>
      <c r="H76" s="132"/>
      <c r="I76" s="132"/>
      <c r="J76" s="134" t="s">
        <v>48</v>
      </c>
      <c r="K76" s="132"/>
      <c r="L76" s="132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117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49" t="str">
        <f>E7</f>
        <v>Revizní činnost elektrického zařízení SEE v obvodu OŘ Plzeň 2022</v>
      </c>
      <c r="F85" s="250"/>
      <c r="G85" s="250"/>
      <c r="H85" s="250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113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5" t="str">
        <f>E9</f>
        <v>04 - revize OE Klatovy</v>
      </c>
      <c r="F87" s="251"/>
      <c r="G87" s="251"/>
      <c r="H87" s="251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21</v>
      </c>
      <c r="D89" s="32"/>
      <c r="E89" s="32"/>
      <c r="F89" s="23" t="str">
        <f>F12</f>
        <v xml:space="preserve"> 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40" t="s">
        <v>118</v>
      </c>
      <c r="D94" s="141"/>
      <c r="E94" s="141"/>
      <c r="F94" s="141"/>
      <c r="G94" s="141"/>
      <c r="H94" s="141"/>
      <c r="I94" s="142" t="s">
        <v>119</v>
      </c>
      <c r="J94" s="142" t="s">
        <v>120</v>
      </c>
      <c r="K94" s="142" t="s">
        <v>121</v>
      </c>
      <c r="L94" s="14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43" t="s">
        <v>122</v>
      </c>
      <c r="D96" s="32"/>
      <c r="E96" s="32"/>
      <c r="F96" s="32"/>
      <c r="G96" s="32"/>
      <c r="H96" s="32"/>
      <c r="I96" s="80">
        <f>Q117</f>
        <v>0</v>
      </c>
      <c r="J96" s="80">
        <f>R117</f>
        <v>0</v>
      </c>
      <c r="K96" s="80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123</v>
      </c>
    </row>
    <row r="97" spans="1:31" s="9" customFormat="1" ht="24.95" hidden="1" customHeight="1">
      <c r="B97" s="144"/>
      <c r="C97" s="145"/>
      <c r="D97" s="146" t="s">
        <v>124</v>
      </c>
      <c r="E97" s="147"/>
      <c r="F97" s="147"/>
      <c r="G97" s="147"/>
      <c r="H97" s="147"/>
      <c r="I97" s="148">
        <f>Q118</f>
        <v>0</v>
      </c>
      <c r="J97" s="148">
        <f>R118</f>
        <v>0</v>
      </c>
      <c r="K97" s="148">
        <f>K118</f>
        <v>0</v>
      </c>
      <c r="L97" s="145"/>
      <c r="M97" s="149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125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49" t="str">
        <f>E7</f>
        <v>Revizní činnost elektrického zařízení SEE v obvodu OŘ Plzeň 2022</v>
      </c>
      <c r="F107" s="250"/>
      <c r="G107" s="250"/>
      <c r="H107" s="250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113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5" t="str">
        <f>E9</f>
        <v>04 - revize OE Klatovy</v>
      </c>
      <c r="F109" s="251"/>
      <c r="G109" s="251"/>
      <c r="H109" s="251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21</v>
      </c>
      <c r="D111" s="32"/>
      <c r="E111" s="32"/>
      <c r="F111" s="23" t="str">
        <f>F12</f>
        <v xml:space="preserve"> </v>
      </c>
      <c r="G111" s="32"/>
      <c r="H111" s="32"/>
      <c r="I111" s="25" t="s">
        <v>23</v>
      </c>
      <c r="J111" s="62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30</v>
      </c>
      <c r="J114" s="28" t="str">
        <f>E24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50"/>
      <c r="B116" s="151"/>
      <c r="C116" s="152" t="s">
        <v>126</v>
      </c>
      <c r="D116" s="153" t="s">
        <v>57</v>
      </c>
      <c r="E116" s="153" t="s">
        <v>53</v>
      </c>
      <c r="F116" s="153" t="s">
        <v>54</v>
      </c>
      <c r="G116" s="153" t="s">
        <v>127</v>
      </c>
      <c r="H116" s="153" t="s">
        <v>128</v>
      </c>
      <c r="I116" s="153" t="s">
        <v>129</v>
      </c>
      <c r="J116" s="153" t="s">
        <v>130</v>
      </c>
      <c r="K116" s="153" t="s">
        <v>121</v>
      </c>
      <c r="L116" s="154" t="s">
        <v>131</v>
      </c>
      <c r="M116" s="155"/>
      <c r="N116" s="71" t="s">
        <v>1</v>
      </c>
      <c r="O116" s="72" t="s">
        <v>36</v>
      </c>
      <c r="P116" s="72" t="s">
        <v>132</v>
      </c>
      <c r="Q116" s="72" t="s">
        <v>133</v>
      </c>
      <c r="R116" s="72" t="s">
        <v>134</v>
      </c>
      <c r="S116" s="72" t="s">
        <v>135</v>
      </c>
      <c r="T116" s="72" t="s">
        <v>136</v>
      </c>
      <c r="U116" s="72" t="s">
        <v>137</v>
      </c>
      <c r="V116" s="72" t="s">
        <v>138</v>
      </c>
      <c r="W116" s="72" t="s">
        <v>139</v>
      </c>
      <c r="X116" s="73" t="s">
        <v>140</v>
      </c>
      <c r="Y116" s="150"/>
      <c r="Z116" s="150"/>
      <c r="AA116" s="150"/>
      <c r="AB116" s="150"/>
      <c r="AC116" s="150"/>
      <c r="AD116" s="150"/>
      <c r="AE116" s="150"/>
    </row>
    <row r="117" spans="1:65" s="2" customFormat="1" ht="22.9" customHeight="1">
      <c r="A117" s="30"/>
      <c r="B117" s="31"/>
      <c r="C117" s="78" t="s">
        <v>141</v>
      </c>
      <c r="D117" s="32"/>
      <c r="E117" s="32"/>
      <c r="F117" s="32"/>
      <c r="G117" s="32"/>
      <c r="H117" s="32"/>
      <c r="I117" s="32"/>
      <c r="J117" s="32"/>
      <c r="K117" s="156">
        <f>BK117</f>
        <v>0</v>
      </c>
      <c r="L117" s="32"/>
      <c r="M117" s="35"/>
      <c r="N117" s="74"/>
      <c r="O117" s="157"/>
      <c r="P117" s="75"/>
      <c r="Q117" s="158">
        <f>Q118</f>
        <v>0</v>
      </c>
      <c r="R117" s="158">
        <f>R118</f>
        <v>0</v>
      </c>
      <c r="S117" s="75"/>
      <c r="T117" s="159">
        <f>T118</f>
        <v>0</v>
      </c>
      <c r="U117" s="75"/>
      <c r="V117" s="159">
        <f>V118</f>
        <v>0</v>
      </c>
      <c r="W117" s="75"/>
      <c r="X117" s="160">
        <f>X118</f>
        <v>0</v>
      </c>
      <c r="Y117" s="30"/>
      <c r="Z117" s="30"/>
      <c r="AA117" s="30"/>
      <c r="AB117" s="30"/>
      <c r="AC117" s="30"/>
      <c r="AD117" s="30"/>
      <c r="AE117" s="30"/>
      <c r="AT117" s="13" t="s">
        <v>73</v>
      </c>
      <c r="AU117" s="13" t="s">
        <v>123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73</v>
      </c>
      <c r="E118" s="165" t="s">
        <v>142</v>
      </c>
      <c r="F118" s="165" t="s">
        <v>143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SUM(Q119:Q154)</f>
        <v>0</v>
      </c>
      <c r="R118" s="171">
        <f>SUM(R119:R154)</f>
        <v>0</v>
      </c>
      <c r="S118" s="170"/>
      <c r="T118" s="172">
        <f>SUM(T119:T154)</f>
        <v>0</v>
      </c>
      <c r="U118" s="170"/>
      <c r="V118" s="172">
        <f>SUM(V119:V154)</f>
        <v>0</v>
      </c>
      <c r="W118" s="170"/>
      <c r="X118" s="173">
        <f>SUM(X119:X154)</f>
        <v>0</v>
      </c>
      <c r="AR118" s="174" t="s">
        <v>144</v>
      </c>
      <c r="AT118" s="175" t="s">
        <v>73</v>
      </c>
      <c r="AU118" s="175" t="s">
        <v>74</v>
      </c>
      <c r="AY118" s="174" t="s">
        <v>145</v>
      </c>
      <c r="BK118" s="176">
        <f>SUM(BK119:BK154)</f>
        <v>0</v>
      </c>
    </row>
    <row r="119" spans="1:65" s="2" customFormat="1" ht="24.2" customHeight="1">
      <c r="A119" s="30"/>
      <c r="B119" s="31"/>
      <c r="C119" s="177" t="s">
        <v>82</v>
      </c>
      <c r="D119" s="177" t="s">
        <v>146</v>
      </c>
      <c r="E119" s="178" t="s">
        <v>194</v>
      </c>
      <c r="F119" s="179" t="s">
        <v>195</v>
      </c>
      <c r="G119" s="180" t="s">
        <v>149</v>
      </c>
      <c r="H119" s="181">
        <v>4</v>
      </c>
      <c r="I119" s="182"/>
      <c r="J119" s="182"/>
      <c r="K119" s="183">
        <f>ROUND(P119*H119,2)</f>
        <v>0</v>
      </c>
      <c r="L119" s="179" t="s">
        <v>1</v>
      </c>
      <c r="M119" s="35"/>
      <c r="N119" s="184" t="s">
        <v>1</v>
      </c>
      <c r="O119" s="185" t="s">
        <v>37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7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8">
        <f>W119*H119</f>
        <v>0</v>
      </c>
      <c r="Y119" s="30"/>
      <c r="Z119" s="30"/>
      <c r="AA119" s="30"/>
      <c r="AB119" s="30"/>
      <c r="AC119" s="30"/>
      <c r="AD119" s="30"/>
      <c r="AE119" s="30"/>
      <c r="AR119" s="189" t="s">
        <v>150</v>
      </c>
      <c r="AT119" s="189" t="s">
        <v>146</v>
      </c>
      <c r="AU119" s="189" t="s">
        <v>82</v>
      </c>
      <c r="AY119" s="13" t="s">
        <v>145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3" t="s">
        <v>82</v>
      </c>
      <c r="BK119" s="190">
        <f>ROUND(P119*H119,2)</f>
        <v>0</v>
      </c>
      <c r="BL119" s="13" t="s">
        <v>150</v>
      </c>
      <c r="BM119" s="189" t="s">
        <v>220</v>
      </c>
    </row>
    <row r="120" spans="1:65" s="2" customFormat="1" ht="19.5">
      <c r="A120" s="30"/>
      <c r="B120" s="31"/>
      <c r="C120" s="32"/>
      <c r="D120" s="191" t="s">
        <v>152</v>
      </c>
      <c r="E120" s="32"/>
      <c r="F120" s="192" t="s">
        <v>195</v>
      </c>
      <c r="G120" s="32"/>
      <c r="H120" s="32"/>
      <c r="I120" s="193"/>
      <c r="J120" s="193"/>
      <c r="K120" s="32"/>
      <c r="L120" s="32"/>
      <c r="M120" s="35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0"/>
      <c r="Z120" s="30"/>
      <c r="AA120" s="30"/>
      <c r="AB120" s="30"/>
      <c r="AC120" s="30"/>
      <c r="AD120" s="30"/>
      <c r="AE120" s="30"/>
      <c r="AT120" s="13" t="s">
        <v>152</v>
      </c>
      <c r="AU120" s="13" t="s">
        <v>82</v>
      </c>
    </row>
    <row r="121" spans="1:65" s="2" customFormat="1" ht="48.75">
      <c r="A121" s="30"/>
      <c r="B121" s="31"/>
      <c r="C121" s="32"/>
      <c r="D121" s="191" t="s">
        <v>153</v>
      </c>
      <c r="E121" s="32"/>
      <c r="F121" s="196" t="s">
        <v>221</v>
      </c>
      <c r="G121" s="32"/>
      <c r="H121" s="32"/>
      <c r="I121" s="193"/>
      <c r="J121" s="193"/>
      <c r="K121" s="32"/>
      <c r="L121" s="32"/>
      <c r="M121" s="35"/>
      <c r="N121" s="194"/>
      <c r="O121" s="195"/>
      <c r="P121" s="67"/>
      <c r="Q121" s="67"/>
      <c r="R121" s="67"/>
      <c r="S121" s="67"/>
      <c r="T121" s="67"/>
      <c r="U121" s="67"/>
      <c r="V121" s="67"/>
      <c r="W121" s="67"/>
      <c r="X121" s="68"/>
      <c r="Y121" s="30"/>
      <c r="Z121" s="30"/>
      <c r="AA121" s="30"/>
      <c r="AB121" s="30"/>
      <c r="AC121" s="30"/>
      <c r="AD121" s="30"/>
      <c r="AE121" s="30"/>
      <c r="AT121" s="13" t="s">
        <v>153</v>
      </c>
      <c r="AU121" s="13" t="s">
        <v>82</v>
      </c>
    </row>
    <row r="122" spans="1:65" s="2" customFormat="1" ht="24.2" customHeight="1">
      <c r="A122" s="30"/>
      <c r="B122" s="31"/>
      <c r="C122" s="177" t="s">
        <v>84</v>
      </c>
      <c r="D122" s="177" t="s">
        <v>146</v>
      </c>
      <c r="E122" s="178" t="s">
        <v>222</v>
      </c>
      <c r="F122" s="179" t="s">
        <v>223</v>
      </c>
      <c r="G122" s="180" t="s">
        <v>149</v>
      </c>
      <c r="H122" s="181">
        <v>3</v>
      </c>
      <c r="I122" s="182"/>
      <c r="J122" s="182"/>
      <c r="K122" s="183">
        <f>ROUND(P122*H122,2)</f>
        <v>0</v>
      </c>
      <c r="L122" s="179" t="s">
        <v>1</v>
      </c>
      <c r="M122" s="35"/>
      <c r="N122" s="184" t="s">
        <v>1</v>
      </c>
      <c r="O122" s="185" t="s">
        <v>37</v>
      </c>
      <c r="P122" s="186">
        <f>I122+J122</f>
        <v>0</v>
      </c>
      <c r="Q122" s="186">
        <f>ROUND(I122*H122,2)</f>
        <v>0</v>
      </c>
      <c r="R122" s="186">
        <f>ROUND(J122*H122,2)</f>
        <v>0</v>
      </c>
      <c r="S122" s="67"/>
      <c r="T122" s="187">
        <f>S122*H122</f>
        <v>0</v>
      </c>
      <c r="U122" s="187">
        <v>0</v>
      </c>
      <c r="V122" s="187">
        <f>U122*H122</f>
        <v>0</v>
      </c>
      <c r="W122" s="187">
        <v>0</v>
      </c>
      <c r="X122" s="188">
        <f>W122*H122</f>
        <v>0</v>
      </c>
      <c r="Y122" s="30"/>
      <c r="Z122" s="30"/>
      <c r="AA122" s="30"/>
      <c r="AB122" s="30"/>
      <c r="AC122" s="30"/>
      <c r="AD122" s="30"/>
      <c r="AE122" s="30"/>
      <c r="AR122" s="189" t="s">
        <v>150</v>
      </c>
      <c r="AT122" s="189" t="s">
        <v>146</v>
      </c>
      <c r="AU122" s="189" t="s">
        <v>82</v>
      </c>
      <c r="AY122" s="13" t="s">
        <v>145</v>
      </c>
      <c r="BE122" s="190">
        <f>IF(O122="základní",K122,0)</f>
        <v>0</v>
      </c>
      <c r="BF122" s="190">
        <f>IF(O122="snížená",K122,0)</f>
        <v>0</v>
      </c>
      <c r="BG122" s="190">
        <f>IF(O122="zákl. přenesená",K122,0)</f>
        <v>0</v>
      </c>
      <c r="BH122" s="190">
        <f>IF(O122="sníž. přenesená",K122,0)</f>
        <v>0</v>
      </c>
      <c r="BI122" s="190">
        <f>IF(O122="nulová",K122,0)</f>
        <v>0</v>
      </c>
      <c r="BJ122" s="13" t="s">
        <v>82</v>
      </c>
      <c r="BK122" s="190">
        <f>ROUND(P122*H122,2)</f>
        <v>0</v>
      </c>
      <c r="BL122" s="13" t="s">
        <v>150</v>
      </c>
      <c r="BM122" s="189" t="s">
        <v>224</v>
      </c>
    </row>
    <row r="123" spans="1:65" s="2" customFormat="1" ht="19.5">
      <c r="A123" s="30"/>
      <c r="B123" s="31"/>
      <c r="C123" s="32"/>
      <c r="D123" s="191" t="s">
        <v>152</v>
      </c>
      <c r="E123" s="32"/>
      <c r="F123" s="192" t="s">
        <v>223</v>
      </c>
      <c r="G123" s="32"/>
      <c r="H123" s="32"/>
      <c r="I123" s="193"/>
      <c r="J123" s="193"/>
      <c r="K123" s="32"/>
      <c r="L123" s="32"/>
      <c r="M123" s="35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0"/>
      <c r="Z123" s="30"/>
      <c r="AA123" s="30"/>
      <c r="AB123" s="30"/>
      <c r="AC123" s="30"/>
      <c r="AD123" s="30"/>
      <c r="AE123" s="30"/>
      <c r="AT123" s="13" t="s">
        <v>152</v>
      </c>
      <c r="AU123" s="13" t="s">
        <v>82</v>
      </c>
    </row>
    <row r="124" spans="1:65" s="2" customFormat="1" ht="39">
      <c r="A124" s="30"/>
      <c r="B124" s="31"/>
      <c r="C124" s="32"/>
      <c r="D124" s="191" t="s">
        <v>153</v>
      </c>
      <c r="E124" s="32"/>
      <c r="F124" s="196" t="s">
        <v>225</v>
      </c>
      <c r="G124" s="32"/>
      <c r="H124" s="32"/>
      <c r="I124" s="193"/>
      <c r="J124" s="193"/>
      <c r="K124" s="32"/>
      <c r="L124" s="32"/>
      <c r="M124" s="35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0"/>
      <c r="Z124" s="30"/>
      <c r="AA124" s="30"/>
      <c r="AB124" s="30"/>
      <c r="AC124" s="30"/>
      <c r="AD124" s="30"/>
      <c r="AE124" s="30"/>
      <c r="AT124" s="13" t="s">
        <v>153</v>
      </c>
      <c r="AU124" s="13" t="s">
        <v>82</v>
      </c>
    </row>
    <row r="125" spans="1:65" s="2" customFormat="1" ht="24.2" customHeight="1">
      <c r="A125" s="30"/>
      <c r="B125" s="31"/>
      <c r="C125" s="177" t="s">
        <v>159</v>
      </c>
      <c r="D125" s="177" t="s">
        <v>146</v>
      </c>
      <c r="E125" s="178" t="s">
        <v>226</v>
      </c>
      <c r="F125" s="179" t="s">
        <v>227</v>
      </c>
      <c r="G125" s="180" t="s">
        <v>149</v>
      </c>
      <c r="H125" s="181">
        <v>1</v>
      </c>
      <c r="I125" s="182"/>
      <c r="J125" s="182"/>
      <c r="K125" s="183">
        <f>ROUND(P125*H125,2)</f>
        <v>0</v>
      </c>
      <c r="L125" s="179" t="s">
        <v>1</v>
      </c>
      <c r="M125" s="35"/>
      <c r="N125" s="184" t="s">
        <v>1</v>
      </c>
      <c r="O125" s="185" t="s">
        <v>37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67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8">
        <f>W125*H125</f>
        <v>0</v>
      </c>
      <c r="Y125" s="30"/>
      <c r="Z125" s="30"/>
      <c r="AA125" s="30"/>
      <c r="AB125" s="30"/>
      <c r="AC125" s="30"/>
      <c r="AD125" s="30"/>
      <c r="AE125" s="30"/>
      <c r="AR125" s="189" t="s">
        <v>150</v>
      </c>
      <c r="AT125" s="189" t="s">
        <v>146</v>
      </c>
      <c r="AU125" s="189" t="s">
        <v>82</v>
      </c>
      <c r="AY125" s="13" t="s">
        <v>145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3" t="s">
        <v>82</v>
      </c>
      <c r="BK125" s="190">
        <f>ROUND(P125*H125,2)</f>
        <v>0</v>
      </c>
      <c r="BL125" s="13" t="s">
        <v>150</v>
      </c>
      <c r="BM125" s="189" t="s">
        <v>228</v>
      </c>
    </row>
    <row r="126" spans="1:65" s="2" customFormat="1" ht="19.5">
      <c r="A126" s="30"/>
      <c r="B126" s="31"/>
      <c r="C126" s="32"/>
      <c r="D126" s="191" t="s">
        <v>152</v>
      </c>
      <c r="E126" s="32"/>
      <c r="F126" s="192" t="s">
        <v>227</v>
      </c>
      <c r="G126" s="32"/>
      <c r="H126" s="32"/>
      <c r="I126" s="193"/>
      <c r="J126" s="193"/>
      <c r="K126" s="32"/>
      <c r="L126" s="32"/>
      <c r="M126" s="35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0"/>
      <c r="Z126" s="30"/>
      <c r="AA126" s="30"/>
      <c r="AB126" s="30"/>
      <c r="AC126" s="30"/>
      <c r="AD126" s="30"/>
      <c r="AE126" s="30"/>
      <c r="AT126" s="13" t="s">
        <v>152</v>
      </c>
      <c r="AU126" s="13" t="s">
        <v>82</v>
      </c>
    </row>
    <row r="127" spans="1:65" s="2" customFormat="1" ht="19.5">
      <c r="A127" s="30"/>
      <c r="B127" s="31"/>
      <c r="C127" s="32"/>
      <c r="D127" s="191" t="s">
        <v>153</v>
      </c>
      <c r="E127" s="32"/>
      <c r="F127" s="196" t="s">
        <v>229</v>
      </c>
      <c r="G127" s="32"/>
      <c r="H127" s="32"/>
      <c r="I127" s="193"/>
      <c r="J127" s="193"/>
      <c r="K127" s="32"/>
      <c r="L127" s="32"/>
      <c r="M127" s="35"/>
      <c r="N127" s="194"/>
      <c r="O127" s="195"/>
      <c r="P127" s="67"/>
      <c r="Q127" s="67"/>
      <c r="R127" s="67"/>
      <c r="S127" s="67"/>
      <c r="T127" s="67"/>
      <c r="U127" s="67"/>
      <c r="V127" s="67"/>
      <c r="W127" s="67"/>
      <c r="X127" s="68"/>
      <c r="Y127" s="30"/>
      <c r="Z127" s="30"/>
      <c r="AA127" s="30"/>
      <c r="AB127" s="30"/>
      <c r="AC127" s="30"/>
      <c r="AD127" s="30"/>
      <c r="AE127" s="30"/>
      <c r="AT127" s="13" t="s">
        <v>153</v>
      </c>
      <c r="AU127" s="13" t="s">
        <v>82</v>
      </c>
    </row>
    <row r="128" spans="1:65" s="2" customFormat="1" ht="24.2" customHeight="1">
      <c r="A128" s="30"/>
      <c r="B128" s="31"/>
      <c r="C128" s="177" t="s">
        <v>144</v>
      </c>
      <c r="D128" s="177" t="s">
        <v>146</v>
      </c>
      <c r="E128" s="178" t="s">
        <v>230</v>
      </c>
      <c r="F128" s="179" t="s">
        <v>231</v>
      </c>
      <c r="G128" s="180" t="s">
        <v>149</v>
      </c>
      <c r="H128" s="181">
        <v>4</v>
      </c>
      <c r="I128" s="182"/>
      <c r="J128" s="182"/>
      <c r="K128" s="183">
        <f>ROUND(P128*H128,2)</f>
        <v>0</v>
      </c>
      <c r="L128" s="179" t="s">
        <v>1</v>
      </c>
      <c r="M128" s="35"/>
      <c r="N128" s="184" t="s">
        <v>1</v>
      </c>
      <c r="O128" s="185" t="s">
        <v>37</v>
      </c>
      <c r="P128" s="186">
        <f>I128+J128</f>
        <v>0</v>
      </c>
      <c r="Q128" s="186">
        <f>ROUND(I128*H128,2)</f>
        <v>0</v>
      </c>
      <c r="R128" s="186">
        <f>ROUND(J128*H128,2)</f>
        <v>0</v>
      </c>
      <c r="S128" s="67"/>
      <c r="T128" s="187">
        <f>S128*H128</f>
        <v>0</v>
      </c>
      <c r="U128" s="187">
        <v>0</v>
      </c>
      <c r="V128" s="187">
        <f>U128*H128</f>
        <v>0</v>
      </c>
      <c r="W128" s="187">
        <v>0</v>
      </c>
      <c r="X128" s="188">
        <f>W128*H128</f>
        <v>0</v>
      </c>
      <c r="Y128" s="30"/>
      <c r="Z128" s="30"/>
      <c r="AA128" s="30"/>
      <c r="AB128" s="30"/>
      <c r="AC128" s="30"/>
      <c r="AD128" s="30"/>
      <c r="AE128" s="30"/>
      <c r="AR128" s="189" t="s">
        <v>150</v>
      </c>
      <c r="AT128" s="189" t="s">
        <v>146</v>
      </c>
      <c r="AU128" s="189" t="s">
        <v>82</v>
      </c>
      <c r="AY128" s="13" t="s">
        <v>145</v>
      </c>
      <c r="BE128" s="190">
        <f>IF(O128="základní",K128,0)</f>
        <v>0</v>
      </c>
      <c r="BF128" s="190">
        <f>IF(O128="snížená",K128,0)</f>
        <v>0</v>
      </c>
      <c r="BG128" s="190">
        <f>IF(O128="zákl. přenesená",K128,0)</f>
        <v>0</v>
      </c>
      <c r="BH128" s="190">
        <f>IF(O128="sníž. přenesená",K128,0)</f>
        <v>0</v>
      </c>
      <c r="BI128" s="190">
        <f>IF(O128="nulová",K128,0)</f>
        <v>0</v>
      </c>
      <c r="BJ128" s="13" t="s">
        <v>82</v>
      </c>
      <c r="BK128" s="190">
        <f>ROUND(P128*H128,2)</f>
        <v>0</v>
      </c>
      <c r="BL128" s="13" t="s">
        <v>150</v>
      </c>
      <c r="BM128" s="189" t="s">
        <v>232</v>
      </c>
    </row>
    <row r="129" spans="1:65" s="2" customFormat="1" ht="19.5">
      <c r="A129" s="30"/>
      <c r="B129" s="31"/>
      <c r="C129" s="32"/>
      <c r="D129" s="191" t="s">
        <v>152</v>
      </c>
      <c r="E129" s="32"/>
      <c r="F129" s="192" t="s">
        <v>231</v>
      </c>
      <c r="G129" s="32"/>
      <c r="H129" s="32"/>
      <c r="I129" s="193"/>
      <c r="J129" s="193"/>
      <c r="K129" s="32"/>
      <c r="L129" s="32"/>
      <c r="M129" s="35"/>
      <c r="N129" s="194"/>
      <c r="O129" s="195"/>
      <c r="P129" s="67"/>
      <c r="Q129" s="67"/>
      <c r="R129" s="67"/>
      <c r="S129" s="67"/>
      <c r="T129" s="67"/>
      <c r="U129" s="67"/>
      <c r="V129" s="67"/>
      <c r="W129" s="67"/>
      <c r="X129" s="68"/>
      <c r="Y129" s="30"/>
      <c r="Z129" s="30"/>
      <c r="AA129" s="30"/>
      <c r="AB129" s="30"/>
      <c r="AC129" s="30"/>
      <c r="AD129" s="30"/>
      <c r="AE129" s="30"/>
      <c r="AT129" s="13" t="s">
        <v>152</v>
      </c>
      <c r="AU129" s="13" t="s">
        <v>82</v>
      </c>
    </row>
    <row r="130" spans="1:65" s="2" customFormat="1" ht="48.75">
      <c r="A130" s="30"/>
      <c r="B130" s="31"/>
      <c r="C130" s="32"/>
      <c r="D130" s="191" t="s">
        <v>153</v>
      </c>
      <c r="E130" s="32"/>
      <c r="F130" s="196" t="s">
        <v>233</v>
      </c>
      <c r="G130" s="32"/>
      <c r="H130" s="32"/>
      <c r="I130" s="193"/>
      <c r="J130" s="193"/>
      <c r="K130" s="32"/>
      <c r="L130" s="32"/>
      <c r="M130" s="35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0"/>
      <c r="Z130" s="30"/>
      <c r="AA130" s="30"/>
      <c r="AB130" s="30"/>
      <c r="AC130" s="30"/>
      <c r="AD130" s="30"/>
      <c r="AE130" s="30"/>
      <c r="AT130" s="13" t="s">
        <v>153</v>
      </c>
      <c r="AU130" s="13" t="s">
        <v>82</v>
      </c>
    </row>
    <row r="131" spans="1:65" s="2" customFormat="1" ht="24.2" customHeight="1">
      <c r="A131" s="30"/>
      <c r="B131" s="31"/>
      <c r="C131" s="177" t="s">
        <v>168</v>
      </c>
      <c r="D131" s="177" t="s">
        <v>146</v>
      </c>
      <c r="E131" s="178" t="s">
        <v>198</v>
      </c>
      <c r="F131" s="179" t="s">
        <v>199</v>
      </c>
      <c r="G131" s="180" t="s">
        <v>149</v>
      </c>
      <c r="H131" s="181">
        <v>4</v>
      </c>
      <c r="I131" s="182"/>
      <c r="J131" s="182"/>
      <c r="K131" s="183">
        <f>ROUND(P131*H131,2)</f>
        <v>0</v>
      </c>
      <c r="L131" s="179" t="s">
        <v>1</v>
      </c>
      <c r="M131" s="35"/>
      <c r="N131" s="184" t="s">
        <v>1</v>
      </c>
      <c r="O131" s="185" t="s">
        <v>37</v>
      </c>
      <c r="P131" s="186">
        <f>I131+J131</f>
        <v>0</v>
      </c>
      <c r="Q131" s="186">
        <f>ROUND(I131*H131,2)</f>
        <v>0</v>
      </c>
      <c r="R131" s="186">
        <f>ROUND(J131*H131,2)</f>
        <v>0</v>
      </c>
      <c r="S131" s="67"/>
      <c r="T131" s="187">
        <f>S131*H131</f>
        <v>0</v>
      </c>
      <c r="U131" s="187">
        <v>0</v>
      </c>
      <c r="V131" s="187">
        <f>U131*H131</f>
        <v>0</v>
      </c>
      <c r="W131" s="187">
        <v>0</v>
      </c>
      <c r="X131" s="188">
        <f>W131*H131</f>
        <v>0</v>
      </c>
      <c r="Y131" s="30"/>
      <c r="Z131" s="30"/>
      <c r="AA131" s="30"/>
      <c r="AB131" s="30"/>
      <c r="AC131" s="30"/>
      <c r="AD131" s="30"/>
      <c r="AE131" s="30"/>
      <c r="AR131" s="189" t="s">
        <v>150</v>
      </c>
      <c r="AT131" s="189" t="s">
        <v>146</v>
      </c>
      <c r="AU131" s="189" t="s">
        <v>82</v>
      </c>
      <c r="AY131" s="13" t="s">
        <v>145</v>
      </c>
      <c r="BE131" s="190">
        <f>IF(O131="základní",K131,0)</f>
        <v>0</v>
      </c>
      <c r="BF131" s="190">
        <f>IF(O131="snížená",K131,0)</f>
        <v>0</v>
      </c>
      <c r="BG131" s="190">
        <f>IF(O131="zákl. přenesená",K131,0)</f>
        <v>0</v>
      </c>
      <c r="BH131" s="190">
        <f>IF(O131="sníž. přenesená",K131,0)</f>
        <v>0</v>
      </c>
      <c r="BI131" s="190">
        <f>IF(O131="nulová",K131,0)</f>
        <v>0</v>
      </c>
      <c r="BJ131" s="13" t="s">
        <v>82</v>
      </c>
      <c r="BK131" s="190">
        <f>ROUND(P131*H131,2)</f>
        <v>0</v>
      </c>
      <c r="BL131" s="13" t="s">
        <v>150</v>
      </c>
      <c r="BM131" s="189" t="s">
        <v>234</v>
      </c>
    </row>
    <row r="132" spans="1:65" s="2" customFormat="1" ht="19.5">
      <c r="A132" s="30"/>
      <c r="B132" s="31"/>
      <c r="C132" s="32"/>
      <c r="D132" s="191" t="s">
        <v>152</v>
      </c>
      <c r="E132" s="32"/>
      <c r="F132" s="192" t="s">
        <v>199</v>
      </c>
      <c r="G132" s="32"/>
      <c r="H132" s="32"/>
      <c r="I132" s="193"/>
      <c r="J132" s="193"/>
      <c r="K132" s="32"/>
      <c r="L132" s="32"/>
      <c r="M132" s="35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0"/>
      <c r="Z132" s="30"/>
      <c r="AA132" s="30"/>
      <c r="AB132" s="30"/>
      <c r="AC132" s="30"/>
      <c r="AD132" s="30"/>
      <c r="AE132" s="30"/>
      <c r="AT132" s="13" t="s">
        <v>152</v>
      </c>
      <c r="AU132" s="13" t="s">
        <v>82</v>
      </c>
    </row>
    <row r="133" spans="1:65" s="2" customFormat="1" ht="48.75">
      <c r="A133" s="30"/>
      <c r="B133" s="31"/>
      <c r="C133" s="32"/>
      <c r="D133" s="191" t="s">
        <v>153</v>
      </c>
      <c r="E133" s="32"/>
      <c r="F133" s="196" t="s">
        <v>235</v>
      </c>
      <c r="G133" s="32"/>
      <c r="H133" s="32"/>
      <c r="I133" s="193"/>
      <c r="J133" s="193"/>
      <c r="K133" s="32"/>
      <c r="L133" s="32"/>
      <c r="M133" s="35"/>
      <c r="N133" s="194"/>
      <c r="O133" s="195"/>
      <c r="P133" s="67"/>
      <c r="Q133" s="67"/>
      <c r="R133" s="67"/>
      <c r="S133" s="67"/>
      <c r="T133" s="67"/>
      <c r="U133" s="67"/>
      <c r="V133" s="67"/>
      <c r="W133" s="67"/>
      <c r="X133" s="68"/>
      <c r="Y133" s="30"/>
      <c r="Z133" s="30"/>
      <c r="AA133" s="30"/>
      <c r="AB133" s="30"/>
      <c r="AC133" s="30"/>
      <c r="AD133" s="30"/>
      <c r="AE133" s="30"/>
      <c r="AT133" s="13" t="s">
        <v>153</v>
      </c>
      <c r="AU133" s="13" t="s">
        <v>82</v>
      </c>
    </row>
    <row r="134" spans="1:65" s="2" customFormat="1" ht="24.2" customHeight="1">
      <c r="A134" s="30"/>
      <c r="B134" s="31"/>
      <c r="C134" s="177" t="s">
        <v>175</v>
      </c>
      <c r="D134" s="177" t="s">
        <v>146</v>
      </c>
      <c r="E134" s="178" t="s">
        <v>236</v>
      </c>
      <c r="F134" s="179" t="s">
        <v>237</v>
      </c>
      <c r="G134" s="180" t="s">
        <v>149</v>
      </c>
      <c r="H134" s="181">
        <v>3</v>
      </c>
      <c r="I134" s="182"/>
      <c r="J134" s="182"/>
      <c r="K134" s="183">
        <f>ROUND(P134*H134,2)</f>
        <v>0</v>
      </c>
      <c r="L134" s="179" t="s">
        <v>1</v>
      </c>
      <c r="M134" s="35"/>
      <c r="N134" s="184" t="s">
        <v>1</v>
      </c>
      <c r="O134" s="185" t="s">
        <v>37</v>
      </c>
      <c r="P134" s="186">
        <f>I134+J134</f>
        <v>0</v>
      </c>
      <c r="Q134" s="186">
        <f>ROUND(I134*H134,2)</f>
        <v>0</v>
      </c>
      <c r="R134" s="186">
        <f>ROUND(J134*H134,2)</f>
        <v>0</v>
      </c>
      <c r="S134" s="67"/>
      <c r="T134" s="187">
        <f>S134*H134</f>
        <v>0</v>
      </c>
      <c r="U134" s="187">
        <v>0</v>
      </c>
      <c r="V134" s="187">
        <f>U134*H134</f>
        <v>0</v>
      </c>
      <c r="W134" s="187">
        <v>0</v>
      </c>
      <c r="X134" s="188">
        <f>W134*H134</f>
        <v>0</v>
      </c>
      <c r="Y134" s="30"/>
      <c r="Z134" s="30"/>
      <c r="AA134" s="30"/>
      <c r="AB134" s="30"/>
      <c r="AC134" s="30"/>
      <c r="AD134" s="30"/>
      <c r="AE134" s="30"/>
      <c r="AR134" s="189" t="s">
        <v>150</v>
      </c>
      <c r="AT134" s="189" t="s">
        <v>146</v>
      </c>
      <c r="AU134" s="189" t="s">
        <v>82</v>
      </c>
      <c r="AY134" s="13" t="s">
        <v>145</v>
      </c>
      <c r="BE134" s="190">
        <f>IF(O134="základní",K134,0)</f>
        <v>0</v>
      </c>
      <c r="BF134" s="190">
        <f>IF(O134="snížená",K134,0)</f>
        <v>0</v>
      </c>
      <c r="BG134" s="190">
        <f>IF(O134="zákl. přenesená",K134,0)</f>
        <v>0</v>
      </c>
      <c r="BH134" s="190">
        <f>IF(O134="sníž. přenesená",K134,0)</f>
        <v>0</v>
      </c>
      <c r="BI134" s="190">
        <f>IF(O134="nulová",K134,0)</f>
        <v>0</v>
      </c>
      <c r="BJ134" s="13" t="s">
        <v>82</v>
      </c>
      <c r="BK134" s="190">
        <f>ROUND(P134*H134,2)</f>
        <v>0</v>
      </c>
      <c r="BL134" s="13" t="s">
        <v>150</v>
      </c>
      <c r="BM134" s="189" t="s">
        <v>238</v>
      </c>
    </row>
    <row r="135" spans="1:65" s="2" customFormat="1" ht="19.5">
      <c r="A135" s="30"/>
      <c r="B135" s="31"/>
      <c r="C135" s="32"/>
      <c r="D135" s="191" t="s">
        <v>152</v>
      </c>
      <c r="E135" s="32"/>
      <c r="F135" s="192" t="s">
        <v>237</v>
      </c>
      <c r="G135" s="32"/>
      <c r="H135" s="32"/>
      <c r="I135" s="193"/>
      <c r="J135" s="193"/>
      <c r="K135" s="32"/>
      <c r="L135" s="32"/>
      <c r="M135" s="35"/>
      <c r="N135" s="194"/>
      <c r="O135" s="195"/>
      <c r="P135" s="67"/>
      <c r="Q135" s="67"/>
      <c r="R135" s="67"/>
      <c r="S135" s="67"/>
      <c r="T135" s="67"/>
      <c r="U135" s="67"/>
      <c r="V135" s="67"/>
      <c r="W135" s="67"/>
      <c r="X135" s="68"/>
      <c r="Y135" s="30"/>
      <c r="Z135" s="30"/>
      <c r="AA135" s="30"/>
      <c r="AB135" s="30"/>
      <c r="AC135" s="30"/>
      <c r="AD135" s="30"/>
      <c r="AE135" s="30"/>
      <c r="AT135" s="13" t="s">
        <v>152</v>
      </c>
      <c r="AU135" s="13" t="s">
        <v>82</v>
      </c>
    </row>
    <row r="136" spans="1:65" s="2" customFormat="1" ht="39">
      <c r="A136" s="30"/>
      <c r="B136" s="31"/>
      <c r="C136" s="32"/>
      <c r="D136" s="191" t="s">
        <v>153</v>
      </c>
      <c r="E136" s="32"/>
      <c r="F136" s="196" t="s">
        <v>239</v>
      </c>
      <c r="G136" s="32"/>
      <c r="H136" s="32"/>
      <c r="I136" s="193"/>
      <c r="J136" s="193"/>
      <c r="K136" s="32"/>
      <c r="L136" s="32"/>
      <c r="M136" s="35"/>
      <c r="N136" s="194"/>
      <c r="O136" s="195"/>
      <c r="P136" s="67"/>
      <c r="Q136" s="67"/>
      <c r="R136" s="67"/>
      <c r="S136" s="67"/>
      <c r="T136" s="67"/>
      <c r="U136" s="67"/>
      <c r="V136" s="67"/>
      <c r="W136" s="67"/>
      <c r="X136" s="68"/>
      <c r="Y136" s="30"/>
      <c r="Z136" s="30"/>
      <c r="AA136" s="30"/>
      <c r="AB136" s="30"/>
      <c r="AC136" s="30"/>
      <c r="AD136" s="30"/>
      <c r="AE136" s="30"/>
      <c r="AT136" s="13" t="s">
        <v>153</v>
      </c>
      <c r="AU136" s="13" t="s">
        <v>82</v>
      </c>
    </row>
    <row r="137" spans="1:65" s="2" customFormat="1" ht="37.9" customHeight="1">
      <c r="A137" s="30"/>
      <c r="B137" s="31"/>
      <c r="C137" s="177" t="s">
        <v>214</v>
      </c>
      <c r="D137" s="177" t="s">
        <v>146</v>
      </c>
      <c r="E137" s="178" t="s">
        <v>206</v>
      </c>
      <c r="F137" s="179" t="s">
        <v>207</v>
      </c>
      <c r="G137" s="180" t="s">
        <v>149</v>
      </c>
      <c r="H137" s="181">
        <v>2</v>
      </c>
      <c r="I137" s="182"/>
      <c r="J137" s="182"/>
      <c r="K137" s="183">
        <f>ROUND(P137*H137,2)</f>
        <v>0</v>
      </c>
      <c r="L137" s="179" t="s">
        <v>1</v>
      </c>
      <c r="M137" s="35"/>
      <c r="N137" s="184" t="s">
        <v>1</v>
      </c>
      <c r="O137" s="185" t="s">
        <v>37</v>
      </c>
      <c r="P137" s="186">
        <f>I137+J137</f>
        <v>0</v>
      </c>
      <c r="Q137" s="186">
        <f>ROUND(I137*H137,2)</f>
        <v>0</v>
      </c>
      <c r="R137" s="186">
        <f>ROUND(J137*H137,2)</f>
        <v>0</v>
      </c>
      <c r="S137" s="67"/>
      <c r="T137" s="187">
        <f>S137*H137</f>
        <v>0</v>
      </c>
      <c r="U137" s="187">
        <v>0</v>
      </c>
      <c r="V137" s="187">
        <f>U137*H137</f>
        <v>0</v>
      </c>
      <c r="W137" s="187">
        <v>0</v>
      </c>
      <c r="X137" s="188">
        <f>W137*H137</f>
        <v>0</v>
      </c>
      <c r="Y137" s="30"/>
      <c r="Z137" s="30"/>
      <c r="AA137" s="30"/>
      <c r="AB137" s="30"/>
      <c r="AC137" s="30"/>
      <c r="AD137" s="30"/>
      <c r="AE137" s="30"/>
      <c r="AR137" s="189" t="s">
        <v>150</v>
      </c>
      <c r="AT137" s="189" t="s">
        <v>146</v>
      </c>
      <c r="AU137" s="189" t="s">
        <v>82</v>
      </c>
      <c r="AY137" s="13" t="s">
        <v>145</v>
      </c>
      <c r="BE137" s="190">
        <f>IF(O137="základní",K137,0)</f>
        <v>0</v>
      </c>
      <c r="BF137" s="190">
        <f>IF(O137="snížená",K137,0)</f>
        <v>0</v>
      </c>
      <c r="BG137" s="190">
        <f>IF(O137="zákl. přenesená",K137,0)</f>
        <v>0</v>
      </c>
      <c r="BH137" s="190">
        <f>IF(O137="sníž. přenesená",K137,0)</f>
        <v>0</v>
      </c>
      <c r="BI137" s="190">
        <f>IF(O137="nulová",K137,0)</f>
        <v>0</v>
      </c>
      <c r="BJ137" s="13" t="s">
        <v>82</v>
      </c>
      <c r="BK137" s="190">
        <f>ROUND(P137*H137,2)</f>
        <v>0</v>
      </c>
      <c r="BL137" s="13" t="s">
        <v>150</v>
      </c>
      <c r="BM137" s="189" t="s">
        <v>240</v>
      </c>
    </row>
    <row r="138" spans="1:65" s="2" customFormat="1" ht="19.5">
      <c r="A138" s="30"/>
      <c r="B138" s="31"/>
      <c r="C138" s="32"/>
      <c r="D138" s="191" t="s">
        <v>152</v>
      </c>
      <c r="E138" s="32"/>
      <c r="F138" s="192" t="s">
        <v>207</v>
      </c>
      <c r="G138" s="32"/>
      <c r="H138" s="32"/>
      <c r="I138" s="193"/>
      <c r="J138" s="193"/>
      <c r="K138" s="32"/>
      <c r="L138" s="32"/>
      <c r="M138" s="35"/>
      <c r="N138" s="194"/>
      <c r="O138" s="195"/>
      <c r="P138" s="67"/>
      <c r="Q138" s="67"/>
      <c r="R138" s="67"/>
      <c r="S138" s="67"/>
      <c r="T138" s="67"/>
      <c r="U138" s="67"/>
      <c r="V138" s="67"/>
      <c r="W138" s="67"/>
      <c r="X138" s="68"/>
      <c r="Y138" s="30"/>
      <c r="Z138" s="30"/>
      <c r="AA138" s="30"/>
      <c r="AB138" s="30"/>
      <c r="AC138" s="30"/>
      <c r="AD138" s="30"/>
      <c r="AE138" s="30"/>
      <c r="AT138" s="13" t="s">
        <v>152</v>
      </c>
      <c r="AU138" s="13" t="s">
        <v>82</v>
      </c>
    </row>
    <row r="139" spans="1:65" s="2" customFormat="1" ht="29.25">
      <c r="A139" s="30"/>
      <c r="B139" s="31"/>
      <c r="C139" s="32"/>
      <c r="D139" s="191" t="s">
        <v>153</v>
      </c>
      <c r="E139" s="32"/>
      <c r="F139" s="196" t="s">
        <v>241</v>
      </c>
      <c r="G139" s="32"/>
      <c r="H139" s="32"/>
      <c r="I139" s="193"/>
      <c r="J139" s="193"/>
      <c r="K139" s="32"/>
      <c r="L139" s="32"/>
      <c r="M139" s="35"/>
      <c r="N139" s="194"/>
      <c r="O139" s="195"/>
      <c r="P139" s="67"/>
      <c r="Q139" s="67"/>
      <c r="R139" s="67"/>
      <c r="S139" s="67"/>
      <c r="T139" s="67"/>
      <c r="U139" s="67"/>
      <c r="V139" s="67"/>
      <c r="W139" s="67"/>
      <c r="X139" s="68"/>
      <c r="Y139" s="30"/>
      <c r="Z139" s="30"/>
      <c r="AA139" s="30"/>
      <c r="AB139" s="30"/>
      <c r="AC139" s="30"/>
      <c r="AD139" s="30"/>
      <c r="AE139" s="30"/>
      <c r="AT139" s="13" t="s">
        <v>153</v>
      </c>
      <c r="AU139" s="13" t="s">
        <v>82</v>
      </c>
    </row>
    <row r="140" spans="1:65" s="2" customFormat="1" ht="37.9" customHeight="1">
      <c r="A140" s="30"/>
      <c r="B140" s="31"/>
      <c r="C140" s="177" t="s">
        <v>242</v>
      </c>
      <c r="D140" s="177" t="s">
        <v>146</v>
      </c>
      <c r="E140" s="178" t="s">
        <v>210</v>
      </c>
      <c r="F140" s="179" t="s">
        <v>211</v>
      </c>
      <c r="G140" s="180" t="s">
        <v>149</v>
      </c>
      <c r="H140" s="181">
        <v>2</v>
      </c>
      <c r="I140" s="182"/>
      <c r="J140" s="182"/>
      <c r="K140" s="183">
        <f>ROUND(P140*H140,2)</f>
        <v>0</v>
      </c>
      <c r="L140" s="179" t="s">
        <v>1</v>
      </c>
      <c r="M140" s="35"/>
      <c r="N140" s="184" t="s">
        <v>1</v>
      </c>
      <c r="O140" s="185" t="s">
        <v>37</v>
      </c>
      <c r="P140" s="186">
        <f>I140+J140</f>
        <v>0</v>
      </c>
      <c r="Q140" s="186">
        <f>ROUND(I140*H140,2)</f>
        <v>0</v>
      </c>
      <c r="R140" s="186">
        <f>ROUND(J140*H140,2)</f>
        <v>0</v>
      </c>
      <c r="S140" s="67"/>
      <c r="T140" s="187">
        <f>S140*H140</f>
        <v>0</v>
      </c>
      <c r="U140" s="187">
        <v>0</v>
      </c>
      <c r="V140" s="187">
        <f>U140*H140</f>
        <v>0</v>
      </c>
      <c r="W140" s="187">
        <v>0</v>
      </c>
      <c r="X140" s="188">
        <f>W140*H140</f>
        <v>0</v>
      </c>
      <c r="Y140" s="30"/>
      <c r="Z140" s="30"/>
      <c r="AA140" s="30"/>
      <c r="AB140" s="30"/>
      <c r="AC140" s="30"/>
      <c r="AD140" s="30"/>
      <c r="AE140" s="30"/>
      <c r="AR140" s="189" t="s">
        <v>150</v>
      </c>
      <c r="AT140" s="189" t="s">
        <v>146</v>
      </c>
      <c r="AU140" s="189" t="s">
        <v>82</v>
      </c>
      <c r="AY140" s="13" t="s">
        <v>145</v>
      </c>
      <c r="BE140" s="190">
        <f>IF(O140="základní",K140,0)</f>
        <v>0</v>
      </c>
      <c r="BF140" s="190">
        <f>IF(O140="snížená",K140,0)</f>
        <v>0</v>
      </c>
      <c r="BG140" s="190">
        <f>IF(O140="zákl. přenesená",K140,0)</f>
        <v>0</v>
      </c>
      <c r="BH140" s="190">
        <f>IF(O140="sníž. přenesená",K140,0)</f>
        <v>0</v>
      </c>
      <c r="BI140" s="190">
        <f>IF(O140="nulová",K140,0)</f>
        <v>0</v>
      </c>
      <c r="BJ140" s="13" t="s">
        <v>82</v>
      </c>
      <c r="BK140" s="190">
        <f>ROUND(P140*H140,2)</f>
        <v>0</v>
      </c>
      <c r="BL140" s="13" t="s">
        <v>150</v>
      </c>
      <c r="BM140" s="189" t="s">
        <v>243</v>
      </c>
    </row>
    <row r="141" spans="1:65" s="2" customFormat="1" ht="19.5">
      <c r="A141" s="30"/>
      <c r="B141" s="31"/>
      <c r="C141" s="32"/>
      <c r="D141" s="191" t="s">
        <v>152</v>
      </c>
      <c r="E141" s="32"/>
      <c r="F141" s="192" t="s">
        <v>211</v>
      </c>
      <c r="G141" s="32"/>
      <c r="H141" s="32"/>
      <c r="I141" s="193"/>
      <c r="J141" s="193"/>
      <c r="K141" s="32"/>
      <c r="L141" s="32"/>
      <c r="M141" s="35"/>
      <c r="N141" s="194"/>
      <c r="O141" s="195"/>
      <c r="P141" s="67"/>
      <c r="Q141" s="67"/>
      <c r="R141" s="67"/>
      <c r="S141" s="67"/>
      <c r="T141" s="67"/>
      <c r="U141" s="67"/>
      <c r="V141" s="67"/>
      <c r="W141" s="67"/>
      <c r="X141" s="68"/>
      <c r="Y141" s="30"/>
      <c r="Z141" s="30"/>
      <c r="AA141" s="30"/>
      <c r="AB141" s="30"/>
      <c r="AC141" s="30"/>
      <c r="AD141" s="30"/>
      <c r="AE141" s="30"/>
      <c r="AT141" s="13" t="s">
        <v>152</v>
      </c>
      <c r="AU141" s="13" t="s">
        <v>82</v>
      </c>
    </row>
    <row r="142" spans="1:65" s="2" customFormat="1" ht="29.25">
      <c r="A142" s="30"/>
      <c r="B142" s="31"/>
      <c r="C142" s="32"/>
      <c r="D142" s="191" t="s">
        <v>153</v>
      </c>
      <c r="E142" s="32"/>
      <c r="F142" s="196" t="s">
        <v>244</v>
      </c>
      <c r="G142" s="32"/>
      <c r="H142" s="32"/>
      <c r="I142" s="193"/>
      <c r="J142" s="193"/>
      <c r="K142" s="32"/>
      <c r="L142" s="32"/>
      <c r="M142" s="35"/>
      <c r="N142" s="194"/>
      <c r="O142" s="195"/>
      <c r="P142" s="67"/>
      <c r="Q142" s="67"/>
      <c r="R142" s="67"/>
      <c r="S142" s="67"/>
      <c r="T142" s="67"/>
      <c r="U142" s="67"/>
      <c r="V142" s="67"/>
      <c r="W142" s="67"/>
      <c r="X142" s="68"/>
      <c r="Y142" s="30"/>
      <c r="Z142" s="30"/>
      <c r="AA142" s="30"/>
      <c r="AB142" s="30"/>
      <c r="AC142" s="30"/>
      <c r="AD142" s="30"/>
      <c r="AE142" s="30"/>
      <c r="AT142" s="13" t="s">
        <v>153</v>
      </c>
      <c r="AU142" s="13" t="s">
        <v>82</v>
      </c>
    </row>
    <row r="143" spans="1:65" s="2" customFormat="1" ht="37.9" customHeight="1">
      <c r="A143" s="30"/>
      <c r="B143" s="31"/>
      <c r="C143" s="177" t="s">
        <v>245</v>
      </c>
      <c r="D143" s="177" t="s">
        <v>146</v>
      </c>
      <c r="E143" s="178" t="s">
        <v>246</v>
      </c>
      <c r="F143" s="179" t="s">
        <v>247</v>
      </c>
      <c r="G143" s="180" t="s">
        <v>149</v>
      </c>
      <c r="H143" s="181">
        <v>1</v>
      </c>
      <c r="I143" s="182"/>
      <c r="J143" s="182"/>
      <c r="K143" s="183">
        <f>ROUND(P143*H143,2)</f>
        <v>0</v>
      </c>
      <c r="L143" s="179" t="s">
        <v>1</v>
      </c>
      <c r="M143" s="35"/>
      <c r="N143" s="184" t="s">
        <v>1</v>
      </c>
      <c r="O143" s="185" t="s">
        <v>37</v>
      </c>
      <c r="P143" s="186">
        <f>I143+J143</f>
        <v>0</v>
      </c>
      <c r="Q143" s="186">
        <f>ROUND(I143*H143,2)</f>
        <v>0</v>
      </c>
      <c r="R143" s="186">
        <f>ROUND(J143*H143,2)</f>
        <v>0</v>
      </c>
      <c r="S143" s="67"/>
      <c r="T143" s="187">
        <f>S143*H143</f>
        <v>0</v>
      </c>
      <c r="U143" s="187">
        <v>0</v>
      </c>
      <c r="V143" s="187">
        <f>U143*H143</f>
        <v>0</v>
      </c>
      <c r="W143" s="187">
        <v>0</v>
      </c>
      <c r="X143" s="188">
        <f>W143*H143</f>
        <v>0</v>
      </c>
      <c r="Y143" s="30"/>
      <c r="Z143" s="30"/>
      <c r="AA143" s="30"/>
      <c r="AB143" s="30"/>
      <c r="AC143" s="30"/>
      <c r="AD143" s="30"/>
      <c r="AE143" s="30"/>
      <c r="AR143" s="189" t="s">
        <v>150</v>
      </c>
      <c r="AT143" s="189" t="s">
        <v>146</v>
      </c>
      <c r="AU143" s="189" t="s">
        <v>82</v>
      </c>
      <c r="AY143" s="13" t="s">
        <v>145</v>
      </c>
      <c r="BE143" s="190">
        <f>IF(O143="základní",K143,0)</f>
        <v>0</v>
      </c>
      <c r="BF143" s="190">
        <f>IF(O143="snížená",K143,0)</f>
        <v>0</v>
      </c>
      <c r="BG143" s="190">
        <f>IF(O143="zákl. přenesená",K143,0)</f>
        <v>0</v>
      </c>
      <c r="BH143" s="190">
        <f>IF(O143="sníž. přenesená",K143,0)</f>
        <v>0</v>
      </c>
      <c r="BI143" s="190">
        <f>IF(O143="nulová",K143,0)</f>
        <v>0</v>
      </c>
      <c r="BJ143" s="13" t="s">
        <v>82</v>
      </c>
      <c r="BK143" s="190">
        <f>ROUND(P143*H143,2)</f>
        <v>0</v>
      </c>
      <c r="BL143" s="13" t="s">
        <v>150</v>
      </c>
      <c r="BM143" s="189" t="s">
        <v>248</v>
      </c>
    </row>
    <row r="144" spans="1:65" s="2" customFormat="1" ht="19.5">
      <c r="A144" s="30"/>
      <c r="B144" s="31"/>
      <c r="C144" s="32"/>
      <c r="D144" s="191" t="s">
        <v>152</v>
      </c>
      <c r="E144" s="32"/>
      <c r="F144" s="192" t="s">
        <v>247</v>
      </c>
      <c r="G144" s="32"/>
      <c r="H144" s="32"/>
      <c r="I144" s="193"/>
      <c r="J144" s="193"/>
      <c r="K144" s="32"/>
      <c r="L144" s="32"/>
      <c r="M144" s="35"/>
      <c r="N144" s="194"/>
      <c r="O144" s="195"/>
      <c r="P144" s="67"/>
      <c r="Q144" s="67"/>
      <c r="R144" s="67"/>
      <c r="S144" s="67"/>
      <c r="T144" s="67"/>
      <c r="U144" s="67"/>
      <c r="V144" s="67"/>
      <c r="W144" s="67"/>
      <c r="X144" s="68"/>
      <c r="Y144" s="30"/>
      <c r="Z144" s="30"/>
      <c r="AA144" s="30"/>
      <c r="AB144" s="30"/>
      <c r="AC144" s="30"/>
      <c r="AD144" s="30"/>
      <c r="AE144" s="30"/>
      <c r="AT144" s="13" t="s">
        <v>152</v>
      </c>
      <c r="AU144" s="13" t="s">
        <v>82</v>
      </c>
    </row>
    <row r="145" spans="1:65" s="2" customFormat="1" ht="19.5">
      <c r="A145" s="30"/>
      <c r="B145" s="31"/>
      <c r="C145" s="32"/>
      <c r="D145" s="191" t="s">
        <v>153</v>
      </c>
      <c r="E145" s="32"/>
      <c r="F145" s="196" t="s">
        <v>249</v>
      </c>
      <c r="G145" s="32"/>
      <c r="H145" s="32"/>
      <c r="I145" s="193"/>
      <c r="J145" s="193"/>
      <c r="K145" s="32"/>
      <c r="L145" s="32"/>
      <c r="M145" s="35"/>
      <c r="N145" s="194"/>
      <c r="O145" s="195"/>
      <c r="P145" s="67"/>
      <c r="Q145" s="67"/>
      <c r="R145" s="67"/>
      <c r="S145" s="67"/>
      <c r="T145" s="67"/>
      <c r="U145" s="67"/>
      <c r="V145" s="67"/>
      <c r="W145" s="67"/>
      <c r="X145" s="68"/>
      <c r="Y145" s="30"/>
      <c r="Z145" s="30"/>
      <c r="AA145" s="30"/>
      <c r="AB145" s="30"/>
      <c r="AC145" s="30"/>
      <c r="AD145" s="30"/>
      <c r="AE145" s="30"/>
      <c r="AT145" s="13" t="s">
        <v>153</v>
      </c>
      <c r="AU145" s="13" t="s">
        <v>82</v>
      </c>
    </row>
    <row r="146" spans="1:65" s="2" customFormat="1" ht="37.9" customHeight="1">
      <c r="A146" s="30"/>
      <c r="B146" s="31"/>
      <c r="C146" s="177" t="s">
        <v>109</v>
      </c>
      <c r="D146" s="177" t="s">
        <v>146</v>
      </c>
      <c r="E146" s="178" t="s">
        <v>250</v>
      </c>
      <c r="F146" s="179" t="s">
        <v>251</v>
      </c>
      <c r="G146" s="180" t="s">
        <v>149</v>
      </c>
      <c r="H146" s="181">
        <v>1</v>
      </c>
      <c r="I146" s="182"/>
      <c r="J146" s="182"/>
      <c r="K146" s="183">
        <f>ROUND(P146*H146,2)</f>
        <v>0</v>
      </c>
      <c r="L146" s="179" t="s">
        <v>1</v>
      </c>
      <c r="M146" s="35"/>
      <c r="N146" s="184" t="s">
        <v>1</v>
      </c>
      <c r="O146" s="185" t="s">
        <v>37</v>
      </c>
      <c r="P146" s="186">
        <f>I146+J146</f>
        <v>0</v>
      </c>
      <c r="Q146" s="186">
        <f>ROUND(I146*H146,2)</f>
        <v>0</v>
      </c>
      <c r="R146" s="186">
        <f>ROUND(J146*H146,2)</f>
        <v>0</v>
      </c>
      <c r="S146" s="67"/>
      <c r="T146" s="187">
        <f>S146*H146</f>
        <v>0</v>
      </c>
      <c r="U146" s="187">
        <v>0</v>
      </c>
      <c r="V146" s="187">
        <f>U146*H146</f>
        <v>0</v>
      </c>
      <c r="W146" s="187">
        <v>0</v>
      </c>
      <c r="X146" s="188">
        <f>W146*H146</f>
        <v>0</v>
      </c>
      <c r="Y146" s="30"/>
      <c r="Z146" s="30"/>
      <c r="AA146" s="30"/>
      <c r="AB146" s="30"/>
      <c r="AC146" s="30"/>
      <c r="AD146" s="30"/>
      <c r="AE146" s="30"/>
      <c r="AR146" s="189" t="s">
        <v>150</v>
      </c>
      <c r="AT146" s="189" t="s">
        <v>146</v>
      </c>
      <c r="AU146" s="189" t="s">
        <v>82</v>
      </c>
      <c r="AY146" s="13" t="s">
        <v>145</v>
      </c>
      <c r="BE146" s="190">
        <f>IF(O146="základní",K146,0)</f>
        <v>0</v>
      </c>
      <c r="BF146" s="190">
        <f>IF(O146="snížená",K146,0)</f>
        <v>0</v>
      </c>
      <c r="BG146" s="190">
        <f>IF(O146="zákl. přenesená",K146,0)</f>
        <v>0</v>
      </c>
      <c r="BH146" s="190">
        <f>IF(O146="sníž. přenesená",K146,0)</f>
        <v>0</v>
      </c>
      <c r="BI146" s="190">
        <f>IF(O146="nulová",K146,0)</f>
        <v>0</v>
      </c>
      <c r="BJ146" s="13" t="s">
        <v>82</v>
      </c>
      <c r="BK146" s="190">
        <f>ROUND(P146*H146,2)</f>
        <v>0</v>
      </c>
      <c r="BL146" s="13" t="s">
        <v>150</v>
      </c>
      <c r="BM146" s="189" t="s">
        <v>252</v>
      </c>
    </row>
    <row r="147" spans="1:65" s="2" customFormat="1" ht="19.5">
      <c r="A147" s="30"/>
      <c r="B147" s="31"/>
      <c r="C147" s="32"/>
      <c r="D147" s="191" t="s">
        <v>152</v>
      </c>
      <c r="E147" s="32"/>
      <c r="F147" s="192" t="s">
        <v>251</v>
      </c>
      <c r="G147" s="32"/>
      <c r="H147" s="32"/>
      <c r="I147" s="193"/>
      <c r="J147" s="193"/>
      <c r="K147" s="32"/>
      <c r="L147" s="32"/>
      <c r="M147" s="35"/>
      <c r="N147" s="194"/>
      <c r="O147" s="195"/>
      <c r="P147" s="67"/>
      <c r="Q147" s="67"/>
      <c r="R147" s="67"/>
      <c r="S147" s="67"/>
      <c r="T147" s="67"/>
      <c r="U147" s="67"/>
      <c r="V147" s="67"/>
      <c r="W147" s="67"/>
      <c r="X147" s="68"/>
      <c r="Y147" s="30"/>
      <c r="Z147" s="30"/>
      <c r="AA147" s="30"/>
      <c r="AB147" s="30"/>
      <c r="AC147" s="30"/>
      <c r="AD147" s="30"/>
      <c r="AE147" s="30"/>
      <c r="AT147" s="13" t="s">
        <v>152</v>
      </c>
      <c r="AU147" s="13" t="s">
        <v>82</v>
      </c>
    </row>
    <row r="148" spans="1:65" s="2" customFormat="1" ht="19.5">
      <c r="A148" s="30"/>
      <c r="B148" s="31"/>
      <c r="C148" s="32"/>
      <c r="D148" s="191" t="s">
        <v>153</v>
      </c>
      <c r="E148" s="32"/>
      <c r="F148" s="196" t="s">
        <v>253</v>
      </c>
      <c r="G148" s="32"/>
      <c r="H148" s="32"/>
      <c r="I148" s="193"/>
      <c r="J148" s="193"/>
      <c r="K148" s="32"/>
      <c r="L148" s="32"/>
      <c r="M148" s="35"/>
      <c r="N148" s="194"/>
      <c r="O148" s="195"/>
      <c r="P148" s="67"/>
      <c r="Q148" s="67"/>
      <c r="R148" s="67"/>
      <c r="S148" s="67"/>
      <c r="T148" s="67"/>
      <c r="U148" s="67"/>
      <c r="V148" s="67"/>
      <c r="W148" s="67"/>
      <c r="X148" s="68"/>
      <c r="Y148" s="30"/>
      <c r="Z148" s="30"/>
      <c r="AA148" s="30"/>
      <c r="AB148" s="30"/>
      <c r="AC148" s="30"/>
      <c r="AD148" s="30"/>
      <c r="AE148" s="30"/>
      <c r="AT148" s="13" t="s">
        <v>153</v>
      </c>
      <c r="AU148" s="13" t="s">
        <v>82</v>
      </c>
    </row>
    <row r="149" spans="1:65" s="2" customFormat="1" ht="37.9" customHeight="1">
      <c r="A149" s="30"/>
      <c r="B149" s="31"/>
      <c r="C149" s="177" t="s">
        <v>254</v>
      </c>
      <c r="D149" s="177" t="s">
        <v>146</v>
      </c>
      <c r="E149" s="178" t="s">
        <v>255</v>
      </c>
      <c r="F149" s="179" t="s">
        <v>256</v>
      </c>
      <c r="G149" s="180" t="s">
        <v>149</v>
      </c>
      <c r="H149" s="181">
        <v>3</v>
      </c>
      <c r="I149" s="182"/>
      <c r="J149" s="182"/>
      <c r="K149" s="183">
        <f>ROUND(P149*H149,2)</f>
        <v>0</v>
      </c>
      <c r="L149" s="179" t="s">
        <v>1</v>
      </c>
      <c r="M149" s="35"/>
      <c r="N149" s="184" t="s">
        <v>1</v>
      </c>
      <c r="O149" s="185" t="s">
        <v>37</v>
      </c>
      <c r="P149" s="186">
        <f>I149+J149</f>
        <v>0</v>
      </c>
      <c r="Q149" s="186">
        <f>ROUND(I149*H149,2)</f>
        <v>0</v>
      </c>
      <c r="R149" s="186">
        <f>ROUND(J149*H149,2)</f>
        <v>0</v>
      </c>
      <c r="S149" s="67"/>
      <c r="T149" s="187">
        <f>S149*H149</f>
        <v>0</v>
      </c>
      <c r="U149" s="187">
        <v>0</v>
      </c>
      <c r="V149" s="187">
        <f>U149*H149</f>
        <v>0</v>
      </c>
      <c r="W149" s="187">
        <v>0</v>
      </c>
      <c r="X149" s="188">
        <f>W149*H149</f>
        <v>0</v>
      </c>
      <c r="Y149" s="30"/>
      <c r="Z149" s="30"/>
      <c r="AA149" s="30"/>
      <c r="AB149" s="30"/>
      <c r="AC149" s="30"/>
      <c r="AD149" s="30"/>
      <c r="AE149" s="30"/>
      <c r="AR149" s="189" t="s">
        <v>150</v>
      </c>
      <c r="AT149" s="189" t="s">
        <v>146</v>
      </c>
      <c r="AU149" s="189" t="s">
        <v>82</v>
      </c>
      <c r="AY149" s="13" t="s">
        <v>145</v>
      </c>
      <c r="BE149" s="190">
        <f>IF(O149="základní",K149,0)</f>
        <v>0</v>
      </c>
      <c r="BF149" s="190">
        <f>IF(O149="snížená",K149,0)</f>
        <v>0</v>
      </c>
      <c r="BG149" s="190">
        <f>IF(O149="zákl. přenesená",K149,0)</f>
        <v>0</v>
      </c>
      <c r="BH149" s="190">
        <f>IF(O149="sníž. přenesená",K149,0)</f>
        <v>0</v>
      </c>
      <c r="BI149" s="190">
        <f>IF(O149="nulová",K149,0)</f>
        <v>0</v>
      </c>
      <c r="BJ149" s="13" t="s">
        <v>82</v>
      </c>
      <c r="BK149" s="190">
        <f>ROUND(P149*H149,2)</f>
        <v>0</v>
      </c>
      <c r="BL149" s="13" t="s">
        <v>150</v>
      </c>
      <c r="BM149" s="189" t="s">
        <v>257</v>
      </c>
    </row>
    <row r="150" spans="1:65" s="2" customFormat="1" ht="19.5">
      <c r="A150" s="30"/>
      <c r="B150" s="31"/>
      <c r="C150" s="32"/>
      <c r="D150" s="191" t="s">
        <v>152</v>
      </c>
      <c r="E150" s="32"/>
      <c r="F150" s="192" t="s">
        <v>256</v>
      </c>
      <c r="G150" s="32"/>
      <c r="H150" s="32"/>
      <c r="I150" s="193"/>
      <c r="J150" s="193"/>
      <c r="K150" s="32"/>
      <c r="L150" s="32"/>
      <c r="M150" s="35"/>
      <c r="N150" s="194"/>
      <c r="O150" s="195"/>
      <c r="P150" s="67"/>
      <c r="Q150" s="67"/>
      <c r="R150" s="67"/>
      <c r="S150" s="67"/>
      <c r="T150" s="67"/>
      <c r="U150" s="67"/>
      <c r="V150" s="67"/>
      <c r="W150" s="67"/>
      <c r="X150" s="68"/>
      <c r="Y150" s="30"/>
      <c r="Z150" s="30"/>
      <c r="AA150" s="30"/>
      <c r="AB150" s="30"/>
      <c r="AC150" s="30"/>
      <c r="AD150" s="30"/>
      <c r="AE150" s="30"/>
      <c r="AT150" s="13" t="s">
        <v>152</v>
      </c>
      <c r="AU150" s="13" t="s">
        <v>82</v>
      </c>
    </row>
    <row r="151" spans="1:65" s="2" customFormat="1" ht="39">
      <c r="A151" s="30"/>
      <c r="B151" s="31"/>
      <c r="C151" s="32"/>
      <c r="D151" s="191" t="s">
        <v>153</v>
      </c>
      <c r="E151" s="32"/>
      <c r="F151" s="196" t="s">
        <v>258</v>
      </c>
      <c r="G151" s="32"/>
      <c r="H151" s="32"/>
      <c r="I151" s="193"/>
      <c r="J151" s="193"/>
      <c r="K151" s="32"/>
      <c r="L151" s="32"/>
      <c r="M151" s="35"/>
      <c r="N151" s="194"/>
      <c r="O151" s="195"/>
      <c r="P151" s="67"/>
      <c r="Q151" s="67"/>
      <c r="R151" s="67"/>
      <c r="S151" s="67"/>
      <c r="T151" s="67"/>
      <c r="U151" s="67"/>
      <c r="V151" s="67"/>
      <c r="W151" s="67"/>
      <c r="X151" s="68"/>
      <c r="Y151" s="30"/>
      <c r="Z151" s="30"/>
      <c r="AA151" s="30"/>
      <c r="AB151" s="30"/>
      <c r="AC151" s="30"/>
      <c r="AD151" s="30"/>
      <c r="AE151" s="30"/>
      <c r="AT151" s="13" t="s">
        <v>153</v>
      </c>
      <c r="AU151" s="13" t="s">
        <v>82</v>
      </c>
    </row>
    <row r="152" spans="1:65" s="2" customFormat="1" ht="37.9" customHeight="1">
      <c r="A152" s="30"/>
      <c r="B152" s="31"/>
      <c r="C152" s="177" t="s">
        <v>259</v>
      </c>
      <c r="D152" s="177" t="s">
        <v>146</v>
      </c>
      <c r="E152" s="178" t="s">
        <v>215</v>
      </c>
      <c r="F152" s="179" t="s">
        <v>216</v>
      </c>
      <c r="G152" s="180" t="s">
        <v>149</v>
      </c>
      <c r="H152" s="181">
        <v>2</v>
      </c>
      <c r="I152" s="182"/>
      <c r="J152" s="182"/>
      <c r="K152" s="183">
        <f>ROUND(P152*H152,2)</f>
        <v>0</v>
      </c>
      <c r="L152" s="179" t="s">
        <v>1</v>
      </c>
      <c r="M152" s="35"/>
      <c r="N152" s="184" t="s">
        <v>1</v>
      </c>
      <c r="O152" s="185" t="s">
        <v>37</v>
      </c>
      <c r="P152" s="186">
        <f>I152+J152</f>
        <v>0</v>
      </c>
      <c r="Q152" s="186">
        <f>ROUND(I152*H152,2)</f>
        <v>0</v>
      </c>
      <c r="R152" s="186">
        <f>ROUND(J152*H152,2)</f>
        <v>0</v>
      </c>
      <c r="S152" s="67"/>
      <c r="T152" s="187">
        <f>S152*H152</f>
        <v>0</v>
      </c>
      <c r="U152" s="187">
        <v>0</v>
      </c>
      <c r="V152" s="187">
        <f>U152*H152</f>
        <v>0</v>
      </c>
      <c r="W152" s="187">
        <v>0</v>
      </c>
      <c r="X152" s="188">
        <f>W152*H152</f>
        <v>0</v>
      </c>
      <c r="Y152" s="30"/>
      <c r="Z152" s="30"/>
      <c r="AA152" s="30"/>
      <c r="AB152" s="30"/>
      <c r="AC152" s="30"/>
      <c r="AD152" s="30"/>
      <c r="AE152" s="30"/>
      <c r="AR152" s="189" t="s">
        <v>150</v>
      </c>
      <c r="AT152" s="189" t="s">
        <v>146</v>
      </c>
      <c r="AU152" s="189" t="s">
        <v>82</v>
      </c>
      <c r="AY152" s="13" t="s">
        <v>145</v>
      </c>
      <c r="BE152" s="190">
        <f>IF(O152="základní",K152,0)</f>
        <v>0</v>
      </c>
      <c r="BF152" s="190">
        <f>IF(O152="snížená",K152,0)</f>
        <v>0</v>
      </c>
      <c r="BG152" s="190">
        <f>IF(O152="zákl. přenesená",K152,0)</f>
        <v>0</v>
      </c>
      <c r="BH152" s="190">
        <f>IF(O152="sníž. přenesená",K152,0)</f>
        <v>0</v>
      </c>
      <c r="BI152" s="190">
        <f>IF(O152="nulová",K152,0)</f>
        <v>0</v>
      </c>
      <c r="BJ152" s="13" t="s">
        <v>82</v>
      </c>
      <c r="BK152" s="190">
        <f>ROUND(P152*H152,2)</f>
        <v>0</v>
      </c>
      <c r="BL152" s="13" t="s">
        <v>150</v>
      </c>
      <c r="BM152" s="189" t="s">
        <v>260</v>
      </c>
    </row>
    <row r="153" spans="1:65" s="2" customFormat="1" ht="19.5">
      <c r="A153" s="30"/>
      <c r="B153" s="31"/>
      <c r="C153" s="32"/>
      <c r="D153" s="191" t="s">
        <v>152</v>
      </c>
      <c r="E153" s="32"/>
      <c r="F153" s="192" t="s">
        <v>216</v>
      </c>
      <c r="G153" s="32"/>
      <c r="H153" s="32"/>
      <c r="I153" s="193"/>
      <c r="J153" s="193"/>
      <c r="K153" s="32"/>
      <c r="L153" s="32"/>
      <c r="M153" s="35"/>
      <c r="N153" s="194"/>
      <c r="O153" s="195"/>
      <c r="P153" s="67"/>
      <c r="Q153" s="67"/>
      <c r="R153" s="67"/>
      <c r="S153" s="67"/>
      <c r="T153" s="67"/>
      <c r="U153" s="67"/>
      <c r="V153" s="67"/>
      <c r="W153" s="67"/>
      <c r="X153" s="68"/>
      <c r="Y153" s="30"/>
      <c r="Z153" s="30"/>
      <c r="AA153" s="30"/>
      <c r="AB153" s="30"/>
      <c r="AC153" s="30"/>
      <c r="AD153" s="30"/>
      <c r="AE153" s="30"/>
      <c r="AT153" s="13" t="s">
        <v>152</v>
      </c>
      <c r="AU153" s="13" t="s">
        <v>82</v>
      </c>
    </row>
    <row r="154" spans="1:65" s="2" customFormat="1" ht="29.25">
      <c r="A154" s="30"/>
      <c r="B154" s="31"/>
      <c r="C154" s="32"/>
      <c r="D154" s="191" t="s">
        <v>153</v>
      </c>
      <c r="E154" s="32"/>
      <c r="F154" s="196" t="s">
        <v>261</v>
      </c>
      <c r="G154" s="32"/>
      <c r="H154" s="32"/>
      <c r="I154" s="193"/>
      <c r="J154" s="193"/>
      <c r="K154" s="32"/>
      <c r="L154" s="32"/>
      <c r="M154" s="35"/>
      <c r="N154" s="197"/>
      <c r="O154" s="198"/>
      <c r="P154" s="199"/>
      <c r="Q154" s="199"/>
      <c r="R154" s="199"/>
      <c r="S154" s="199"/>
      <c r="T154" s="199"/>
      <c r="U154" s="199"/>
      <c r="V154" s="199"/>
      <c r="W154" s="199"/>
      <c r="X154" s="200"/>
      <c r="Y154" s="30"/>
      <c r="Z154" s="30"/>
      <c r="AA154" s="30"/>
      <c r="AB154" s="30"/>
      <c r="AC154" s="30"/>
      <c r="AD154" s="30"/>
      <c r="AE154" s="30"/>
      <c r="AT154" s="13" t="s">
        <v>153</v>
      </c>
      <c r="AU154" s="13" t="s">
        <v>82</v>
      </c>
    </row>
    <row r="155" spans="1:65" s="2" customFormat="1" ht="6.95" customHeight="1">
      <c r="A155" s="3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35"/>
      <c r="N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</row>
  </sheetData>
  <sheetProtection algorithmName="SHA-512" hashValue="mrCfpBmPE8wpImPvVFB0T4ueGZm+1DrFEmxs3fF766pQ8AzRh4W9BUh0QCTOPLioWx71HaN0Y5QjckV8t5J7Tw==" saltValue="laG0iPkUoJMwIJesxqfI5lfOXobGJjW6EUpuFjAHZXdFJDa/8LB3+y5vi2D0w2g7ppcnidzceR6x+vl1IYK64Q==" spinCount="100000" sheet="1" objects="1" scenarios="1" formatColumns="0" formatRows="0" autoFilter="0"/>
  <autoFilter ref="C116:L154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T2" s="13" t="s">
        <v>96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6"/>
      <c r="AT3" s="13" t="s">
        <v>84</v>
      </c>
    </row>
    <row r="4" spans="1:46" s="1" customFormat="1" ht="24.95" customHeight="1">
      <c r="B4" s="16"/>
      <c r="D4" s="107" t="s">
        <v>112</v>
      </c>
      <c r="M4" s="16"/>
      <c r="N4" s="108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9" t="s">
        <v>17</v>
      </c>
      <c r="M6" s="16"/>
    </row>
    <row r="7" spans="1:46" s="1" customFormat="1" ht="16.5" customHeight="1">
      <c r="B7" s="16"/>
      <c r="E7" s="242" t="str">
        <f>'Rekapitulace stavby'!K6</f>
        <v>Revizní činnost elektrického zařízení SEE v obvodu OŘ Plzeň 2022</v>
      </c>
      <c r="F7" s="243"/>
      <c r="G7" s="243"/>
      <c r="H7" s="243"/>
      <c r="M7" s="16"/>
    </row>
    <row r="8" spans="1:46" s="2" customFormat="1" ht="12" customHeight="1">
      <c r="A8" s="30"/>
      <c r="B8" s="35"/>
      <c r="C8" s="30"/>
      <c r="D8" s="109" t="s">
        <v>113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4" t="s">
        <v>262</v>
      </c>
      <c r="F9" s="245"/>
      <c r="G9" s="245"/>
      <c r="H9" s="245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9" t="s">
        <v>19</v>
      </c>
      <c r="E11" s="30"/>
      <c r="F11" s="110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9" t="s">
        <v>21</v>
      </c>
      <c r="E12" s="30"/>
      <c r="F12" s="110" t="s">
        <v>22</v>
      </c>
      <c r="G12" s="30"/>
      <c r="H12" s="30"/>
      <c r="I12" s="109" t="s">
        <v>23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9" t="s">
        <v>24</v>
      </c>
      <c r="E14" s="30"/>
      <c r="F14" s="30"/>
      <c r="G14" s="30"/>
      <c r="H14" s="30"/>
      <c r="I14" s="109" t="s">
        <v>25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0" t="s">
        <v>22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9" t="s">
        <v>27</v>
      </c>
      <c r="E17" s="30"/>
      <c r="F17" s="30"/>
      <c r="G17" s="30"/>
      <c r="H17" s="30"/>
      <c r="I17" s="109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6" t="str">
        <f>'Rekapitulace stavby'!E14</f>
        <v>Vyplň údaj</v>
      </c>
      <c r="F18" s="247"/>
      <c r="G18" s="247"/>
      <c r="H18" s="247"/>
      <c r="I18" s="109" t="s">
        <v>26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9" t="s">
        <v>29</v>
      </c>
      <c r="E20" s="30"/>
      <c r="F20" s="30"/>
      <c r="G20" s="30"/>
      <c r="H20" s="30"/>
      <c r="I20" s="109" t="s">
        <v>25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0" t="s">
        <v>22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9" t="s">
        <v>30</v>
      </c>
      <c r="E23" s="30"/>
      <c r="F23" s="30"/>
      <c r="G23" s="30"/>
      <c r="H23" s="30"/>
      <c r="I23" s="109" t="s">
        <v>25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0" t="s">
        <v>22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9" t="s">
        <v>31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48" t="s">
        <v>1</v>
      </c>
      <c r="F27" s="248"/>
      <c r="G27" s="248"/>
      <c r="H27" s="248"/>
      <c r="I27" s="112"/>
      <c r="J27" s="112"/>
      <c r="K27" s="112"/>
      <c r="L27" s="112"/>
      <c r="M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5"/>
      <c r="E29" s="115"/>
      <c r="F29" s="115"/>
      <c r="G29" s="115"/>
      <c r="H29" s="115"/>
      <c r="I29" s="115"/>
      <c r="J29" s="115"/>
      <c r="K29" s="115"/>
      <c r="L29" s="115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5"/>
      <c r="C30" s="30"/>
      <c r="D30" s="30"/>
      <c r="E30" s="109" t="s">
        <v>115</v>
      </c>
      <c r="F30" s="30"/>
      <c r="G30" s="30"/>
      <c r="H30" s="30"/>
      <c r="I30" s="30"/>
      <c r="J30" s="30"/>
      <c r="K30" s="116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5"/>
      <c r="C31" s="30"/>
      <c r="D31" s="30"/>
      <c r="E31" s="109" t="s">
        <v>116</v>
      </c>
      <c r="F31" s="30"/>
      <c r="G31" s="30"/>
      <c r="H31" s="30"/>
      <c r="I31" s="30"/>
      <c r="J31" s="30"/>
      <c r="K31" s="116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7" t="s">
        <v>32</v>
      </c>
      <c r="E32" s="30"/>
      <c r="F32" s="30"/>
      <c r="G32" s="30"/>
      <c r="H32" s="30"/>
      <c r="I32" s="30"/>
      <c r="J32" s="30"/>
      <c r="K32" s="118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5"/>
      <c r="E33" s="115"/>
      <c r="F33" s="115"/>
      <c r="G33" s="115"/>
      <c r="H33" s="115"/>
      <c r="I33" s="115"/>
      <c r="J33" s="115"/>
      <c r="K33" s="115"/>
      <c r="L33" s="115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9" t="s">
        <v>34</v>
      </c>
      <c r="G34" s="30"/>
      <c r="H34" s="30"/>
      <c r="I34" s="119" t="s">
        <v>33</v>
      </c>
      <c r="J34" s="30"/>
      <c r="K34" s="119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0" t="s">
        <v>36</v>
      </c>
      <c r="E35" s="109" t="s">
        <v>37</v>
      </c>
      <c r="F35" s="116">
        <f>ROUND((SUM(BE117:BE145)),  2)</f>
        <v>0</v>
      </c>
      <c r="G35" s="30"/>
      <c r="H35" s="30"/>
      <c r="I35" s="121">
        <v>0.21</v>
      </c>
      <c r="J35" s="30"/>
      <c r="K35" s="116">
        <f>ROUND(((SUM(BE117:BE145))*I35),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9" t="s">
        <v>38</v>
      </c>
      <c r="F36" s="116">
        <f>ROUND((SUM(BF117:BF145)),  2)</f>
        <v>0</v>
      </c>
      <c r="G36" s="30"/>
      <c r="H36" s="30"/>
      <c r="I36" s="121">
        <v>0.15</v>
      </c>
      <c r="J36" s="30"/>
      <c r="K36" s="116">
        <f>ROUND(((SUM(BF117:BF145))*I36),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9" t="s">
        <v>39</v>
      </c>
      <c r="F37" s="116">
        <f>ROUND((SUM(BG117:BG145)),  2)</f>
        <v>0</v>
      </c>
      <c r="G37" s="30"/>
      <c r="H37" s="30"/>
      <c r="I37" s="121">
        <v>0.21</v>
      </c>
      <c r="J37" s="30"/>
      <c r="K37" s="116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9" t="s">
        <v>40</v>
      </c>
      <c r="F38" s="116">
        <f>ROUND((SUM(BH117:BH145)),  2)</f>
        <v>0</v>
      </c>
      <c r="G38" s="30"/>
      <c r="H38" s="30"/>
      <c r="I38" s="121">
        <v>0.15</v>
      </c>
      <c r="J38" s="30"/>
      <c r="K38" s="116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9" t="s">
        <v>41</v>
      </c>
      <c r="F39" s="116">
        <f>ROUND((SUM(BI117:BI145)),  2)</f>
        <v>0</v>
      </c>
      <c r="G39" s="30"/>
      <c r="H39" s="30"/>
      <c r="I39" s="121">
        <v>0</v>
      </c>
      <c r="J39" s="30"/>
      <c r="K39" s="116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2"/>
      <c r="D41" s="123" t="s">
        <v>42</v>
      </c>
      <c r="E41" s="124"/>
      <c r="F41" s="124"/>
      <c r="G41" s="125" t="s">
        <v>43</v>
      </c>
      <c r="H41" s="126" t="s">
        <v>44</v>
      </c>
      <c r="I41" s="124"/>
      <c r="J41" s="124"/>
      <c r="K41" s="127">
        <f>SUM(K32:K39)</f>
        <v>0</v>
      </c>
      <c r="L41" s="128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9" t="s">
        <v>45</v>
      </c>
      <c r="E50" s="130"/>
      <c r="F50" s="130"/>
      <c r="G50" s="129" t="s">
        <v>46</v>
      </c>
      <c r="H50" s="130"/>
      <c r="I50" s="130"/>
      <c r="J50" s="130"/>
      <c r="K50" s="130"/>
      <c r="L50" s="130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30"/>
      <c r="B61" s="35"/>
      <c r="C61" s="30"/>
      <c r="D61" s="131" t="s">
        <v>47</v>
      </c>
      <c r="E61" s="132"/>
      <c r="F61" s="133" t="s">
        <v>48</v>
      </c>
      <c r="G61" s="131" t="s">
        <v>47</v>
      </c>
      <c r="H61" s="132"/>
      <c r="I61" s="132"/>
      <c r="J61" s="134" t="s">
        <v>48</v>
      </c>
      <c r="K61" s="132"/>
      <c r="L61" s="132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30"/>
      <c r="B65" s="35"/>
      <c r="C65" s="30"/>
      <c r="D65" s="129" t="s">
        <v>49</v>
      </c>
      <c r="E65" s="135"/>
      <c r="F65" s="135"/>
      <c r="G65" s="129" t="s">
        <v>50</v>
      </c>
      <c r="H65" s="135"/>
      <c r="I65" s="135"/>
      <c r="J65" s="135"/>
      <c r="K65" s="135"/>
      <c r="L65" s="13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30"/>
      <c r="B76" s="35"/>
      <c r="C76" s="30"/>
      <c r="D76" s="131" t="s">
        <v>47</v>
      </c>
      <c r="E76" s="132"/>
      <c r="F76" s="133" t="s">
        <v>48</v>
      </c>
      <c r="G76" s="131" t="s">
        <v>47</v>
      </c>
      <c r="H76" s="132"/>
      <c r="I76" s="132"/>
      <c r="J76" s="134" t="s">
        <v>48</v>
      </c>
      <c r="K76" s="132"/>
      <c r="L76" s="132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117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49" t="str">
        <f>E7</f>
        <v>Revizní činnost elektrického zařízení SEE v obvodu OŘ Plzeň 2022</v>
      </c>
      <c r="F85" s="250"/>
      <c r="G85" s="250"/>
      <c r="H85" s="250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113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5" t="str">
        <f>E9</f>
        <v>05 - revize SNTZ Plzeň</v>
      </c>
      <c r="F87" s="251"/>
      <c r="G87" s="251"/>
      <c r="H87" s="251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21</v>
      </c>
      <c r="D89" s="32"/>
      <c r="E89" s="32"/>
      <c r="F89" s="23" t="str">
        <f>F12</f>
        <v xml:space="preserve"> 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40" t="s">
        <v>118</v>
      </c>
      <c r="D94" s="141"/>
      <c r="E94" s="141"/>
      <c r="F94" s="141"/>
      <c r="G94" s="141"/>
      <c r="H94" s="141"/>
      <c r="I94" s="142" t="s">
        <v>119</v>
      </c>
      <c r="J94" s="142" t="s">
        <v>120</v>
      </c>
      <c r="K94" s="142" t="s">
        <v>121</v>
      </c>
      <c r="L94" s="14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43" t="s">
        <v>122</v>
      </c>
      <c r="D96" s="32"/>
      <c r="E96" s="32"/>
      <c r="F96" s="32"/>
      <c r="G96" s="32"/>
      <c r="H96" s="32"/>
      <c r="I96" s="80">
        <f>Q117</f>
        <v>0</v>
      </c>
      <c r="J96" s="80">
        <f>R117</f>
        <v>0</v>
      </c>
      <c r="K96" s="80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123</v>
      </c>
    </row>
    <row r="97" spans="1:31" s="9" customFormat="1" ht="24.95" hidden="1" customHeight="1">
      <c r="B97" s="144"/>
      <c r="C97" s="145"/>
      <c r="D97" s="146" t="s">
        <v>124</v>
      </c>
      <c r="E97" s="147"/>
      <c r="F97" s="147"/>
      <c r="G97" s="147"/>
      <c r="H97" s="147"/>
      <c r="I97" s="148">
        <f>Q118</f>
        <v>0</v>
      </c>
      <c r="J97" s="148">
        <f>R118</f>
        <v>0</v>
      </c>
      <c r="K97" s="148">
        <f>K118</f>
        <v>0</v>
      </c>
      <c r="L97" s="145"/>
      <c r="M97" s="149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125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49" t="str">
        <f>E7</f>
        <v>Revizní činnost elektrického zařízení SEE v obvodu OŘ Plzeň 2022</v>
      </c>
      <c r="F107" s="250"/>
      <c r="G107" s="250"/>
      <c r="H107" s="250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113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5" t="str">
        <f>E9</f>
        <v>05 - revize SNTZ Plzeň</v>
      </c>
      <c r="F109" s="251"/>
      <c r="G109" s="251"/>
      <c r="H109" s="251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21</v>
      </c>
      <c r="D111" s="32"/>
      <c r="E111" s="32"/>
      <c r="F111" s="23" t="str">
        <f>F12</f>
        <v xml:space="preserve"> </v>
      </c>
      <c r="G111" s="32"/>
      <c r="H111" s="32"/>
      <c r="I111" s="25" t="s">
        <v>23</v>
      </c>
      <c r="J111" s="62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30</v>
      </c>
      <c r="J114" s="28" t="str">
        <f>E24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50"/>
      <c r="B116" s="151"/>
      <c r="C116" s="152" t="s">
        <v>126</v>
      </c>
      <c r="D116" s="153" t="s">
        <v>57</v>
      </c>
      <c r="E116" s="153" t="s">
        <v>53</v>
      </c>
      <c r="F116" s="153" t="s">
        <v>54</v>
      </c>
      <c r="G116" s="153" t="s">
        <v>127</v>
      </c>
      <c r="H116" s="153" t="s">
        <v>128</v>
      </c>
      <c r="I116" s="153" t="s">
        <v>129</v>
      </c>
      <c r="J116" s="153" t="s">
        <v>130</v>
      </c>
      <c r="K116" s="153" t="s">
        <v>121</v>
      </c>
      <c r="L116" s="154" t="s">
        <v>131</v>
      </c>
      <c r="M116" s="155"/>
      <c r="N116" s="71" t="s">
        <v>1</v>
      </c>
      <c r="O116" s="72" t="s">
        <v>36</v>
      </c>
      <c r="P116" s="72" t="s">
        <v>132</v>
      </c>
      <c r="Q116" s="72" t="s">
        <v>133</v>
      </c>
      <c r="R116" s="72" t="s">
        <v>134</v>
      </c>
      <c r="S116" s="72" t="s">
        <v>135</v>
      </c>
      <c r="T116" s="72" t="s">
        <v>136</v>
      </c>
      <c r="U116" s="72" t="s">
        <v>137</v>
      </c>
      <c r="V116" s="72" t="s">
        <v>138</v>
      </c>
      <c r="W116" s="72" t="s">
        <v>139</v>
      </c>
      <c r="X116" s="73" t="s">
        <v>140</v>
      </c>
      <c r="Y116" s="150"/>
      <c r="Z116" s="150"/>
      <c r="AA116" s="150"/>
      <c r="AB116" s="150"/>
      <c r="AC116" s="150"/>
      <c r="AD116" s="150"/>
      <c r="AE116" s="150"/>
    </row>
    <row r="117" spans="1:65" s="2" customFormat="1" ht="22.9" customHeight="1">
      <c r="A117" s="30"/>
      <c r="B117" s="31"/>
      <c r="C117" s="78" t="s">
        <v>141</v>
      </c>
      <c r="D117" s="32"/>
      <c r="E117" s="32"/>
      <c r="F117" s="32"/>
      <c r="G117" s="32"/>
      <c r="H117" s="32"/>
      <c r="I117" s="32"/>
      <c r="J117" s="32"/>
      <c r="K117" s="156">
        <f>BK117</f>
        <v>0</v>
      </c>
      <c r="L117" s="32"/>
      <c r="M117" s="35"/>
      <c r="N117" s="74"/>
      <c r="O117" s="157"/>
      <c r="P117" s="75"/>
      <c r="Q117" s="158">
        <f>Q118</f>
        <v>0</v>
      </c>
      <c r="R117" s="158">
        <f>R118</f>
        <v>0</v>
      </c>
      <c r="S117" s="75"/>
      <c r="T117" s="159">
        <f>T118</f>
        <v>0</v>
      </c>
      <c r="U117" s="75"/>
      <c r="V117" s="159">
        <f>V118</f>
        <v>0</v>
      </c>
      <c r="W117" s="75"/>
      <c r="X117" s="160">
        <f>X118</f>
        <v>0</v>
      </c>
      <c r="Y117" s="30"/>
      <c r="Z117" s="30"/>
      <c r="AA117" s="30"/>
      <c r="AB117" s="30"/>
      <c r="AC117" s="30"/>
      <c r="AD117" s="30"/>
      <c r="AE117" s="30"/>
      <c r="AT117" s="13" t="s">
        <v>73</v>
      </c>
      <c r="AU117" s="13" t="s">
        <v>123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73</v>
      </c>
      <c r="E118" s="165" t="s">
        <v>142</v>
      </c>
      <c r="F118" s="165" t="s">
        <v>143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SUM(Q119:Q145)</f>
        <v>0</v>
      </c>
      <c r="R118" s="171">
        <f>SUM(R119:R145)</f>
        <v>0</v>
      </c>
      <c r="S118" s="170"/>
      <c r="T118" s="172">
        <f>SUM(T119:T145)</f>
        <v>0</v>
      </c>
      <c r="U118" s="170"/>
      <c r="V118" s="172">
        <f>SUM(V119:V145)</f>
        <v>0</v>
      </c>
      <c r="W118" s="170"/>
      <c r="X118" s="173">
        <f>SUM(X119:X145)</f>
        <v>0</v>
      </c>
      <c r="AR118" s="174" t="s">
        <v>144</v>
      </c>
      <c r="AT118" s="175" t="s">
        <v>73</v>
      </c>
      <c r="AU118" s="175" t="s">
        <v>74</v>
      </c>
      <c r="AY118" s="174" t="s">
        <v>145</v>
      </c>
      <c r="BK118" s="176">
        <f>SUM(BK119:BK145)</f>
        <v>0</v>
      </c>
    </row>
    <row r="119" spans="1:65" s="2" customFormat="1" ht="24.2" customHeight="1">
      <c r="A119" s="30"/>
      <c r="B119" s="31"/>
      <c r="C119" s="177" t="s">
        <v>82</v>
      </c>
      <c r="D119" s="177" t="s">
        <v>146</v>
      </c>
      <c r="E119" s="178" t="s">
        <v>194</v>
      </c>
      <c r="F119" s="179" t="s">
        <v>195</v>
      </c>
      <c r="G119" s="180" t="s">
        <v>149</v>
      </c>
      <c r="H119" s="181">
        <v>7</v>
      </c>
      <c r="I119" s="182"/>
      <c r="J119" s="182"/>
      <c r="K119" s="183">
        <f>ROUND(P119*H119,2)</f>
        <v>0</v>
      </c>
      <c r="L119" s="179" t="s">
        <v>1</v>
      </c>
      <c r="M119" s="35"/>
      <c r="N119" s="184" t="s">
        <v>1</v>
      </c>
      <c r="O119" s="185" t="s">
        <v>37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7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8">
        <f>W119*H119</f>
        <v>0</v>
      </c>
      <c r="Y119" s="30"/>
      <c r="Z119" s="30"/>
      <c r="AA119" s="30"/>
      <c r="AB119" s="30"/>
      <c r="AC119" s="30"/>
      <c r="AD119" s="30"/>
      <c r="AE119" s="30"/>
      <c r="AR119" s="189" t="s">
        <v>150</v>
      </c>
      <c r="AT119" s="189" t="s">
        <v>146</v>
      </c>
      <c r="AU119" s="189" t="s">
        <v>82</v>
      </c>
      <c r="AY119" s="13" t="s">
        <v>145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3" t="s">
        <v>82</v>
      </c>
      <c r="BK119" s="190">
        <f>ROUND(P119*H119,2)</f>
        <v>0</v>
      </c>
      <c r="BL119" s="13" t="s">
        <v>150</v>
      </c>
      <c r="BM119" s="189" t="s">
        <v>263</v>
      </c>
    </row>
    <row r="120" spans="1:65" s="2" customFormat="1" ht="19.5">
      <c r="A120" s="30"/>
      <c r="B120" s="31"/>
      <c r="C120" s="32"/>
      <c r="D120" s="191" t="s">
        <v>152</v>
      </c>
      <c r="E120" s="32"/>
      <c r="F120" s="192" t="s">
        <v>195</v>
      </c>
      <c r="G120" s="32"/>
      <c r="H120" s="32"/>
      <c r="I120" s="193"/>
      <c r="J120" s="193"/>
      <c r="K120" s="32"/>
      <c r="L120" s="32"/>
      <c r="M120" s="35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0"/>
      <c r="Z120" s="30"/>
      <c r="AA120" s="30"/>
      <c r="AB120" s="30"/>
      <c r="AC120" s="30"/>
      <c r="AD120" s="30"/>
      <c r="AE120" s="30"/>
      <c r="AT120" s="13" t="s">
        <v>152</v>
      </c>
      <c r="AU120" s="13" t="s">
        <v>82</v>
      </c>
    </row>
    <row r="121" spans="1:65" s="2" customFormat="1" ht="78">
      <c r="A121" s="30"/>
      <c r="B121" s="31"/>
      <c r="C121" s="32"/>
      <c r="D121" s="191" t="s">
        <v>153</v>
      </c>
      <c r="E121" s="32"/>
      <c r="F121" s="196" t="s">
        <v>264</v>
      </c>
      <c r="G121" s="32"/>
      <c r="H121" s="32"/>
      <c r="I121" s="193"/>
      <c r="J121" s="193"/>
      <c r="K121" s="32"/>
      <c r="L121" s="32"/>
      <c r="M121" s="35"/>
      <c r="N121" s="194"/>
      <c r="O121" s="195"/>
      <c r="P121" s="67"/>
      <c r="Q121" s="67"/>
      <c r="R121" s="67"/>
      <c r="S121" s="67"/>
      <c r="T121" s="67"/>
      <c r="U121" s="67"/>
      <c r="V121" s="67"/>
      <c r="W121" s="67"/>
      <c r="X121" s="68"/>
      <c r="Y121" s="30"/>
      <c r="Z121" s="30"/>
      <c r="AA121" s="30"/>
      <c r="AB121" s="30"/>
      <c r="AC121" s="30"/>
      <c r="AD121" s="30"/>
      <c r="AE121" s="30"/>
      <c r="AT121" s="13" t="s">
        <v>153</v>
      </c>
      <c r="AU121" s="13" t="s">
        <v>82</v>
      </c>
    </row>
    <row r="122" spans="1:65" s="2" customFormat="1" ht="24.2" customHeight="1">
      <c r="A122" s="30"/>
      <c r="B122" s="31"/>
      <c r="C122" s="177" t="s">
        <v>84</v>
      </c>
      <c r="D122" s="177" t="s">
        <v>146</v>
      </c>
      <c r="E122" s="178" t="s">
        <v>222</v>
      </c>
      <c r="F122" s="179" t="s">
        <v>223</v>
      </c>
      <c r="G122" s="180" t="s">
        <v>149</v>
      </c>
      <c r="H122" s="181">
        <v>2</v>
      </c>
      <c r="I122" s="182"/>
      <c r="J122" s="182"/>
      <c r="K122" s="183">
        <f>ROUND(P122*H122,2)</f>
        <v>0</v>
      </c>
      <c r="L122" s="179" t="s">
        <v>1</v>
      </c>
      <c r="M122" s="35"/>
      <c r="N122" s="184" t="s">
        <v>1</v>
      </c>
      <c r="O122" s="185" t="s">
        <v>37</v>
      </c>
      <c r="P122" s="186">
        <f>I122+J122</f>
        <v>0</v>
      </c>
      <c r="Q122" s="186">
        <f>ROUND(I122*H122,2)</f>
        <v>0</v>
      </c>
      <c r="R122" s="186">
        <f>ROUND(J122*H122,2)</f>
        <v>0</v>
      </c>
      <c r="S122" s="67"/>
      <c r="T122" s="187">
        <f>S122*H122</f>
        <v>0</v>
      </c>
      <c r="U122" s="187">
        <v>0</v>
      </c>
      <c r="V122" s="187">
        <f>U122*H122</f>
        <v>0</v>
      </c>
      <c r="W122" s="187">
        <v>0</v>
      </c>
      <c r="X122" s="188">
        <f>W122*H122</f>
        <v>0</v>
      </c>
      <c r="Y122" s="30"/>
      <c r="Z122" s="30"/>
      <c r="AA122" s="30"/>
      <c r="AB122" s="30"/>
      <c r="AC122" s="30"/>
      <c r="AD122" s="30"/>
      <c r="AE122" s="30"/>
      <c r="AR122" s="189" t="s">
        <v>150</v>
      </c>
      <c r="AT122" s="189" t="s">
        <v>146</v>
      </c>
      <c r="AU122" s="189" t="s">
        <v>82</v>
      </c>
      <c r="AY122" s="13" t="s">
        <v>145</v>
      </c>
      <c r="BE122" s="190">
        <f>IF(O122="základní",K122,0)</f>
        <v>0</v>
      </c>
      <c r="BF122" s="190">
        <f>IF(O122="snížená",K122,0)</f>
        <v>0</v>
      </c>
      <c r="BG122" s="190">
        <f>IF(O122="zákl. přenesená",K122,0)</f>
        <v>0</v>
      </c>
      <c r="BH122" s="190">
        <f>IF(O122="sníž. přenesená",K122,0)</f>
        <v>0</v>
      </c>
      <c r="BI122" s="190">
        <f>IF(O122="nulová",K122,0)</f>
        <v>0</v>
      </c>
      <c r="BJ122" s="13" t="s">
        <v>82</v>
      </c>
      <c r="BK122" s="190">
        <f>ROUND(P122*H122,2)</f>
        <v>0</v>
      </c>
      <c r="BL122" s="13" t="s">
        <v>150</v>
      </c>
      <c r="BM122" s="189" t="s">
        <v>265</v>
      </c>
    </row>
    <row r="123" spans="1:65" s="2" customFormat="1" ht="19.5">
      <c r="A123" s="30"/>
      <c r="B123" s="31"/>
      <c r="C123" s="32"/>
      <c r="D123" s="191" t="s">
        <v>152</v>
      </c>
      <c r="E123" s="32"/>
      <c r="F123" s="192" t="s">
        <v>223</v>
      </c>
      <c r="G123" s="32"/>
      <c r="H123" s="32"/>
      <c r="I123" s="193"/>
      <c r="J123" s="193"/>
      <c r="K123" s="32"/>
      <c r="L123" s="32"/>
      <c r="M123" s="35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0"/>
      <c r="Z123" s="30"/>
      <c r="AA123" s="30"/>
      <c r="AB123" s="30"/>
      <c r="AC123" s="30"/>
      <c r="AD123" s="30"/>
      <c r="AE123" s="30"/>
      <c r="AT123" s="13" t="s">
        <v>152</v>
      </c>
      <c r="AU123" s="13" t="s">
        <v>82</v>
      </c>
    </row>
    <row r="124" spans="1:65" s="2" customFormat="1" ht="29.25">
      <c r="A124" s="30"/>
      <c r="B124" s="31"/>
      <c r="C124" s="32"/>
      <c r="D124" s="191" t="s">
        <v>153</v>
      </c>
      <c r="E124" s="32"/>
      <c r="F124" s="196" t="s">
        <v>266</v>
      </c>
      <c r="G124" s="32"/>
      <c r="H124" s="32"/>
      <c r="I124" s="193"/>
      <c r="J124" s="193"/>
      <c r="K124" s="32"/>
      <c r="L124" s="32"/>
      <c r="M124" s="35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0"/>
      <c r="Z124" s="30"/>
      <c r="AA124" s="30"/>
      <c r="AB124" s="30"/>
      <c r="AC124" s="30"/>
      <c r="AD124" s="30"/>
      <c r="AE124" s="30"/>
      <c r="AT124" s="13" t="s">
        <v>153</v>
      </c>
      <c r="AU124" s="13" t="s">
        <v>82</v>
      </c>
    </row>
    <row r="125" spans="1:65" s="2" customFormat="1" ht="24.2" customHeight="1">
      <c r="A125" s="30"/>
      <c r="B125" s="31"/>
      <c r="C125" s="177" t="s">
        <v>159</v>
      </c>
      <c r="D125" s="177" t="s">
        <v>146</v>
      </c>
      <c r="E125" s="178" t="s">
        <v>230</v>
      </c>
      <c r="F125" s="179" t="s">
        <v>231</v>
      </c>
      <c r="G125" s="180" t="s">
        <v>149</v>
      </c>
      <c r="H125" s="181">
        <v>10</v>
      </c>
      <c r="I125" s="182"/>
      <c r="J125" s="182"/>
      <c r="K125" s="183">
        <f>ROUND(P125*H125,2)</f>
        <v>0</v>
      </c>
      <c r="L125" s="179" t="s">
        <v>1</v>
      </c>
      <c r="M125" s="35"/>
      <c r="N125" s="184" t="s">
        <v>1</v>
      </c>
      <c r="O125" s="185" t="s">
        <v>37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67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8">
        <f>W125*H125</f>
        <v>0</v>
      </c>
      <c r="Y125" s="30"/>
      <c r="Z125" s="30"/>
      <c r="AA125" s="30"/>
      <c r="AB125" s="30"/>
      <c r="AC125" s="30"/>
      <c r="AD125" s="30"/>
      <c r="AE125" s="30"/>
      <c r="AR125" s="189" t="s">
        <v>150</v>
      </c>
      <c r="AT125" s="189" t="s">
        <v>146</v>
      </c>
      <c r="AU125" s="189" t="s">
        <v>82</v>
      </c>
      <c r="AY125" s="13" t="s">
        <v>145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3" t="s">
        <v>82</v>
      </c>
      <c r="BK125" s="190">
        <f>ROUND(P125*H125,2)</f>
        <v>0</v>
      </c>
      <c r="BL125" s="13" t="s">
        <v>150</v>
      </c>
      <c r="BM125" s="189" t="s">
        <v>267</v>
      </c>
    </row>
    <row r="126" spans="1:65" s="2" customFormat="1" ht="19.5">
      <c r="A126" s="30"/>
      <c r="B126" s="31"/>
      <c r="C126" s="32"/>
      <c r="D126" s="191" t="s">
        <v>152</v>
      </c>
      <c r="E126" s="32"/>
      <c r="F126" s="192" t="s">
        <v>231</v>
      </c>
      <c r="G126" s="32"/>
      <c r="H126" s="32"/>
      <c r="I126" s="193"/>
      <c r="J126" s="193"/>
      <c r="K126" s="32"/>
      <c r="L126" s="32"/>
      <c r="M126" s="35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0"/>
      <c r="Z126" s="30"/>
      <c r="AA126" s="30"/>
      <c r="AB126" s="30"/>
      <c r="AC126" s="30"/>
      <c r="AD126" s="30"/>
      <c r="AE126" s="30"/>
      <c r="AT126" s="13" t="s">
        <v>152</v>
      </c>
      <c r="AU126" s="13" t="s">
        <v>82</v>
      </c>
    </row>
    <row r="127" spans="1:65" s="2" customFormat="1" ht="107.25">
      <c r="A127" s="30"/>
      <c r="B127" s="31"/>
      <c r="C127" s="32"/>
      <c r="D127" s="191" t="s">
        <v>153</v>
      </c>
      <c r="E127" s="32"/>
      <c r="F127" s="196" t="s">
        <v>268</v>
      </c>
      <c r="G127" s="32"/>
      <c r="H127" s="32"/>
      <c r="I127" s="193"/>
      <c r="J127" s="193"/>
      <c r="K127" s="32"/>
      <c r="L127" s="32"/>
      <c r="M127" s="35"/>
      <c r="N127" s="194"/>
      <c r="O127" s="195"/>
      <c r="P127" s="67"/>
      <c r="Q127" s="67"/>
      <c r="R127" s="67"/>
      <c r="S127" s="67"/>
      <c r="T127" s="67"/>
      <c r="U127" s="67"/>
      <c r="V127" s="67"/>
      <c r="W127" s="67"/>
      <c r="X127" s="68"/>
      <c r="Y127" s="30"/>
      <c r="Z127" s="30"/>
      <c r="AA127" s="30"/>
      <c r="AB127" s="30"/>
      <c r="AC127" s="30"/>
      <c r="AD127" s="30"/>
      <c r="AE127" s="30"/>
      <c r="AT127" s="13" t="s">
        <v>153</v>
      </c>
      <c r="AU127" s="13" t="s">
        <v>82</v>
      </c>
    </row>
    <row r="128" spans="1:65" s="2" customFormat="1" ht="24.2" customHeight="1">
      <c r="A128" s="30"/>
      <c r="B128" s="31"/>
      <c r="C128" s="177" t="s">
        <v>144</v>
      </c>
      <c r="D128" s="177" t="s">
        <v>146</v>
      </c>
      <c r="E128" s="178" t="s">
        <v>236</v>
      </c>
      <c r="F128" s="179" t="s">
        <v>237</v>
      </c>
      <c r="G128" s="180" t="s">
        <v>149</v>
      </c>
      <c r="H128" s="181">
        <v>5</v>
      </c>
      <c r="I128" s="182"/>
      <c r="J128" s="182"/>
      <c r="K128" s="183">
        <f>ROUND(P128*H128,2)</f>
        <v>0</v>
      </c>
      <c r="L128" s="179" t="s">
        <v>1</v>
      </c>
      <c r="M128" s="35"/>
      <c r="N128" s="184" t="s">
        <v>1</v>
      </c>
      <c r="O128" s="185" t="s">
        <v>37</v>
      </c>
      <c r="P128" s="186">
        <f>I128+J128</f>
        <v>0</v>
      </c>
      <c r="Q128" s="186">
        <f>ROUND(I128*H128,2)</f>
        <v>0</v>
      </c>
      <c r="R128" s="186">
        <f>ROUND(J128*H128,2)</f>
        <v>0</v>
      </c>
      <c r="S128" s="67"/>
      <c r="T128" s="187">
        <f>S128*H128</f>
        <v>0</v>
      </c>
      <c r="U128" s="187">
        <v>0</v>
      </c>
      <c r="V128" s="187">
        <f>U128*H128</f>
        <v>0</v>
      </c>
      <c r="W128" s="187">
        <v>0</v>
      </c>
      <c r="X128" s="188">
        <f>W128*H128</f>
        <v>0</v>
      </c>
      <c r="Y128" s="30"/>
      <c r="Z128" s="30"/>
      <c r="AA128" s="30"/>
      <c r="AB128" s="30"/>
      <c r="AC128" s="30"/>
      <c r="AD128" s="30"/>
      <c r="AE128" s="30"/>
      <c r="AR128" s="189" t="s">
        <v>150</v>
      </c>
      <c r="AT128" s="189" t="s">
        <v>146</v>
      </c>
      <c r="AU128" s="189" t="s">
        <v>82</v>
      </c>
      <c r="AY128" s="13" t="s">
        <v>145</v>
      </c>
      <c r="BE128" s="190">
        <f>IF(O128="základní",K128,0)</f>
        <v>0</v>
      </c>
      <c r="BF128" s="190">
        <f>IF(O128="snížená",K128,0)</f>
        <v>0</v>
      </c>
      <c r="BG128" s="190">
        <f>IF(O128="zákl. přenesená",K128,0)</f>
        <v>0</v>
      </c>
      <c r="BH128" s="190">
        <f>IF(O128="sníž. přenesená",K128,0)</f>
        <v>0</v>
      </c>
      <c r="BI128" s="190">
        <f>IF(O128="nulová",K128,0)</f>
        <v>0</v>
      </c>
      <c r="BJ128" s="13" t="s">
        <v>82</v>
      </c>
      <c r="BK128" s="190">
        <f>ROUND(P128*H128,2)</f>
        <v>0</v>
      </c>
      <c r="BL128" s="13" t="s">
        <v>150</v>
      </c>
      <c r="BM128" s="189" t="s">
        <v>269</v>
      </c>
    </row>
    <row r="129" spans="1:65" s="2" customFormat="1" ht="19.5">
      <c r="A129" s="30"/>
      <c r="B129" s="31"/>
      <c r="C129" s="32"/>
      <c r="D129" s="191" t="s">
        <v>152</v>
      </c>
      <c r="E129" s="32"/>
      <c r="F129" s="192" t="s">
        <v>237</v>
      </c>
      <c r="G129" s="32"/>
      <c r="H129" s="32"/>
      <c r="I129" s="193"/>
      <c r="J129" s="193"/>
      <c r="K129" s="32"/>
      <c r="L129" s="32"/>
      <c r="M129" s="35"/>
      <c r="N129" s="194"/>
      <c r="O129" s="195"/>
      <c r="P129" s="67"/>
      <c r="Q129" s="67"/>
      <c r="R129" s="67"/>
      <c r="S129" s="67"/>
      <c r="T129" s="67"/>
      <c r="U129" s="67"/>
      <c r="V129" s="67"/>
      <c r="W129" s="67"/>
      <c r="X129" s="68"/>
      <c r="Y129" s="30"/>
      <c r="Z129" s="30"/>
      <c r="AA129" s="30"/>
      <c r="AB129" s="30"/>
      <c r="AC129" s="30"/>
      <c r="AD129" s="30"/>
      <c r="AE129" s="30"/>
      <c r="AT129" s="13" t="s">
        <v>152</v>
      </c>
      <c r="AU129" s="13" t="s">
        <v>82</v>
      </c>
    </row>
    <row r="130" spans="1:65" s="2" customFormat="1" ht="58.5">
      <c r="A130" s="30"/>
      <c r="B130" s="31"/>
      <c r="C130" s="32"/>
      <c r="D130" s="191" t="s">
        <v>153</v>
      </c>
      <c r="E130" s="32"/>
      <c r="F130" s="196" t="s">
        <v>270</v>
      </c>
      <c r="G130" s="32"/>
      <c r="H130" s="32"/>
      <c r="I130" s="193"/>
      <c r="J130" s="193"/>
      <c r="K130" s="32"/>
      <c r="L130" s="32"/>
      <c r="M130" s="35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0"/>
      <c r="Z130" s="30"/>
      <c r="AA130" s="30"/>
      <c r="AB130" s="30"/>
      <c r="AC130" s="30"/>
      <c r="AD130" s="30"/>
      <c r="AE130" s="30"/>
      <c r="AT130" s="13" t="s">
        <v>153</v>
      </c>
      <c r="AU130" s="13" t="s">
        <v>82</v>
      </c>
    </row>
    <row r="131" spans="1:65" s="2" customFormat="1" ht="37.9" customHeight="1">
      <c r="A131" s="30"/>
      <c r="B131" s="31"/>
      <c r="C131" s="177" t="s">
        <v>168</v>
      </c>
      <c r="D131" s="177" t="s">
        <v>146</v>
      </c>
      <c r="E131" s="178" t="s">
        <v>206</v>
      </c>
      <c r="F131" s="179" t="s">
        <v>207</v>
      </c>
      <c r="G131" s="180" t="s">
        <v>149</v>
      </c>
      <c r="H131" s="181">
        <v>1</v>
      </c>
      <c r="I131" s="182"/>
      <c r="J131" s="182"/>
      <c r="K131" s="183">
        <f>ROUND(P131*H131,2)</f>
        <v>0</v>
      </c>
      <c r="L131" s="179" t="s">
        <v>1</v>
      </c>
      <c r="M131" s="35"/>
      <c r="N131" s="184" t="s">
        <v>1</v>
      </c>
      <c r="O131" s="185" t="s">
        <v>37</v>
      </c>
      <c r="P131" s="186">
        <f>I131+J131</f>
        <v>0</v>
      </c>
      <c r="Q131" s="186">
        <f>ROUND(I131*H131,2)</f>
        <v>0</v>
      </c>
      <c r="R131" s="186">
        <f>ROUND(J131*H131,2)</f>
        <v>0</v>
      </c>
      <c r="S131" s="67"/>
      <c r="T131" s="187">
        <f>S131*H131</f>
        <v>0</v>
      </c>
      <c r="U131" s="187">
        <v>0</v>
      </c>
      <c r="V131" s="187">
        <f>U131*H131</f>
        <v>0</v>
      </c>
      <c r="W131" s="187">
        <v>0</v>
      </c>
      <c r="X131" s="188">
        <f>W131*H131</f>
        <v>0</v>
      </c>
      <c r="Y131" s="30"/>
      <c r="Z131" s="30"/>
      <c r="AA131" s="30"/>
      <c r="AB131" s="30"/>
      <c r="AC131" s="30"/>
      <c r="AD131" s="30"/>
      <c r="AE131" s="30"/>
      <c r="AR131" s="189" t="s">
        <v>150</v>
      </c>
      <c r="AT131" s="189" t="s">
        <v>146</v>
      </c>
      <c r="AU131" s="189" t="s">
        <v>82</v>
      </c>
      <c r="AY131" s="13" t="s">
        <v>145</v>
      </c>
      <c r="BE131" s="190">
        <f>IF(O131="základní",K131,0)</f>
        <v>0</v>
      </c>
      <c r="BF131" s="190">
        <f>IF(O131="snížená",K131,0)</f>
        <v>0</v>
      </c>
      <c r="BG131" s="190">
        <f>IF(O131="zákl. přenesená",K131,0)</f>
        <v>0</v>
      </c>
      <c r="BH131" s="190">
        <f>IF(O131="sníž. přenesená",K131,0)</f>
        <v>0</v>
      </c>
      <c r="BI131" s="190">
        <f>IF(O131="nulová",K131,0)</f>
        <v>0</v>
      </c>
      <c r="BJ131" s="13" t="s">
        <v>82</v>
      </c>
      <c r="BK131" s="190">
        <f>ROUND(P131*H131,2)</f>
        <v>0</v>
      </c>
      <c r="BL131" s="13" t="s">
        <v>150</v>
      </c>
      <c r="BM131" s="189" t="s">
        <v>271</v>
      </c>
    </row>
    <row r="132" spans="1:65" s="2" customFormat="1" ht="19.5">
      <c r="A132" s="30"/>
      <c r="B132" s="31"/>
      <c r="C132" s="32"/>
      <c r="D132" s="191" t="s">
        <v>152</v>
      </c>
      <c r="E132" s="32"/>
      <c r="F132" s="192" t="s">
        <v>207</v>
      </c>
      <c r="G132" s="32"/>
      <c r="H132" s="32"/>
      <c r="I132" s="193"/>
      <c r="J132" s="193"/>
      <c r="K132" s="32"/>
      <c r="L132" s="32"/>
      <c r="M132" s="35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0"/>
      <c r="Z132" s="30"/>
      <c r="AA132" s="30"/>
      <c r="AB132" s="30"/>
      <c r="AC132" s="30"/>
      <c r="AD132" s="30"/>
      <c r="AE132" s="30"/>
      <c r="AT132" s="13" t="s">
        <v>152</v>
      </c>
      <c r="AU132" s="13" t="s">
        <v>82</v>
      </c>
    </row>
    <row r="133" spans="1:65" s="2" customFormat="1" ht="19.5">
      <c r="A133" s="30"/>
      <c r="B133" s="31"/>
      <c r="C133" s="32"/>
      <c r="D133" s="191" t="s">
        <v>153</v>
      </c>
      <c r="E133" s="32"/>
      <c r="F133" s="196" t="s">
        <v>272</v>
      </c>
      <c r="G133" s="32"/>
      <c r="H133" s="32"/>
      <c r="I133" s="193"/>
      <c r="J133" s="193"/>
      <c r="K133" s="32"/>
      <c r="L133" s="32"/>
      <c r="M133" s="35"/>
      <c r="N133" s="194"/>
      <c r="O133" s="195"/>
      <c r="P133" s="67"/>
      <c r="Q133" s="67"/>
      <c r="R133" s="67"/>
      <c r="S133" s="67"/>
      <c r="T133" s="67"/>
      <c r="U133" s="67"/>
      <c r="V133" s="67"/>
      <c r="W133" s="67"/>
      <c r="X133" s="68"/>
      <c r="Y133" s="30"/>
      <c r="Z133" s="30"/>
      <c r="AA133" s="30"/>
      <c r="AB133" s="30"/>
      <c r="AC133" s="30"/>
      <c r="AD133" s="30"/>
      <c r="AE133" s="30"/>
      <c r="AT133" s="13" t="s">
        <v>153</v>
      </c>
      <c r="AU133" s="13" t="s">
        <v>82</v>
      </c>
    </row>
    <row r="134" spans="1:65" s="2" customFormat="1" ht="37.9" customHeight="1">
      <c r="A134" s="30"/>
      <c r="B134" s="31"/>
      <c r="C134" s="177" t="s">
        <v>175</v>
      </c>
      <c r="D134" s="177" t="s">
        <v>146</v>
      </c>
      <c r="E134" s="178" t="s">
        <v>210</v>
      </c>
      <c r="F134" s="179" t="s">
        <v>211</v>
      </c>
      <c r="G134" s="180" t="s">
        <v>149</v>
      </c>
      <c r="H134" s="181">
        <v>5</v>
      </c>
      <c r="I134" s="182"/>
      <c r="J134" s="182"/>
      <c r="K134" s="183">
        <f>ROUND(P134*H134,2)</f>
        <v>0</v>
      </c>
      <c r="L134" s="179" t="s">
        <v>1</v>
      </c>
      <c r="M134" s="35"/>
      <c r="N134" s="184" t="s">
        <v>1</v>
      </c>
      <c r="O134" s="185" t="s">
        <v>37</v>
      </c>
      <c r="P134" s="186">
        <f>I134+J134</f>
        <v>0</v>
      </c>
      <c r="Q134" s="186">
        <f>ROUND(I134*H134,2)</f>
        <v>0</v>
      </c>
      <c r="R134" s="186">
        <f>ROUND(J134*H134,2)</f>
        <v>0</v>
      </c>
      <c r="S134" s="67"/>
      <c r="T134" s="187">
        <f>S134*H134</f>
        <v>0</v>
      </c>
      <c r="U134" s="187">
        <v>0</v>
      </c>
      <c r="V134" s="187">
        <f>U134*H134</f>
        <v>0</v>
      </c>
      <c r="W134" s="187">
        <v>0</v>
      </c>
      <c r="X134" s="188">
        <f>W134*H134</f>
        <v>0</v>
      </c>
      <c r="Y134" s="30"/>
      <c r="Z134" s="30"/>
      <c r="AA134" s="30"/>
      <c r="AB134" s="30"/>
      <c r="AC134" s="30"/>
      <c r="AD134" s="30"/>
      <c r="AE134" s="30"/>
      <c r="AR134" s="189" t="s">
        <v>150</v>
      </c>
      <c r="AT134" s="189" t="s">
        <v>146</v>
      </c>
      <c r="AU134" s="189" t="s">
        <v>82</v>
      </c>
      <c r="AY134" s="13" t="s">
        <v>145</v>
      </c>
      <c r="BE134" s="190">
        <f>IF(O134="základní",K134,0)</f>
        <v>0</v>
      </c>
      <c r="BF134" s="190">
        <f>IF(O134="snížená",K134,0)</f>
        <v>0</v>
      </c>
      <c r="BG134" s="190">
        <f>IF(O134="zákl. přenesená",K134,0)</f>
        <v>0</v>
      </c>
      <c r="BH134" s="190">
        <f>IF(O134="sníž. přenesená",K134,0)</f>
        <v>0</v>
      </c>
      <c r="BI134" s="190">
        <f>IF(O134="nulová",K134,0)</f>
        <v>0</v>
      </c>
      <c r="BJ134" s="13" t="s">
        <v>82</v>
      </c>
      <c r="BK134" s="190">
        <f>ROUND(P134*H134,2)</f>
        <v>0</v>
      </c>
      <c r="BL134" s="13" t="s">
        <v>150</v>
      </c>
      <c r="BM134" s="189" t="s">
        <v>273</v>
      </c>
    </row>
    <row r="135" spans="1:65" s="2" customFormat="1" ht="19.5">
      <c r="A135" s="30"/>
      <c r="B135" s="31"/>
      <c r="C135" s="32"/>
      <c r="D135" s="191" t="s">
        <v>152</v>
      </c>
      <c r="E135" s="32"/>
      <c r="F135" s="192" t="s">
        <v>211</v>
      </c>
      <c r="G135" s="32"/>
      <c r="H135" s="32"/>
      <c r="I135" s="193"/>
      <c r="J135" s="193"/>
      <c r="K135" s="32"/>
      <c r="L135" s="32"/>
      <c r="M135" s="35"/>
      <c r="N135" s="194"/>
      <c r="O135" s="195"/>
      <c r="P135" s="67"/>
      <c r="Q135" s="67"/>
      <c r="R135" s="67"/>
      <c r="S135" s="67"/>
      <c r="T135" s="67"/>
      <c r="U135" s="67"/>
      <c r="V135" s="67"/>
      <c r="W135" s="67"/>
      <c r="X135" s="68"/>
      <c r="Y135" s="30"/>
      <c r="Z135" s="30"/>
      <c r="AA135" s="30"/>
      <c r="AB135" s="30"/>
      <c r="AC135" s="30"/>
      <c r="AD135" s="30"/>
      <c r="AE135" s="30"/>
      <c r="AT135" s="13" t="s">
        <v>152</v>
      </c>
      <c r="AU135" s="13" t="s">
        <v>82</v>
      </c>
    </row>
    <row r="136" spans="1:65" s="2" customFormat="1" ht="58.5">
      <c r="A136" s="30"/>
      <c r="B136" s="31"/>
      <c r="C136" s="32"/>
      <c r="D136" s="191" t="s">
        <v>153</v>
      </c>
      <c r="E136" s="32"/>
      <c r="F136" s="196" t="s">
        <v>274</v>
      </c>
      <c r="G136" s="32"/>
      <c r="H136" s="32"/>
      <c r="I136" s="193"/>
      <c r="J136" s="193"/>
      <c r="K136" s="32"/>
      <c r="L136" s="32"/>
      <c r="M136" s="35"/>
      <c r="N136" s="194"/>
      <c r="O136" s="195"/>
      <c r="P136" s="67"/>
      <c r="Q136" s="67"/>
      <c r="R136" s="67"/>
      <c r="S136" s="67"/>
      <c r="T136" s="67"/>
      <c r="U136" s="67"/>
      <c r="V136" s="67"/>
      <c r="W136" s="67"/>
      <c r="X136" s="68"/>
      <c r="Y136" s="30"/>
      <c r="Z136" s="30"/>
      <c r="AA136" s="30"/>
      <c r="AB136" s="30"/>
      <c r="AC136" s="30"/>
      <c r="AD136" s="30"/>
      <c r="AE136" s="30"/>
      <c r="AT136" s="13" t="s">
        <v>153</v>
      </c>
      <c r="AU136" s="13" t="s">
        <v>82</v>
      </c>
    </row>
    <row r="137" spans="1:65" s="2" customFormat="1" ht="37.9" customHeight="1">
      <c r="A137" s="30"/>
      <c r="B137" s="31"/>
      <c r="C137" s="177" t="s">
        <v>214</v>
      </c>
      <c r="D137" s="177" t="s">
        <v>146</v>
      </c>
      <c r="E137" s="178" t="s">
        <v>246</v>
      </c>
      <c r="F137" s="179" t="s">
        <v>247</v>
      </c>
      <c r="G137" s="180" t="s">
        <v>149</v>
      </c>
      <c r="H137" s="181">
        <v>3</v>
      </c>
      <c r="I137" s="182"/>
      <c r="J137" s="182"/>
      <c r="K137" s="183">
        <f>ROUND(P137*H137,2)</f>
        <v>0</v>
      </c>
      <c r="L137" s="179" t="s">
        <v>1</v>
      </c>
      <c r="M137" s="35"/>
      <c r="N137" s="184" t="s">
        <v>1</v>
      </c>
      <c r="O137" s="185" t="s">
        <v>37</v>
      </c>
      <c r="P137" s="186">
        <f>I137+J137</f>
        <v>0</v>
      </c>
      <c r="Q137" s="186">
        <f>ROUND(I137*H137,2)</f>
        <v>0</v>
      </c>
      <c r="R137" s="186">
        <f>ROUND(J137*H137,2)</f>
        <v>0</v>
      </c>
      <c r="S137" s="67"/>
      <c r="T137" s="187">
        <f>S137*H137</f>
        <v>0</v>
      </c>
      <c r="U137" s="187">
        <v>0</v>
      </c>
      <c r="V137" s="187">
        <f>U137*H137</f>
        <v>0</v>
      </c>
      <c r="W137" s="187">
        <v>0</v>
      </c>
      <c r="X137" s="188">
        <f>W137*H137</f>
        <v>0</v>
      </c>
      <c r="Y137" s="30"/>
      <c r="Z137" s="30"/>
      <c r="AA137" s="30"/>
      <c r="AB137" s="30"/>
      <c r="AC137" s="30"/>
      <c r="AD137" s="30"/>
      <c r="AE137" s="30"/>
      <c r="AR137" s="189" t="s">
        <v>150</v>
      </c>
      <c r="AT137" s="189" t="s">
        <v>146</v>
      </c>
      <c r="AU137" s="189" t="s">
        <v>82</v>
      </c>
      <c r="AY137" s="13" t="s">
        <v>145</v>
      </c>
      <c r="BE137" s="190">
        <f>IF(O137="základní",K137,0)</f>
        <v>0</v>
      </c>
      <c r="BF137" s="190">
        <f>IF(O137="snížená",K137,0)</f>
        <v>0</v>
      </c>
      <c r="BG137" s="190">
        <f>IF(O137="zákl. přenesená",K137,0)</f>
        <v>0</v>
      </c>
      <c r="BH137" s="190">
        <f>IF(O137="sníž. přenesená",K137,0)</f>
        <v>0</v>
      </c>
      <c r="BI137" s="190">
        <f>IF(O137="nulová",K137,0)</f>
        <v>0</v>
      </c>
      <c r="BJ137" s="13" t="s">
        <v>82</v>
      </c>
      <c r="BK137" s="190">
        <f>ROUND(P137*H137,2)</f>
        <v>0</v>
      </c>
      <c r="BL137" s="13" t="s">
        <v>150</v>
      </c>
      <c r="BM137" s="189" t="s">
        <v>275</v>
      </c>
    </row>
    <row r="138" spans="1:65" s="2" customFormat="1" ht="19.5">
      <c r="A138" s="30"/>
      <c r="B138" s="31"/>
      <c r="C138" s="32"/>
      <c r="D138" s="191" t="s">
        <v>152</v>
      </c>
      <c r="E138" s="32"/>
      <c r="F138" s="192" t="s">
        <v>247</v>
      </c>
      <c r="G138" s="32"/>
      <c r="H138" s="32"/>
      <c r="I138" s="193"/>
      <c r="J138" s="193"/>
      <c r="K138" s="32"/>
      <c r="L138" s="32"/>
      <c r="M138" s="35"/>
      <c r="N138" s="194"/>
      <c r="O138" s="195"/>
      <c r="P138" s="67"/>
      <c r="Q138" s="67"/>
      <c r="R138" s="67"/>
      <c r="S138" s="67"/>
      <c r="T138" s="67"/>
      <c r="U138" s="67"/>
      <c r="V138" s="67"/>
      <c r="W138" s="67"/>
      <c r="X138" s="68"/>
      <c r="Y138" s="30"/>
      <c r="Z138" s="30"/>
      <c r="AA138" s="30"/>
      <c r="AB138" s="30"/>
      <c r="AC138" s="30"/>
      <c r="AD138" s="30"/>
      <c r="AE138" s="30"/>
      <c r="AT138" s="13" t="s">
        <v>152</v>
      </c>
      <c r="AU138" s="13" t="s">
        <v>82</v>
      </c>
    </row>
    <row r="139" spans="1:65" s="2" customFormat="1" ht="39">
      <c r="A139" s="30"/>
      <c r="B139" s="31"/>
      <c r="C139" s="32"/>
      <c r="D139" s="191" t="s">
        <v>153</v>
      </c>
      <c r="E139" s="32"/>
      <c r="F139" s="196" t="s">
        <v>276</v>
      </c>
      <c r="G139" s="32"/>
      <c r="H139" s="32"/>
      <c r="I139" s="193"/>
      <c r="J139" s="193"/>
      <c r="K139" s="32"/>
      <c r="L139" s="32"/>
      <c r="M139" s="35"/>
      <c r="N139" s="194"/>
      <c r="O139" s="195"/>
      <c r="P139" s="67"/>
      <c r="Q139" s="67"/>
      <c r="R139" s="67"/>
      <c r="S139" s="67"/>
      <c r="T139" s="67"/>
      <c r="U139" s="67"/>
      <c r="V139" s="67"/>
      <c r="W139" s="67"/>
      <c r="X139" s="68"/>
      <c r="Y139" s="30"/>
      <c r="Z139" s="30"/>
      <c r="AA139" s="30"/>
      <c r="AB139" s="30"/>
      <c r="AC139" s="30"/>
      <c r="AD139" s="30"/>
      <c r="AE139" s="30"/>
      <c r="AT139" s="13" t="s">
        <v>153</v>
      </c>
      <c r="AU139" s="13" t="s">
        <v>82</v>
      </c>
    </row>
    <row r="140" spans="1:65" s="2" customFormat="1" ht="37.9" customHeight="1">
      <c r="A140" s="30"/>
      <c r="B140" s="31"/>
      <c r="C140" s="177" t="s">
        <v>242</v>
      </c>
      <c r="D140" s="177" t="s">
        <v>146</v>
      </c>
      <c r="E140" s="178" t="s">
        <v>250</v>
      </c>
      <c r="F140" s="179" t="s">
        <v>251</v>
      </c>
      <c r="G140" s="180" t="s">
        <v>149</v>
      </c>
      <c r="H140" s="181">
        <v>1</v>
      </c>
      <c r="I140" s="182"/>
      <c r="J140" s="182"/>
      <c r="K140" s="183">
        <f>ROUND(P140*H140,2)</f>
        <v>0</v>
      </c>
      <c r="L140" s="179" t="s">
        <v>1</v>
      </c>
      <c r="M140" s="35"/>
      <c r="N140" s="184" t="s">
        <v>1</v>
      </c>
      <c r="O140" s="185" t="s">
        <v>37</v>
      </c>
      <c r="P140" s="186">
        <f>I140+J140</f>
        <v>0</v>
      </c>
      <c r="Q140" s="186">
        <f>ROUND(I140*H140,2)</f>
        <v>0</v>
      </c>
      <c r="R140" s="186">
        <f>ROUND(J140*H140,2)</f>
        <v>0</v>
      </c>
      <c r="S140" s="67"/>
      <c r="T140" s="187">
        <f>S140*H140</f>
        <v>0</v>
      </c>
      <c r="U140" s="187">
        <v>0</v>
      </c>
      <c r="V140" s="187">
        <f>U140*H140</f>
        <v>0</v>
      </c>
      <c r="W140" s="187">
        <v>0</v>
      </c>
      <c r="X140" s="188">
        <f>W140*H140</f>
        <v>0</v>
      </c>
      <c r="Y140" s="30"/>
      <c r="Z140" s="30"/>
      <c r="AA140" s="30"/>
      <c r="AB140" s="30"/>
      <c r="AC140" s="30"/>
      <c r="AD140" s="30"/>
      <c r="AE140" s="30"/>
      <c r="AR140" s="189" t="s">
        <v>150</v>
      </c>
      <c r="AT140" s="189" t="s">
        <v>146</v>
      </c>
      <c r="AU140" s="189" t="s">
        <v>82</v>
      </c>
      <c r="AY140" s="13" t="s">
        <v>145</v>
      </c>
      <c r="BE140" s="190">
        <f>IF(O140="základní",K140,0)</f>
        <v>0</v>
      </c>
      <c r="BF140" s="190">
        <f>IF(O140="snížená",K140,0)</f>
        <v>0</v>
      </c>
      <c r="BG140" s="190">
        <f>IF(O140="zákl. přenesená",K140,0)</f>
        <v>0</v>
      </c>
      <c r="BH140" s="190">
        <f>IF(O140="sníž. přenesená",K140,0)</f>
        <v>0</v>
      </c>
      <c r="BI140" s="190">
        <f>IF(O140="nulová",K140,0)</f>
        <v>0</v>
      </c>
      <c r="BJ140" s="13" t="s">
        <v>82</v>
      </c>
      <c r="BK140" s="190">
        <f>ROUND(P140*H140,2)</f>
        <v>0</v>
      </c>
      <c r="BL140" s="13" t="s">
        <v>150</v>
      </c>
      <c r="BM140" s="189" t="s">
        <v>277</v>
      </c>
    </row>
    <row r="141" spans="1:65" s="2" customFormat="1" ht="19.5">
      <c r="A141" s="30"/>
      <c r="B141" s="31"/>
      <c r="C141" s="32"/>
      <c r="D141" s="191" t="s">
        <v>152</v>
      </c>
      <c r="E141" s="32"/>
      <c r="F141" s="192" t="s">
        <v>251</v>
      </c>
      <c r="G141" s="32"/>
      <c r="H141" s="32"/>
      <c r="I141" s="193"/>
      <c r="J141" s="193"/>
      <c r="K141" s="32"/>
      <c r="L141" s="32"/>
      <c r="M141" s="35"/>
      <c r="N141" s="194"/>
      <c r="O141" s="195"/>
      <c r="P141" s="67"/>
      <c r="Q141" s="67"/>
      <c r="R141" s="67"/>
      <c r="S141" s="67"/>
      <c r="T141" s="67"/>
      <c r="U141" s="67"/>
      <c r="V141" s="67"/>
      <c r="W141" s="67"/>
      <c r="X141" s="68"/>
      <c r="Y141" s="30"/>
      <c r="Z141" s="30"/>
      <c r="AA141" s="30"/>
      <c r="AB141" s="30"/>
      <c r="AC141" s="30"/>
      <c r="AD141" s="30"/>
      <c r="AE141" s="30"/>
      <c r="AT141" s="13" t="s">
        <v>152</v>
      </c>
      <c r="AU141" s="13" t="s">
        <v>82</v>
      </c>
    </row>
    <row r="142" spans="1:65" s="2" customFormat="1" ht="19.5">
      <c r="A142" s="30"/>
      <c r="B142" s="31"/>
      <c r="C142" s="32"/>
      <c r="D142" s="191" t="s">
        <v>153</v>
      </c>
      <c r="E142" s="32"/>
      <c r="F142" s="196" t="s">
        <v>278</v>
      </c>
      <c r="G142" s="32"/>
      <c r="H142" s="32"/>
      <c r="I142" s="193"/>
      <c r="J142" s="193"/>
      <c r="K142" s="32"/>
      <c r="L142" s="32"/>
      <c r="M142" s="35"/>
      <c r="N142" s="194"/>
      <c r="O142" s="195"/>
      <c r="P142" s="67"/>
      <c r="Q142" s="67"/>
      <c r="R142" s="67"/>
      <c r="S142" s="67"/>
      <c r="T142" s="67"/>
      <c r="U142" s="67"/>
      <c r="V142" s="67"/>
      <c r="W142" s="67"/>
      <c r="X142" s="68"/>
      <c r="Y142" s="30"/>
      <c r="Z142" s="30"/>
      <c r="AA142" s="30"/>
      <c r="AB142" s="30"/>
      <c r="AC142" s="30"/>
      <c r="AD142" s="30"/>
      <c r="AE142" s="30"/>
      <c r="AT142" s="13" t="s">
        <v>153</v>
      </c>
      <c r="AU142" s="13" t="s">
        <v>82</v>
      </c>
    </row>
    <row r="143" spans="1:65" s="2" customFormat="1" ht="37.9" customHeight="1">
      <c r="A143" s="30"/>
      <c r="B143" s="31"/>
      <c r="C143" s="177" t="s">
        <v>245</v>
      </c>
      <c r="D143" s="177" t="s">
        <v>146</v>
      </c>
      <c r="E143" s="178" t="s">
        <v>279</v>
      </c>
      <c r="F143" s="179" t="s">
        <v>280</v>
      </c>
      <c r="G143" s="180" t="s">
        <v>149</v>
      </c>
      <c r="H143" s="181">
        <v>1</v>
      </c>
      <c r="I143" s="182"/>
      <c r="J143" s="182"/>
      <c r="K143" s="183">
        <f>ROUND(P143*H143,2)</f>
        <v>0</v>
      </c>
      <c r="L143" s="179" t="s">
        <v>1</v>
      </c>
      <c r="M143" s="35"/>
      <c r="N143" s="184" t="s">
        <v>1</v>
      </c>
      <c r="O143" s="185" t="s">
        <v>37</v>
      </c>
      <c r="P143" s="186">
        <f>I143+J143</f>
        <v>0</v>
      </c>
      <c r="Q143" s="186">
        <f>ROUND(I143*H143,2)</f>
        <v>0</v>
      </c>
      <c r="R143" s="186">
        <f>ROUND(J143*H143,2)</f>
        <v>0</v>
      </c>
      <c r="S143" s="67"/>
      <c r="T143" s="187">
        <f>S143*H143</f>
        <v>0</v>
      </c>
      <c r="U143" s="187">
        <v>0</v>
      </c>
      <c r="V143" s="187">
        <f>U143*H143</f>
        <v>0</v>
      </c>
      <c r="W143" s="187">
        <v>0</v>
      </c>
      <c r="X143" s="188">
        <f>W143*H143</f>
        <v>0</v>
      </c>
      <c r="Y143" s="30"/>
      <c r="Z143" s="30"/>
      <c r="AA143" s="30"/>
      <c r="AB143" s="30"/>
      <c r="AC143" s="30"/>
      <c r="AD143" s="30"/>
      <c r="AE143" s="30"/>
      <c r="AR143" s="189" t="s">
        <v>150</v>
      </c>
      <c r="AT143" s="189" t="s">
        <v>146</v>
      </c>
      <c r="AU143" s="189" t="s">
        <v>82</v>
      </c>
      <c r="AY143" s="13" t="s">
        <v>145</v>
      </c>
      <c r="BE143" s="190">
        <f>IF(O143="základní",K143,0)</f>
        <v>0</v>
      </c>
      <c r="BF143" s="190">
        <f>IF(O143="snížená",K143,0)</f>
        <v>0</v>
      </c>
      <c r="BG143" s="190">
        <f>IF(O143="zákl. přenesená",K143,0)</f>
        <v>0</v>
      </c>
      <c r="BH143" s="190">
        <f>IF(O143="sníž. přenesená",K143,0)</f>
        <v>0</v>
      </c>
      <c r="BI143" s="190">
        <f>IF(O143="nulová",K143,0)</f>
        <v>0</v>
      </c>
      <c r="BJ143" s="13" t="s">
        <v>82</v>
      </c>
      <c r="BK143" s="190">
        <f>ROUND(P143*H143,2)</f>
        <v>0</v>
      </c>
      <c r="BL143" s="13" t="s">
        <v>150</v>
      </c>
      <c r="BM143" s="189" t="s">
        <v>281</v>
      </c>
    </row>
    <row r="144" spans="1:65" s="2" customFormat="1" ht="19.5">
      <c r="A144" s="30"/>
      <c r="B144" s="31"/>
      <c r="C144" s="32"/>
      <c r="D144" s="191" t="s">
        <v>152</v>
      </c>
      <c r="E144" s="32"/>
      <c r="F144" s="192" t="s">
        <v>280</v>
      </c>
      <c r="G144" s="32"/>
      <c r="H144" s="32"/>
      <c r="I144" s="193"/>
      <c r="J144" s="193"/>
      <c r="K144" s="32"/>
      <c r="L144" s="32"/>
      <c r="M144" s="35"/>
      <c r="N144" s="194"/>
      <c r="O144" s="195"/>
      <c r="P144" s="67"/>
      <c r="Q144" s="67"/>
      <c r="R144" s="67"/>
      <c r="S144" s="67"/>
      <c r="T144" s="67"/>
      <c r="U144" s="67"/>
      <c r="V144" s="67"/>
      <c r="W144" s="67"/>
      <c r="X144" s="68"/>
      <c r="Y144" s="30"/>
      <c r="Z144" s="30"/>
      <c r="AA144" s="30"/>
      <c r="AB144" s="30"/>
      <c r="AC144" s="30"/>
      <c r="AD144" s="30"/>
      <c r="AE144" s="30"/>
      <c r="AT144" s="13" t="s">
        <v>152</v>
      </c>
      <c r="AU144" s="13" t="s">
        <v>82</v>
      </c>
    </row>
    <row r="145" spans="1:47" s="2" customFormat="1" ht="19.5">
      <c r="A145" s="30"/>
      <c r="B145" s="31"/>
      <c r="C145" s="32"/>
      <c r="D145" s="191" t="s">
        <v>153</v>
      </c>
      <c r="E145" s="32"/>
      <c r="F145" s="196" t="s">
        <v>282</v>
      </c>
      <c r="G145" s="32"/>
      <c r="H145" s="32"/>
      <c r="I145" s="193"/>
      <c r="J145" s="193"/>
      <c r="K145" s="32"/>
      <c r="L145" s="32"/>
      <c r="M145" s="35"/>
      <c r="N145" s="197"/>
      <c r="O145" s="198"/>
      <c r="P145" s="199"/>
      <c r="Q145" s="199"/>
      <c r="R145" s="199"/>
      <c r="S145" s="199"/>
      <c r="T145" s="199"/>
      <c r="U145" s="199"/>
      <c r="V145" s="199"/>
      <c r="W145" s="199"/>
      <c r="X145" s="200"/>
      <c r="Y145" s="30"/>
      <c r="Z145" s="30"/>
      <c r="AA145" s="30"/>
      <c r="AB145" s="30"/>
      <c r="AC145" s="30"/>
      <c r="AD145" s="30"/>
      <c r="AE145" s="30"/>
      <c r="AT145" s="13" t="s">
        <v>153</v>
      </c>
      <c r="AU145" s="13" t="s">
        <v>82</v>
      </c>
    </row>
    <row r="146" spans="1:47" s="2" customFormat="1" ht="6.95" customHeight="1">
      <c r="A146" s="30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35"/>
      <c r="N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</sheetData>
  <sheetProtection algorithmName="SHA-512" hashValue="9vM4BrKt7iT2qGuIoAIB7dhdr2uNDEVe/fsvTyRTCTZapcB69GwEYrqgCzC1Sx2eah0C5Y3D2yk4UKKBUlMq/A==" saltValue="a5jpfUfm09L0AylR1xDaiscmzB2LNMwPdiBblGYP5CyNC5cgIrsfK9GbsChnNditpe7wI938b+y3MJMThhPp2Q==" spinCount="100000" sheet="1" objects="1" scenarios="1" formatColumns="0" formatRows="0" autoFilter="0"/>
  <autoFilter ref="C116:L145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T2" s="13" t="s">
        <v>99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6"/>
      <c r="AT3" s="13" t="s">
        <v>84</v>
      </c>
    </row>
    <row r="4" spans="1:46" s="1" customFormat="1" ht="24.95" customHeight="1">
      <c r="B4" s="16"/>
      <c r="D4" s="107" t="s">
        <v>112</v>
      </c>
      <c r="M4" s="16"/>
      <c r="N4" s="108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9" t="s">
        <v>17</v>
      </c>
      <c r="M6" s="16"/>
    </row>
    <row r="7" spans="1:46" s="1" customFormat="1" ht="16.5" customHeight="1">
      <c r="B7" s="16"/>
      <c r="E7" s="242" t="str">
        <f>'Rekapitulace stavby'!K6</f>
        <v>Revizní činnost elektrického zařízení SEE v obvodu OŘ Plzeň 2022</v>
      </c>
      <c r="F7" s="243"/>
      <c r="G7" s="243"/>
      <c r="H7" s="243"/>
      <c r="M7" s="16"/>
    </row>
    <row r="8" spans="1:46" s="2" customFormat="1" ht="12" customHeight="1">
      <c r="A8" s="30"/>
      <c r="B8" s="35"/>
      <c r="C8" s="30"/>
      <c r="D8" s="109" t="s">
        <v>113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4" t="s">
        <v>283</v>
      </c>
      <c r="F9" s="245"/>
      <c r="G9" s="245"/>
      <c r="H9" s="245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9" t="s">
        <v>19</v>
      </c>
      <c r="E11" s="30"/>
      <c r="F11" s="110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9" t="s">
        <v>21</v>
      </c>
      <c r="E12" s="30"/>
      <c r="F12" s="110" t="s">
        <v>22</v>
      </c>
      <c r="G12" s="30"/>
      <c r="H12" s="30"/>
      <c r="I12" s="109" t="s">
        <v>23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9" t="s">
        <v>24</v>
      </c>
      <c r="E14" s="30"/>
      <c r="F14" s="30"/>
      <c r="G14" s="30"/>
      <c r="H14" s="30"/>
      <c r="I14" s="109" t="s">
        <v>25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0" t="s">
        <v>22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9" t="s">
        <v>27</v>
      </c>
      <c r="E17" s="30"/>
      <c r="F17" s="30"/>
      <c r="G17" s="30"/>
      <c r="H17" s="30"/>
      <c r="I17" s="109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6" t="str">
        <f>'Rekapitulace stavby'!E14</f>
        <v>Vyplň údaj</v>
      </c>
      <c r="F18" s="247"/>
      <c r="G18" s="247"/>
      <c r="H18" s="247"/>
      <c r="I18" s="109" t="s">
        <v>26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9" t="s">
        <v>29</v>
      </c>
      <c r="E20" s="30"/>
      <c r="F20" s="30"/>
      <c r="G20" s="30"/>
      <c r="H20" s="30"/>
      <c r="I20" s="109" t="s">
        <v>25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0" t="s">
        <v>22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9" t="s">
        <v>30</v>
      </c>
      <c r="E23" s="30"/>
      <c r="F23" s="30"/>
      <c r="G23" s="30"/>
      <c r="H23" s="30"/>
      <c r="I23" s="109" t="s">
        <v>25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0" t="s">
        <v>22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9" t="s">
        <v>31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48" t="s">
        <v>1</v>
      </c>
      <c r="F27" s="248"/>
      <c r="G27" s="248"/>
      <c r="H27" s="248"/>
      <c r="I27" s="112"/>
      <c r="J27" s="112"/>
      <c r="K27" s="112"/>
      <c r="L27" s="112"/>
      <c r="M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5"/>
      <c r="E29" s="115"/>
      <c r="F29" s="115"/>
      <c r="G29" s="115"/>
      <c r="H29" s="115"/>
      <c r="I29" s="115"/>
      <c r="J29" s="115"/>
      <c r="K29" s="115"/>
      <c r="L29" s="115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5"/>
      <c r="C30" s="30"/>
      <c r="D30" s="30"/>
      <c r="E30" s="109" t="s">
        <v>115</v>
      </c>
      <c r="F30" s="30"/>
      <c r="G30" s="30"/>
      <c r="H30" s="30"/>
      <c r="I30" s="30"/>
      <c r="J30" s="30"/>
      <c r="K30" s="116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5"/>
      <c r="C31" s="30"/>
      <c r="D31" s="30"/>
      <c r="E31" s="109" t="s">
        <v>116</v>
      </c>
      <c r="F31" s="30"/>
      <c r="G31" s="30"/>
      <c r="H31" s="30"/>
      <c r="I31" s="30"/>
      <c r="J31" s="30"/>
      <c r="K31" s="116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7" t="s">
        <v>32</v>
      </c>
      <c r="E32" s="30"/>
      <c r="F32" s="30"/>
      <c r="G32" s="30"/>
      <c r="H32" s="30"/>
      <c r="I32" s="30"/>
      <c r="J32" s="30"/>
      <c r="K32" s="118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5"/>
      <c r="E33" s="115"/>
      <c r="F33" s="115"/>
      <c r="G33" s="115"/>
      <c r="H33" s="115"/>
      <c r="I33" s="115"/>
      <c r="J33" s="115"/>
      <c r="K33" s="115"/>
      <c r="L33" s="115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9" t="s">
        <v>34</v>
      </c>
      <c r="G34" s="30"/>
      <c r="H34" s="30"/>
      <c r="I34" s="119" t="s">
        <v>33</v>
      </c>
      <c r="J34" s="30"/>
      <c r="K34" s="119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0" t="s">
        <v>36</v>
      </c>
      <c r="E35" s="109" t="s">
        <v>37</v>
      </c>
      <c r="F35" s="116">
        <f>ROUND((SUM(BE117:BE154)),  2)</f>
        <v>0</v>
      </c>
      <c r="G35" s="30"/>
      <c r="H35" s="30"/>
      <c r="I35" s="121">
        <v>0.21</v>
      </c>
      <c r="J35" s="30"/>
      <c r="K35" s="116">
        <f>ROUND(((SUM(BE117:BE154))*I35),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9" t="s">
        <v>38</v>
      </c>
      <c r="F36" s="116">
        <f>ROUND((SUM(BF117:BF154)),  2)</f>
        <v>0</v>
      </c>
      <c r="G36" s="30"/>
      <c r="H36" s="30"/>
      <c r="I36" s="121">
        <v>0.15</v>
      </c>
      <c r="J36" s="30"/>
      <c r="K36" s="116">
        <f>ROUND(((SUM(BF117:BF154))*I36),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9" t="s">
        <v>39</v>
      </c>
      <c r="F37" s="116">
        <f>ROUND((SUM(BG117:BG154)),  2)</f>
        <v>0</v>
      </c>
      <c r="G37" s="30"/>
      <c r="H37" s="30"/>
      <c r="I37" s="121">
        <v>0.21</v>
      </c>
      <c r="J37" s="30"/>
      <c r="K37" s="116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9" t="s">
        <v>40</v>
      </c>
      <c r="F38" s="116">
        <f>ROUND((SUM(BH117:BH154)),  2)</f>
        <v>0</v>
      </c>
      <c r="G38" s="30"/>
      <c r="H38" s="30"/>
      <c r="I38" s="121">
        <v>0.15</v>
      </c>
      <c r="J38" s="30"/>
      <c r="K38" s="116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9" t="s">
        <v>41</v>
      </c>
      <c r="F39" s="116">
        <f>ROUND((SUM(BI117:BI154)),  2)</f>
        <v>0</v>
      </c>
      <c r="G39" s="30"/>
      <c r="H39" s="30"/>
      <c r="I39" s="121">
        <v>0</v>
      </c>
      <c r="J39" s="30"/>
      <c r="K39" s="116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2"/>
      <c r="D41" s="123" t="s">
        <v>42</v>
      </c>
      <c r="E41" s="124"/>
      <c r="F41" s="124"/>
      <c r="G41" s="125" t="s">
        <v>43</v>
      </c>
      <c r="H41" s="126" t="s">
        <v>44</v>
      </c>
      <c r="I41" s="124"/>
      <c r="J41" s="124"/>
      <c r="K41" s="127">
        <f>SUM(K32:K39)</f>
        <v>0</v>
      </c>
      <c r="L41" s="128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9" t="s">
        <v>45</v>
      </c>
      <c r="E50" s="130"/>
      <c r="F50" s="130"/>
      <c r="G50" s="129" t="s">
        <v>46</v>
      </c>
      <c r="H50" s="130"/>
      <c r="I50" s="130"/>
      <c r="J50" s="130"/>
      <c r="K50" s="130"/>
      <c r="L50" s="130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30"/>
      <c r="B61" s="35"/>
      <c r="C61" s="30"/>
      <c r="D61" s="131" t="s">
        <v>47</v>
      </c>
      <c r="E61" s="132"/>
      <c r="F61" s="133" t="s">
        <v>48</v>
      </c>
      <c r="G61" s="131" t="s">
        <v>47</v>
      </c>
      <c r="H61" s="132"/>
      <c r="I61" s="132"/>
      <c r="J61" s="134" t="s">
        <v>48</v>
      </c>
      <c r="K61" s="132"/>
      <c r="L61" s="132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30"/>
      <c r="B65" s="35"/>
      <c r="C65" s="30"/>
      <c r="D65" s="129" t="s">
        <v>49</v>
      </c>
      <c r="E65" s="135"/>
      <c r="F65" s="135"/>
      <c r="G65" s="129" t="s">
        <v>50</v>
      </c>
      <c r="H65" s="135"/>
      <c r="I65" s="135"/>
      <c r="J65" s="135"/>
      <c r="K65" s="135"/>
      <c r="L65" s="13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30"/>
      <c r="B76" s="35"/>
      <c r="C76" s="30"/>
      <c r="D76" s="131" t="s">
        <v>47</v>
      </c>
      <c r="E76" s="132"/>
      <c r="F76" s="133" t="s">
        <v>48</v>
      </c>
      <c r="G76" s="131" t="s">
        <v>47</v>
      </c>
      <c r="H76" s="132"/>
      <c r="I76" s="132"/>
      <c r="J76" s="134" t="s">
        <v>48</v>
      </c>
      <c r="K76" s="132"/>
      <c r="L76" s="132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117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49" t="str">
        <f>E7</f>
        <v>Revizní činnost elektrického zařízení SEE v obvodu OŘ Plzeň 2022</v>
      </c>
      <c r="F85" s="250"/>
      <c r="G85" s="250"/>
      <c r="H85" s="250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113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5" t="str">
        <f>E9</f>
        <v>06 - revize OE České Budějovice</v>
      </c>
      <c r="F87" s="251"/>
      <c r="G87" s="251"/>
      <c r="H87" s="251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21</v>
      </c>
      <c r="D89" s="32"/>
      <c r="E89" s="32"/>
      <c r="F89" s="23" t="str">
        <f>F12</f>
        <v xml:space="preserve"> 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40" t="s">
        <v>118</v>
      </c>
      <c r="D94" s="141"/>
      <c r="E94" s="141"/>
      <c r="F94" s="141"/>
      <c r="G94" s="141"/>
      <c r="H94" s="141"/>
      <c r="I94" s="142" t="s">
        <v>119</v>
      </c>
      <c r="J94" s="142" t="s">
        <v>120</v>
      </c>
      <c r="K94" s="142" t="s">
        <v>121</v>
      </c>
      <c r="L94" s="14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43" t="s">
        <v>122</v>
      </c>
      <c r="D96" s="32"/>
      <c r="E96" s="32"/>
      <c r="F96" s="32"/>
      <c r="G96" s="32"/>
      <c r="H96" s="32"/>
      <c r="I96" s="80">
        <f>Q117</f>
        <v>0</v>
      </c>
      <c r="J96" s="80">
        <f>R117</f>
        <v>0</v>
      </c>
      <c r="K96" s="80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123</v>
      </c>
    </row>
    <row r="97" spans="1:31" s="9" customFormat="1" ht="24.95" hidden="1" customHeight="1">
      <c r="B97" s="144"/>
      <c r="C97" s="145"/>
      <c r="D97" s="146" t="s">
        <v>124</v>
      </c>
      <c r="E97" s="147"/>
      <c r="F97" s="147"/>
      <c r="G97" s="147"/>
      <c r="H97" s="147"/>
      <c r="I97" s="148">
        <f>Q118</f>
        <v>0</v>
      </c>
      <c r="J97" s="148">
        <f>R118</f>
        <v>0</v>
      </c>
      <c r="K97" s="148">
        <f>K118</f>
        <v>0</v>
      </c>
      <c r="L97" s="145"/>
      <c r="M97" s="149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125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49" t="str">
        <f>E7</f>
        <v>Revizní činnost elektrického zařízení SEE v obvodu OŘ Plzeň 2022</v>
      </c>
      <c r="F107" s="250"/>
      <c r="G107" s="250"/>
      <c r="H107" s="250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113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5" t="str">
        <f>E9</f>
        <v>06 - revize OE České Budějovice</v>
      </c>
      <c r="F109" s="251"/>
      <c r="G109" s="251"/>
      <c r="H109" s="251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21</v>
      </c>
      <c r="D111" s="32"/>
      <c r="E111" s="32"/>
      <c r="F111" s="23" t="str">
        <f>F12</f>
        <v xml:space="preserve"> </v>
      </c>
      <c r="G111" s="32"/>
      <c r="H111" s="32"/>
      <c r="I111" s="25" t="s">
        <v>23</v>
      </c>
      <c r="J111" s="62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30</v>
      </c>
      <c r="J114" s="28" t="str">
        <f>E24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50"/>
      <c r="B116" s="151"/>
      <c r="C116" s="152" t="s">
        <v>126</v>
      </c>
      <c r="D116" s="153" t="s">
        <v>57</v>
      </c>
      <c r="E116" s="153" t="s">
        <v>53</v>
      </c>
      <c r="F116" s="153" t="s">
        <v>54</v>
      </c>
      <c r="G116" s="153" t="s">
        <v>127</v>
      </c>
      <c r="H116" s="153" t="s">
        <v>128</v>
      </c>
      <c r="I116" s="153" t="s">
        <v>129</v>
      </c>
      <c r="J116" s="153" t="s">
        <v>130</v>
      </c>
      <c r="K116" s="153" t="s">
        <v>121</v>
      </c>
      <c r="L116" s="154" t="s">
        <v>131</v>
      </c>
      <c r="M116" s="155"/>
      <c r="N116" s="71" t="s">
        <v>1</v>
      </c>
      <c r="O116" s="72" t="s">
        <v>36</v>
      </c>
      <c r="P116" s="72" t="s">
        <v>132</v>
      </c>
      <c r="Q116" s="72" t="s">
        <v>133</v>
      </c>
      <c r="R116" s="72" t="s">
        <v>134</v>
      </c>
      <c r="S116" s="72" t="s">
        <v>135</v>
      </c>
      <c r="T116" s="72" t="s">
        <v>136</v>
      </c>
      <c r="U116" s="72" t="s">
        <v>137</v>
      </c>
      <c r="V116" s="72" t="s">
        <v>138</v>
      </c>
      <c r="W116" s="72" t="s">
        <v>139</v>
      </c>
      <c r="X116" s="73" t="s">
        <v>140</v>
      </c>
      <c r="Y116" s="150"/>
      <c r="Z116" s="150"/>
      <c r="AA116" s="150"/>
      <c r="AB116" s="150"/>
      <c r="AC116" s="150"/>
      <c r="AD116" s="150"/>
      <c r="AE116" s="150"/>
    </row>
    <row r="117" spans="1:65" s="2" customFormat="1" ht="22.9" customHeight="1">
      <c r="A117" s="30"/>
      <c r="B117" s="31"/>
      <c r="C117" s="78" t="s">
        <v>141</v>
      </c>
      <c r="D117" s="32"/>
      <c r="E117" s="32"/>
      <c r="F117" s="32"/>
      <c r="G117" s="32"/>
      <c r="H117" s="32"/>
      <c r="I117" s="32"/>
      <c r="J117" s="32"/>
      <c r="K117" s="156">
        <f>BK117</f>
        <v>0</v>
      </c>
      <c r="L117" s="32"/>
      <c r="M117" s="35"/>
      <c r="N117" s="74"/>
      <c r="O117" s="157"/>
      <c r="P117" s="75"/>
      <c r="Q117" s="158">
        <f>Q118</f>
        <v>0</v>
      </c>
      <c r="R117" s="158">
        <f>R118</f>
        <v>0</v>
      </c>
      <c r="S117" s="75"/>
      <c r="T117" s="159">
        <f>T118</f>
        <v>0</v>
      </c>
      <c r="U117" s="75"/>
      <c r="V117" s="159">
        <f>V118</f>
        <v>0</v>
      </c>
      <c r="W117" s="75"/>
      <c r="X117" s="160">
        <f>X118</f>
        <v>0</v>
      </c>
      <c r="Y117" s="30"/>
      <c r="Z117" s="30"/>
      <c r="AA117" s="30"/>
      <c r="AB117" s="30"/>
      <c r="AC117" s="30"/>
      <c r="AD117" s="30"/>
      <c r="AE117" s="30"/>
      <c r="AT117" s="13" t="s">
        <v>73</v>
      </c>
      <c r="AU117" s="13" t="s">
        <v>123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73</v>
      </c>
      <c r="E118" s="165" t="s">
        <v>142</v>
      </c>
      <c r="F118" s="165" t="s">
        <v>143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SUM(Q119:Q154)</f>
        <v>0</v>
      </c>
      <c r="R118" s="171">
        <f>SUM(R119:R154)</f>
        <v>0</v>
      </c>
      <c r="S118" s="170"/>
      <c r="T118" s="172">
        <f>SUM(T119:T154)</f>
        <v>0</v>
      </c>
      <c r="U118" s="170"/>
      <c r="V118" s="172">
        <f>SUM(V119:V154)</f>
        <v>0</v>
      </c>
      <c r="W118" s="170"/>
      <c r="X118" s="173">
        <f>SUM(X119:X154)</f>
        <v>0</v>
      </c>
      <c r="AR118" s="174" t="s">
        <v>144</v>
      </c>
      <c r="AT118" s="175" t="s">
        <v>73</v>
      </c>
      <c r="AU118" s="175" t="s">
        <v>74</v>
      </c>
      <c r="AY118" s="174" t="s">
        <v>145</v>
      </c>
      <c r="BK118" s="176">
        <f>SUM(BK119:BK154)</f>
        <v>0</v>
      </c>
    </row>
    <row r="119" spans="1:65" s="2" customFormat="1" ht="24.2" customHeight="1">
      <c r="A119" s="30"/>
      <c r="B119" s="31"/>
      <c r="C119" s="177" t="s">
        <v>84</v>
      </c>
      <c r="D119" s="177" t="s">
        <v>146</v>
      </c>
      <c r="E119" s="178" t="s">
        <v>194</v>
      </c>
      <c r="F119" s="179" t="s">
        <v>195</v>
      </c>
      <c r="G119" s="180" t="s">
        <v>149</v>
      </c>
      <c r="H119" s="181">
        <v>6</v>
      </c>
      <c r="I119" s="182"/>
      <c r="J119" s="182"/>
      <c r="K119" s="183">
        <f>ROUND(P119*H119,2)</f>
        <v>0</v>
      </c>
      <c r="L119" s="179" t="s">
        <v>171</v>
      </c>
      <c r="M119" s="35"/>
      <c r="N119" s="184" t="s">
        <v>1</v>
      </c>
      <c r="O119" s="185" t="s">
        <v>37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7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8">
        <f>W119*H119</f>
        <v>0</v>
      </c>
      <c r="Y119" s="30"/>
      <c r="Z119" s="30"/>
      <c r="AA119" s="30"/>
      <c r="AB119" s="30"/>
      <c r="AC119" s="30"/>
      <c r="AD119" s="30"/>
      <c r="AE119" s="30"/>
      <c r="AR119" s="189" t="s">
        <v>150</v>
      </c>
      <c r="AT119" s="189" t="s">
        <v>146</v>
      </c>
      <c r="AU119" s="189" t="s">
        <v>82</v>
      </c>
      <c r="AY119" s="13" t="s">
        <v>145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3" t="s">
        <v>82</v>
      </c>
      <c r="BK119" s="190">
        <f>ROUND(P119*H119,2)</f>
        <v>0</v>
      </c>
      <c r="BL119" s="13" t="s">
        <v>150</v>
      </c>
      <c r="BM119" s="189" t="s">
        <v>284</v>
      </c>
    </row>
    <row r="120" spans="1:65" s="2" customFormat="1" ht="48.75">
      <c r="A120" s="30"/>
      <c r="B120" s="31"/>
      <c r="C120" s="32"/>
      <c r="D120" s="191" t="s">
        <v>152</v>
      </c>
      <c r="E120" s="32"/>
      <c r="F120" s="192" t="s">
        <v>285</v>
      </c>
      <c r="G120" s="32"/>
      <c r="H120" s="32"/>
      <c r="I120" s="193"/>
      <c r="J120" s="193"/>
      <c r="K120" s="32"/>
      <c r="L120" s="32"/>
      <c r="M120" s="35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0"/>
      <c r="Z120" s="30"/>
      <c r="AA120" s="30"/>
      <c r="AB120" s="30"/>
      <c r="AC120" s="30"/>
      <c r="AD120" s="30"/>
      <c r="AE120" s="30"/>
      <c r="AT120" s="13" t="s">
        <v>152</v>
      </c>
      <c r="AU120" s="13" t="s">
        <v>82</v>
      </c>
    </row>
    <row r="121" spans="1:65" s="2" customFormat="1" ht="68.25">
      <c r="A121" s="30"/>
      <c r="B121" s="31"/>
      <c r="C121" s="32"/>
      <c r="D121" s="191" t="s">
        <v>153</v>
      </c>
      <c r="E121" s="32"/>
      <c r="F121" s="196" t="s">
        <v>286</v>
      </c>
      <c r="G121" s="32"/>
      <c r="H121" s="32"/>
      <c r="I121" s="193"/>
      <c r="J121" s="193"/>
      <c r="K121" s="32"/>
      <c r="L121" s="32"/>
      <c r="M121" s="35"/>
      <c r="N121" s="194"/>
      <c r="O121" s="195"/>
      <c r="P121" s="67"/>
      <c r="Q121" s="67"/>
      <c r="R121" s="67"/>
      <c r="S121" s="67"/>
      <c r="T121" s="67"/>
      <c r="U121" s="67"/>
      <c r="V121" s="67"/>
      <c r="W121" s="67"/>
      <c r="X121" s="68"/>
      <c r="Y121" s="30"/>
      <c r="Z121" s="30"/>
      <c r="AA121" s="30"/>
      <c r="AB121" s="30"/>
      <c r="AC121" s="30"/>
      <c r="AD121" s="30"/>
      <c r="AE121" s="30"/>
      <c r="AT121" s="13" t="s">
        <v>153</v>
      </c>
      <c r="AU121" s="13" t="s">
        <v>82</v>
      </c>
    </row>
    <row r="122" spans="1:65" s="2" customFormat="1" ht="24.2" customHeight="1">
      <c r="A122" s="30"/>
      <c r="B122" s="31"/>
      <c r="C122" s="177" t="s">
        <v>159</v>
      </c>
      <c r="D122" s="177" t="s">
        <v>146</v>
      </c>
      <c r="E122" s="178" t="s">
        <v>222</v>
      </c>
      <c r="F122" s="179" t="s">
        <v>223</v>
      </c>
      <c r="G122" s="180" t="s">
        <v>149</v>
      </c>
      <c r="H122" s="181">
        <v>10</v>
      </c>
      <c r="I122" s="182"/>
      <c r="J122" s="182"/>
      <c r="K122" s="183">
        <f>ROUND(P122*H122,2)</f>
        <v>0</v>
      </c>
      <c r="L122" s="179" t="s">
        <v>171</v>
      </c>
      <c r="M122" s="35"/>
      <c r="N122" s="184" t="s">
        <v>1</v>
      </c>
      <c r="O122" s="185" t="s">
        <v>37</v>
      </c>
      <c r="P122" s="186">
        <f>I122+J122</f>
        <v>0</v>
      </c>
      <c r="Q122" s="186">
        <f>ROUND(I122*H122,2)</f>
        <v>0</v>
      </c>
      <c r="R122" s="186">
        <f>ROUND(J122*H122,2)</f>
        <v>0</v>
      </c>
      <c r="S122" s="67"/>
      <c r="T122" s="187">
        <f>S122*H122</f>
        <v>0</v>
      </c>
      <c r="U122" s="187">
        <v>0</v>
      </c>
      <c r="V122" s="187">
        <f>U122*H122</f>
        <v>0</v>
      </c>
      <c r="W122" s="187">
        <v>0</v>
      </c>
      <c r="X122" s="188">
        <f>W122*H122</f>
        <v>0</v>
      </c>
      <c r="Y122" s="30"/>
      <c r="Z122" s="30"/>
      <c r="AA122" s="30"/>
      <c r="AB122" s="30"/>
      <c r="AC122" s="30"/>
      <c r="AD122" s="30"/>
      <c r="AE122" s="30"/>
      <c r="AR122" s="189" t="s">
        <v>150</v>
      </c>
      <c r="AT122" s="189" t="s">
        <v>146</v>
      </c>
      <c r="AU122" s="189" t="s">
        <v>82</v>
      </c>
      <c r="AY122" s="13" t="s">
        <v>145</v>
      </c>
      <c r="BE122" s="190">
        <f>IF(O122="základní",K122,0)</f>
        <v>0</v>
      </c>
      <c r="BF122" s="190">
        <f>IF(O122="snížená",K122,0)</f>
        <v>0</v>
      </c>
      <c r="BG122" s="190">
        <f>IF(O122="zákl. přenesená",K122,0)</f>
        <v>0</v>
      </c>
      <c r="BH122" s="190">
        <f>IF(O122="sníž. přenesená",K122,0)</f>
        <v>0</v>
      </c>
      <c r="BI122" s="190">
        <f>IF(O122="nulová",K122,0)</f>
        <v>0</v>
      </c>
      <c r="BJ122" s="13" t="s">
        <v>82</v>
      </c>
      <c r="BK122" s="190">
        <f>ROUND(P122*H122,2)</f>
        <v>0</v>
      </c>
      <c r="BL122" s="13" t="s">
        <v>150</v>
      </c>
      <c r="BM122" s="189" t="s">
        <v>287</v>
      </c>
    </row>
    <row r="123" spans="1:65" s="2" customFormat="1" ht="48.75">
      <c r="A123" s="30"/>
      <c r="B123" s="31"/>
      <c r="C123" s="32"/>
      <c r="D123" s="191" t="s">
        <v>152</v>
      </c>
      <c r="E123" s="32"/>
      <c r="F123" s="192" t="s">
        <v>288</v>
      </c>
      <c r="G123" s="32"/>
      <c r="H123" s="32"/>
      <c r="I123" s="193"/>
      <c r="J123" s="193"/>
      <c r="K123" s="32"/>
      <c r="L123" s="32"/>
      <c r="M123" s="35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0"/>
      <c r="Z123" s="30"/>
      <c r="AA123" s="30"/>
      <c r="AB123" s="30"/>
      <c r="AC123" s="30"/>
      <c r="AD123" s="30"/>
      <c r="AE123" s="30"/>
      <c r="AT123" s="13" t="s">
        <v>152</v>
      </c>
      <c r="AU123" s="13" t="s">
        <v>82</v>
      </c>
    </row>
    <row r="124" spans="1:65" s="2" customFormat="1" ht="107.25">
      <c r="A124" s="30"/>
      <c r="B124" s="31"/>
      <c r="C124" s="32"/>
      <c r="D124" s="191" t="s">
        <v>153</v>
      </c>
      <c r="E124" s="32"/>
      <c r="F124" s="196" t="s">
        <v>289</v>
      </c>
      <c r="G124" s="32"/>
      <c r="H124" s="32"/>
      <c r="I124" s="193"/>
      <c r="J124" s="193"/>
      <c r="K124" s="32"/>
      <c r="L124" s="32"/>
      <c r="M124" s="35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0"/>
      <c r="Z124" s="30"/>
      <c r="AA124" s="30"/>
      <c r="AB124" s="30"/>
      <c r="AC124" s="30"/>
      <c r="AD124" s="30"/>
      <c r="AE124" s="30"/>
      <c r="AT124" s="13" t="s">
        <v>153</v>
      </c>
      <c r="AU124" s="13" t="s">
        <v>82</v>
      </c>
    </row>
    <row r="125" spans="1:65" s="2" customFormat="1" ht="24.2" customHeight="1">
      <c r="A125" s="30"/>
      <c r="B125" s="31"/>
      <c r="C125" s="177" t="s">
        <v>144</v>
      </c>
      <c r="D125" s="177" t="s">
        <v>146</v>
      </c>
      <c r="E125" s="178" t="s">
        <v>226</v>
      </c>
      <c r="F125" s="179" t="s">
        <v>227</v>
      </c>
      <c r="G125" s="180" t="s">
        <v>149</v>
      </c>
      <c r="H125" s="181">
        <v>2</v>
      </c>
      <c r="I125" s="182"/>
      <c r="J125" s="182"/>
      <c r="K125" s="183">
        <f>ROUND(P125*H125,2)</f>
        <v>0</v>
      </c>
      <c r="L125" s="179" t="s">
        <v>171</v>
      </c>
      <c r="M125" s="35"/>
      <c r="N125" s="184" t="s">
        <v>1</v>
      </c>
      <c r="O125" s="185" t="s">
        <v>37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67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8">
        <f>W125*H125</f>
        <v>0</v>
      </c>
      <c r="Y125" s="30"/>
      <c r="Z125" s="30"/>
      <c r="AA125" s="30"/>
      <c r="AB125" s="30"/>
      <c r="AC125" s="30"/>
      <c r="AD125" s="30"/>
      <c r="AE125" s="30"/>
      <c r="AR125" s="189" t="s">
        <v>150</v>
      </c>
      <c r="AT125" s="189" t="s">
        <v>146</v>
      </c>
      <c r="AU125" s="189" t="s">
        <v>82</v>
      </c>
      <c r="AY125" s="13" t="s">
        <v>145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3" t="s">
        <v>82</v>
      </c>
      <c r="BK125" s="190">
        <f>ROUND(P125*H125,2)</f>
        <v>0</v>
      </c>
      <c r="BL125" s="13" t="s">
        <v>150</v>
      </c>
      <c r="BM125" s="189" t="s">
        <v>290</v>
      </c>
    </row>
    <row r="126" spans="1:65" s="2" customFormat="1" ht="48.75">
      <c r="A126" s="30"/>
      <c r="B126" s="31"/>
      <c r="C126" s="32"/>
      <c r="D126" s="191" t="s">
        <v>152</v>
      </c>
      <c r="E126" s="32"/>
      <c r="F126" s="192" t="s">
        <v>291</v>
      </c>
      <c r="G126" s="32"/>
      <c r="H126" s="32"/>
      <c r="I126" s="193"/>
      <c r="J126" s="193"/>
      <c r="K126" s="32"/>
      <c r="L126" s="32"/>
      <c r="M126" s="35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0"/>
      <c r="Z126" s="30"/>
      <c r="AA126" s="30"/>
      <c r="AB126" s="30"/>
      <c r="AC126" s="30"/>
      <c r="AD126" s="30"/>
      <c r="AE126" s="30"/>
      <c r="AT126" s="13" t="s">
        <v>152</v>
      </c>
      <c r="AU126" s="13" t="s">
        <v>82</v>
      </c>
    </row>
    <row r="127" spans="1:65" s="2" customFormat="1" ht="29.25">
      <c r="A127" s="30"/>
      <c r="B127" s="31"/>
      <c r="C127" s="32"/>
      <c r="D127" s="191" t="s">
        <v>153</v>
      </c>
      <c r="E127" s="32"/>
      <c r="F127" s="196" t="s">
        <v>292</v>
      </c>
      <c r="G127" s="32"/>
      <c r="H127" s="32"/>
      <c r="I127" s="193"/>
      <c r="J127" s="193"/>
      <c r="K127" s="32"/>
      <c r="L127" s="32"/>
      <c r="M127" s="35"/>
      <c r="N127" s="194"/>
      <c r="O127" s="195"/>
      <c r="P127" s="67"/>
      <c r="Q127" s="67"/>
      <c r="R127" s="67"/>
      <c r="S127" s="67"/>
      <c r="T127" s="67"/>
      <c r="U127" s="67"/>
      <c r="V127" s="67"/>
      <c r="W127" s="67"/>
      <c r="X127" s="68"/>
      <c r="Y127" s="30"/>
      <c r="Z127" s="30"/>
      <c r="AA127" s="30"/>
      <c r="AB127" s="30"/>
      <c r="AC127" s="30"/>
      <c r="AD127" s="30"/>
      <c r="AE127" s="30"/>
      <c r="AT127" s="13" t="s">
        <v>153</v>
      </c>
      <c r="AU127" s="13" t="s">
        <v>82</v>
      </c>
    </row>
    <row r="128" spans="1:65" s="2" customFormat="1" ht="24.2" customHeight="1">
      <c r="A128" s="30"/>
      <c r="B128" s="31"/>
      <c r="C128" s="177" t="s">
        <v>82</v>
      </c>
      <c r="D128" s="177" t="s">
        <v>146</v>
      </c>
      <c r="E128" s="178" t="s">
        <v>230</v>
      </c>
      <c r="F128" s="179" t="s">
        <v>231</v>
      </c>
      <c r="G128" s="180" t="s">
        <v>149</v>
      </c>
      <c r="H128" s="181">
        <v>2</v>
      </c>
      <c r="I128" s="182"/>
      <c r="J128" s="182"/>
      <c r="K128" s="183">
        <f>ROUND(P128*H128,2)</f>
        <v>0</v>
      </c>
      <c r="L128" s="179" t="s">
        <v>171</v>
      </c>
      <c r="M128" s="35"/>
      <c r="N128" s="184" t="s">
        <v>1</v>
      </c>
      <c r="O128" s="185" t="s">
        <v>37</v>
      </c>
      <c r="P128" s="186">
        <f>I128+J128</f>
        <v>0</v>
      </c>
      <c r="Q128" s="186">
        <f>ROUND(I128*H128,2)</f>
        <v>0</v>
      </c>
      <c r="R128" s="186">
        <f>ROUND(J128*H128,2)</f>
        <v>0</v>
      </c>
      <c r="S128" s="67"/>
      <c r="T128" s="187">
        <f>S128*H128</f>
        <v>0</v>
      </c>
      <c r="U128" s="187">
        <v>0</v>
      </c>
      <c r="V128" s="187">
        <f>U128*H128</f>
        <v>0</v>
      </c>
      <c r="W128" s="187">
        <v>0</v>
      </c>
      <c r="X128" s="188">
        <f>W128*H128</f>
        <v>0</v>
      </c>
      <c r="Y128" s="30"/>
      <c r="Z128" s="30"/>
      <c r="AA128" s="30"/>
      <c r="AB128" s="30"/>
      <c r="AC128" s="30"/>
      <c r="AD128" s="30"/>
      <c r="AE128" s="30"/>
      <c r="AR128" s="189" t="s">
        <v>150</v>
      </c>
      <c r="AT128" s="189" t="s">
        <v>146</v>
      </c>
      <c r="AU128" s="189" t="s">
        <v>82</v>
      </c>
      <c r="AY128" s="13" t="s">
        <v>145</v>
      </c>
      <c r="BE128" s="190">
        <f>IF(O128="základní",K128,0)</f>
        <v>0</v>
      </c>
      <c r="BF128" s="190">
        <f>IF(O128="snížená",K128,0)</f>
        <v>0</v>
      </c>
      <c r="BG128" s="190">
        <f>IF(O128="zákl. přenesená",K128,0)</f>
        <v>0</v>
      </c>
      <c r="BH128" s="190">
        <f>IF(O128="sníž. přenesená",K128,0)</f>
        <v>0</v>
      </c>
      <c r="BI128" s="190">
        <f>IF(O128="nulová",K128,0)</f>
        <v>0</v>
      </c>
      <c r="BJ128" s="13" t="s">
        <v>82</v>
      </c>
      <c r="BK128" s="190">
        <f>ROUND(P128*H128,2)</f>
        <v>0</v>
      </c>
      <c r="BL128" s="13" t="s">
        <v>150</v>
      </c>
      <c r="BM128" s="189" t="s">
        <v>293</v>
      </c>
    </row>
    <row r="129" spans="1:65" s="2" customFormat="1" ht="48.75">
      <c r="A129" s="30"/>
      <c r="B129" s="31"/>
      <c r="C129" s="32"/>
      <c r="D129" s="191" t="s">
        <v>152</v>
      </c>
      <c r="E129" s="32"/>
      <c r="F129" s="192" t="s">
        <v>294</v>
      </c>
      <c r="G129" s="32"/>
      <c r="H129" s="32"/>
      <c r="I129" s="193"/>
      <c r="J129" s="193"/>
      <c r="K129" s="32"/>
      <c r="L129" s="32"/>
      <c r="M129" s="35"/>
      <c r="N129" s="194"/>
      <c r="O129" s="195"/>
      <c r="P129" s="67"/>
      <c r="Q129" s="67"/>
      <c r="R129" s="67"/>
      <c r="S129" s="67"/>
      <c r="T129" s="67"/>
      <c r="U129" s="67"/>
      <c r="V129" s="67"/>
      <c r="W129" s="67"/>
      <c r="X129" s="68"/>
      <c r="Y129" s="30"/>
      <c r="Z129" s="30"/>
      <c r="AA129" s="30"/>
      <c r="AB129" s="30"/>
      <c r="AC129" s="30"/>
      <c r="AD129" s="30"/>
      <c r="AE129" s="30"/>
      <c r="AT129" s="13" t="s">
        <v>152</v>
      </c>
      <c r="AU129" s="13" t="s">
        <v>82</v>
      </c>
    </row>
    <row r="130" spans="1:65" s="2" customFormat="1" ht="29.25">
      <c r="A130" s="30"/>
      <c r="B130" s="31"/>
      <c r="C130" s="32"/>
      <c r="D130" s="191" t="s">
        <v>153</v>
      </c>
      <c r="E130" s="32"/>
      <c r="F130" s="196" t="s">
        <v>295</v>
      </c>
      <c r="G130" s="32"/>
      <c r="H130" s="32"/>
      <c r="I130" s="193"/>
      <c r="J130" s="193"/>
      <c r="K130" s="32"/>
      <c r="L130" s="32"/>
      <c r="M130" s="35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0"/>
      <c r="Z130" s="30"/>
      <c r="AA130" s="30"/>
      <c r="AB130" s="30"/>
      <c r="AC130" s="30"/>
      <c r="AD130" s="30"/>
      <c r="AE130" s="30"/>
      <c r="AT130" s="13" t="s">
        <v>153</v>
      </c>
      <c r="AU130" s="13" t="s">
        <v>82</v>
      </c>
    </row>
    <row r="131" spans="1:65" s="2" customFormat="1" ht="24.2" customHeight="1">
      <c r="A131" s="30"/>
      <c r="B131" s="31"/>
      <c r="C131" s="177" t="s">
        <v>168</v>
      </c>
      <c r="D131" s="177" t="s">
        <v>146</v>
      </c>
      <c r="E131" s="178" t="s">
        <v>236</v>
      </c>
      <c r="F131" s="179" t="s">
        <v>237</v>
      </c>
      <c r="G131" s="180" t="s">
        <v>149</v>
      </c>
      <c r="H131" s="181">
        <v>4</v>
      </c>
      <c r="I131" s="182"/>
      <c r="J131" s="182"/>
      <c r="K131" s="183">
        <f>ROUND(P131*H131,2)</f>
        <v>0</v>
      </c>
      <c r="L131" s="179" t="s">
        <v>171</v>
      </c>
      <c r="M131" s="35"/>
      <c r="N131" s="184" t="s">
        <v>1</v>
      </c>
      <c r="O131" s="185" t="s">
        <v>37</v>
      </c>
      <c r="P131" s="186">
        <f>I131+J131</f>
        <v>0</v>
      </c>
      <c r="Q131" s="186">
        <f>ROUND(I131*H131,2)</f>
        <v>0</v>
      </c>
      <c r="R131" s="186">
        <f>ROUND(J131*H131,2)</f>
        <v>0</v>
      </c>
      <c r="S131" s="67"/>
      <c r="T131" s="187">
        <f>S131*H131</f>
        <v>0</v>
      </c>
      <c r="U131" s="187">
        <v>0</v>
      </c>
      <c r="V131" s="187">
        <f>U131*H131</f>
        <v>0</v>
      </c>
      <c r="W131" s="187">
        <v>0</v>
      </c>
      <c r="X131" s="188">
        <f>W131*H131</f>
        <v>0</v>
      </c>
      <c r="Y131" s="30"/>
      <c r="Z131" s="30"/>
      <c r="AA131" s="30"/>
      <c r="AB131" s="30"/>
      <c r="AC131" s="30"/>
      <c r="AD131" s="30"/>
      <c r="AE131" s="30"/>
      <c r="AR131" s="189" t="s">
        <v>150</v>
      </c>
      <c r="AT131" s="189" t="s">
        <v>146</v>
      </c>
      <c r="AU131" s="189" t="s">
        <v>82</v>
      </c>
      <c r="AY131" s="13" t="s">
        <v>145</v>
      </c>
      <c r="BE131" s="190">
        <f>IF(O131="základní",K131,0)</f>
        <v>0</v>
      </c>
      <c r="BF131" s="190">
        <f>IF(O131="snížená",K131,0)</f>
        <v>0</v>
      </c>
      <c r="BG131" s="190">
        <f>IF(O131="zákl. přenesená",K131,0)</f>
        <v>0</v>
      </c>
      <c r="BH131" s="190">
        <f>IF(O131="sníž. přenesená",K131,0)</f>
        <v>0</v>
      </c>
      <c r="BI131" s="190">
        <f>IF(O131="nulová",K131,0)</f>
        <v>0</v>
      </c>
      <c r="BJ131" s="13" t="s">
        <v>82</v>
      </c>
      <c r="BK131" s="190">
        <f>ROUND(P131*H131,2)</f>
        <v>0</v>
      </c>
      <c r="BL131" s="13" t="s">
        <v>150</v>
      </c>
      <c r="BM131" s="189" t="s">
        <v>296</v>
      </c>
    </row>
    <row r="132" spans="1:65" s="2" customFormat="1" ht="48.75">
      <c r="A132" s="30"/>
      <c r="B132" s="31"/>
      <c r="C132" s="32"/>
      <c r="D132" s="191" t="s">
        <v>152</v>
      </c>
      <c r="E132" s="32"/>
      <c r="F132" s="192" t="s">
        <v>297</v>
      </c>
      <c r="G132" s="32"/>
      <c r="H132" s="32"/>
      <c r="I132" s="193"/>
      <c r="J132" s="193"/>
      <c r="K132" s="32"/>
      <c r="L132" s="32"/>
      <c r="M132" s="35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0"/>
      <c r="Z132" s="30"/>
      <c r="AA132" s="30"/>
      <c r="AB132" s="30"/>
      <c r="AC132" s="30"/>
      <c r="AD132" s="30"/>
      <c r="AE132" s="30"/>
      <c r="AT132" s="13" t="s">
        <v>152</v>
      </c>
      <c r="AU132" s="13" t="s">
        <v>82</v>
      </c>
    </row>
    <row r="133" spans="1:65" s="2" customFormat="1" ht="48.75">
      <c r="A133" s="30"/>
      <c r="B133" s="31"/>
      <c r="C133" s="32"/>
      <c r="D133" s="191" t="s">
        <v>153</v>
      </c>
      <c r="E133" s="32"/>
      <c r="F133" s="196" t="s">
        <v>298</v>
      </c>
      <c r="G133" s="32"/>
      <c r="H133" s="32"/>
      <c r="I133" s="193"/>
      <c r="J133" s="193"/>
      <c r="K133" s="32"/>
      <c r="L133" s="32"/>
      <c r="M133" s="35"/>
      <c r="N133" s="194"/>
      <c r="O133" s="195"/>
      <c r="P133" s="67"/>
      <c r="Q133" s="67"/>
      <c r="R133" s="67"/>
      <c r="S133" s="67"/>
      <c r="T133" s="67"/>
      <c r="U133" s="67"/>
      <c r="V133" s="67"/>
      <c r="W133" s="67"/>
      <c r="X133" s="68"/>
      <c r="Y133" s="30"/>
      <c r="Z133" s="30"/>
      <c r="AA133" s="30"/>
      <c r="AB133" s="30"/>
      <c r="AC133" s="30"/>
      <c r="AD133" s="30"/>
      <c r="AE133" s="30"/>
      <c r="AT133" s="13" t="s">
        <v>153</v>
      </c>
      <c r="AU133" s="13" t="s">
        <v>82</v>
      </c>
    </row>
    <row r="134" spans="1:65" s="2" customFormat="1" ht="37.9" customHeight="1">
      <c r="A134" s="30"/>
      <c r="B134" s="31"/>
      <c r="C134" s="177" t="s">
        <v>175</v>
      </c>
      <c r="D134" s="177" t="s">
        <v>146</v>
      </c>
      <c r="E134" s="178" t="s">
        <v>246</v>
      </c>
      <c r="F134" s="179" t="s">
        <v>247</v>
      </c>
      <c r="G134" s="180" t="s">
        <v>149</v>
      </c>
      <c r="H134" s="181">
        <v>1</v>
      </c>
      <c r="I134" s="182"/>
      <c r="J134" s="182"/>
      <c r="K134" s="183">
        <f>ROUND(P134*H134,2)</f>
        <v>0</v>
      </c>
      <c r="L134" s="179" t="s">
        <v>171</v>
      </c>
      <c r="M134" s="35"/>
      <c r="N134" s="184" t="s">
        <v>1</v>
      </c>
      <c r="O134" s="185" t="s">
        <v>37</v>
      </c>
      <c r="P134" s="186">
        <f>I134+J134</f>
        <v>0</v>
      </c>
      <c r="Q134" s="186">
        <f>ROUND(I134*H134,2)</f>
        <v>0</v>
      </c>
      <c r="R134" s="186">
        <f>ROUND(J134*H134,2)</f>
        <v>0</v>
      </c>
      <c r="S134" s="67"/>
      <c r="T134" s="187">
        <f>S134*H134</f>
        <v>0</v>
      </c>
      <c r="U134" s="187">
        <v>0</v>
      </c>
      <c r="V134" s="187">
        <f>U134*H134</f>
        <v>0</v>
      </c>
      <c r="W134" s="187">
        <v>0</v>
      </c>
      <c r="X134" s="188">
        <f>W134*H134</f>
        <v>0</v>
      </c>
      <c r="Y134" s="30"/>
      <c r="Z134" s="30"/>
      <c r="AA134" s="30"/>
      <c r="AB134" s="30"/>
      <c r="AC134" s="30"/>
      <c r="AD134" s="30"/>
      <c r="AE134" s="30"/>
      <c r="AR134" s="189" t="s">
        <v>150</v>
      </c>
      <c r="AT134" s="189" t="s">
        <v>146</v>
      </c>
      <c r="AU134" s="189" t="s">
        <v>82</v>
      </c>
      <c r="AY134" s="13" t="s">
        <v>145</v>
      </c>
      <c r="BE134" s="190">
        <f>IF(O134="základní",K134,0)</f>
        <v>0</v>
      </c>
      <c r="BF134" s="190">
        <f>IF(O134="snížená",K134,0)</f>
        <v>0</v>
      </c>
      <c r="BG134" s="190">
        <f>IF(O134="zákl. přenesená",K134,0)</f>
        <v>0</v>
      </c>
      <c r="BH134" s="190">
        <f>IF(O134="sníž. přenesená",K134,0)</f>
        <v>0</v>
      </c>
      <c r="BI134" s="190">
        <f>IF(O134="nulová",K134,0)</f>
        <v>0</v>
      </c>
      <c r="BJ134" s="13" t="s">
        <v>82</v>
      </c>
      <c r="BK134" s="190">
        <f>ROUND(P134*H134,2)</f>
        <v>0</v>
      </c>
      <c r="BL134" s="13" t="s">
        <v>150</v>
      </c>
      <c r="BM134" s="189" t="s">
        <v>299</v>
      </c>
    </row>
    <row r="135" spans="1:65" s="2" customFormat="1" ht="58.5">
      <c r="A135" s="30"/>
      <c r="B135" s="31"/>
      <c r="C135" s="32"/>
      <c r="D135" s="191" t="s">
        <v>152</v>
      </c>
      <c r="E135" s="32"/>
      <c r="F135" s="192" t="s">
        <v>300</v>
      </c>
      <c r="G135" s="32"/>
      <c r="H135" s="32"/>
      <c r="I135" s="193"/>
      <c r="J135" s="193"/>
      <c r="K135" s="32"/>
      <c r="L135" s="32"/>
      <c r="M135" s="35"/>
      <c r="N135" s="194"/>
      <c r="O135" s="195"/>
      <c r="P135" s="67"/>
      <c r="Q135" s="67"/>
      <c r="R135" s="67"/>
      <c r="S135" s="67"/>
      <c r="T135" s="67"/>
      <c r="U135" s="67"/>
      <c r="V135" s="67"/>
      <c r="W135" s="67"/>
      <c r="X135" s="68"/>
      <c r="Y135" s="30"/>
      <c r="Z135" s="30"/>
      <c r="AA135" s="30"/>
      <c r="AB135" s="30"/>
      <c r="AC135" s="30"/>
      <c r="AD135" s="30"/>
      <c r="AE135" s="30"/>
      <c r="AT135" s="13" t="s">
        <v>152</v>
      </c>
      <c r="AU135" s="13" t="s">
        <v>82</v>
      </c>
    </row>
    <row r="136" spans="1:65" s="2" customFormat="1" ht="19.5">
      <c r="A136" s="30"/>
      <c r="B136" s="31"/>
      <c r="C136" s="32"/>
      <c r="D136" s="191" t="s">
        <v>153</v>
      </c>
      <c r="E136" s="32"/>
      <c r="F136" s="196" t="s">
        <v>301</v>
      </c>
      <c r="G136" s="32"/>
      <c r="H136" s="32"/>
      <c r="I136" s="193"/>
      <c r="J136" s="193"/>
      <c r="K136" s="32"/>
      <c r="L136" s="32"/>
      <c r="M136" s="35"/>
      <c r="N136" s="194"/>
      <c r="O136" s="195"/>
      <c r="P136" s="67"/>
      <c r="Q136" s="67"/>
      <c r="R136" s="67"/>
      <c r="S136" s="67"/>
      <c r="T136" s="67"/>
      <c r="U136" s="67"/>
      <c r="V136" s="67"/>
      <c r="W136" s="67"/>
      <c r="X136" s="68"/>
      <c r="Y136" s="30"/>
      <c r="Z136" s="30"/>
      <c r="AA136" s="30"/>
      <c r="AB136" s="30"/>
      <c r="AC136" s="30"/>
      <c r="AD136" s="30"/>
      <c r="AE136" s="30"/>
      <c r="AT136" s="13" t="s">
        <v>153</v>
      </c>
      <c r="AU136" s="13" t="s">
        <v>82</v>
      </c>
    </row>
    <row r="137" spans="1:65" s="2" customFormat="1" ht="37.9" customHeight="1">
      <c r="A137" s="30"/>
      <c r="B137" s="31"/>
      <c r="C137" s="177" t="s">
        <v>214</v>
      </c>
      <c r="D137" s="177" t="s">
        <v>146</v>
      </c>
      <c r="E137" s="178" t="s">
        <v>250</v>
      </c>
      <c r="F137" s="179" t="s">
        <v>251</v>
      </c>
      <c r="G137" s="180" t="s">
        <v>149</v>
      </c>
      <c r="H137" s="181">
        <v>1</v>
      </c>
      <c r="I137" s="182"/>
      <c r="J137" s="182"/>
      <c r="K137" s="183">
        <f>ROUND(P137*H137,2)</f>
        <v>0</v>
      </c>
      <c r="L137" s="179" t="s">
        <v>171</v>
      </c>
      <c r="M137" s="35"/>
      <c r="N137" s="184" t="s">
        <v>1</v>
      </c>
      <c r="O137" s="185" t="s">
        <v>37</v>
      </c>
      <c r="P137" s="186">
        <f>I137+J137</f>
        <v>0</v>
      </c>
      <c r="Q137" s="186">
        <f>ROUND(I137*H137,2)</f>
        <v>0</v>
      </c>
      <c r="R137" s="186">
        <f>ROUND(J137*H137,2)</f>
        <v>0</v>
      </c>
      <c r="S137" s="67"/>
      <c r="T137" s="187">
        <f>S137*H137</f>
        <v>0</v>
      </c>
      <c r="U137" s="187">
        <v>0</v>
      </c>
      <c r="V137" s="187">
        <f>U137*H137</f>
        <v>0</v>
      </c>
      <c r="W137" s="187">
        <v>0</v>
      </c>
      <c r="X137" s="188">
        <f>W137*H137</f>
        <v>0</v>
      </c>
      <c r="Y137" s="30"/>
      <c r="Z137" s="30"/>
      <c r="AA137" s="30"/>
      <c r="AB137" s="30"/>
      <c r="AC137" s="30"/>
      <c r="AD137" s="30"/>
      <c r="AE137" s="30"/>
      <c r="AR137" s="189" t="s">
        <v>150</v>
      </c>
      <c r="AT137" s="189" t="s">
        <v>146</v>
      </c>
      <c r="AU137" s="189" t="s">
        <v>82</v>
      </c>
      <c r="AY137" s="13" t="s">
        <v>145</v>
      </c>
      <c r="BE137" s="190">
        <f>IF(O137="základní",K137,0)</f>
        <v>0</v>
      </c>
      <c r="BF137" s="190">
        <f>IF(O137="snížená",K137,0)</f>
        <v>0</v>
      </c>
      <c r="BG137" s="190">
        <f>IF(O137="zákl. přenesená",K137,0)</f>
        <v>0</v>
      </c>
      <c r="BH137" s="190">
        <f>IF(O137="sníž. přenesená",K137,0)</f>
        <v>0</v>
      </c>
      <c r="BI137" s="190">
        <f>IF(O137="nulová",K137,0)</f>
        <v>0</v>
      </c>
      <c r="BJ137" s="13" t="s">
        <v>82</v>
      </c>
      <c r="BK137" s="190">
        <f>ROUND(P137*H137,2)</f>
        <v>0</v>
      </c>
      <c r="BL137" s="13" t="s">
        <v>150</v>
      </c>
      <c r="BM137" s="189" t="s">
        <v>302</v>
      </c>
    </row>
    <row r="138" spans="1:65" s="2" customFormat="1" ht="58.5">
      <c r="A138" s="30"/>
      <c r="B138" s="31"/>
      <c r="C138" s="32"/>
      <c r="D138" s="191" t="s">
        <v>152</v>
      </c>
      <c r="E138" s="32"/>
      <c r="F138" s="192" t="s">
        <v>303</v>
      </c>
      <c r="G138" s="32"/>
      <c r="H138" s="32"/>
      <c r="I138" s="193"/>
      <c r="J138" s="193"/>
      <c r="K138" s="32"/>
      <c r="L138" s="32"/>
      <c r="M138" s="35"/>
      <c r="N138" s="194"/>
      <c r="O138" s="195"/>
      <c r="P138" s="67"/>
      <c r="Q138" s="67"/>
      <c r="R138" s="67"/>
      <c r="S138" s="67"/>
      <c r="T138" s="67"/>
      <c r="U138" s="67"/>
      <c r="V138" s="67"/>
      <c r="W138" s="67"/>
      <c r="X138" s="68"/>
      <c r="Y138" s="30"/>
      <c r="Z138" s="30"/>
      <c r="AA138" s="30"/>
      <c r="AB138" s="30"/>
      <c r="AC138" s="30"/>
      <c r="AD138" s="30"/>
      <c r="AE138" s="30"/>
      <c r="AT138" s="13" t="s">
        <v>152</v>
      </c>
      <c r="AU138" s="13" t="s">
        <v>82</v>
      </c>
    </row>
    <row r="139" spans="1:65" s="2" customFormat="1" ht="19.5">
      <c r="A139" s="30"/>
      <c r="B139" s="31"/>
      <c r="C139" s="32"/>
      <c r="D139" s="191" t="s">
        <v>153</v>
      </c>
      <c r="E139" s="32"/>
      <c r="F139" s="196" t="s">
        <v>304</v>
      </c>
      <c r="G139" s="32"/>
      <c r="H139" s="32"/>
      <c r="I139" s="193"/>
      <c r="J139" s="193"/>
      <c r="K139" s="32"/>
      <c r="L139" s="32"/>
      <c r="M139" s="35"/>
      <c r="N139" s="194"/>
      <c r="O139" s="195"/>
      <c r="P139" s="67"/>
      <c r="Q139" s="67"/>
      <c r="R139" s="67"/>
      <c r="S139" s="67"/>
      <c r="T139" s="67"/>
      <c r="U139" s="67"/>
      <c r="V139" s="67"/>
      <c r="W139" s="67"/>
      <c r="X139" s="68"/>
      <c r="Y139" s="30"/>
      <c r="Z139" s="30"/>
      <c r="AA139" s="30"/>
      <c r="AB139" s="30"/>
      <c r="AC139" s="30"/>
      <c r="AD139" s="30"/>
      <c r="AE139" s="30"/>
      <c r="AT139" s="13" t="s">
        <v>153</v>
      </c>
      <c r="AU139" s="13" t="s">
        <v>82</v>
      </c>
    </row>
    <row r="140" spans="1:65" s="2" customFormat="1" ht="37.9" customHeight="1">
      <c r="A140" s="30"/>
      <c r="B140" s="31"/>
      <c r="C140" s="177" t="s">
        <v>242</v>
      </c>
      <c r="D140" s="177" t="s">
        <v>146</v>
      </c>
      <c r="E140" s="178" t="s">
        <v>215</v>
      </c>
      <c r="F140" s="179" t="s">
        <v>216</v>
      </c>
      <c r="G140" s="180" t="s">
        <v>149</v>
      </c>
      <c r="H140" s="181">
        <v>1</v>
      </c>
      <c r="I140" s="182"/>
      <c r="J140" s="182"/>
      <c r="K140" s="183">
        <f>ROUND(P140*H140,2)</f>
        <v>0</v>
      </c>
      <c r="L140" s="179" t="s">
        <v>171</v>
      </c>
      <c r="M140" s="35"/>
      <c r="N140" s="184" t="s">
        <v>1</v>
      </c>
      <c r="O140" s="185" t="s">
        <v>37</v>
      </c>
      <c r="P140" s="186">
        <f>I140+J140</f>
        <v>0</v>
      </c>
      <c r="Q140" s="186">
        <f>ROUND(I140*H140,2)</f>
        <v>0</v>
      </c>
      <c r="R140" s="186">
        <f>ROUND(J140*H140,2)</f>
        <v>0</v>
      </c>
      <c r="S140" s="67"/>
      <c r="T140" s="187">
        <f>S140*H140</f>
        <v>0</v>
      </c>
      <c r="U140" s="187">
        <v>0</v>
      </c>
      <c r="V140" s="187">
        <f>U140*H140</f>
        <v>0</v>
      </c>
      <c r="W140" s="187">
        <v>0</v>
      </c>
      <c r="X140" s="188">
        <f>W140*H140</f>
        <v>0</v>
      </c>
      <c r="Y140" s="30"/>
      <c r="Z140" s="30"/>
      <c r="AA140" s="30"/>
      <c r="AB140" s="30"/>
      <c r="AC140" s="30"/>
      <c r="AD140" s="30"/>
      <c r="AE140" s="30"/>
      <c r="AR140" s="189" t="s">
        <v>150</v>
      </c>
      <c r="AT140" s="189" t="s">
        <v>146</v>
      </c>
      <c r="AU140" s="189" t="s">
        <v>82</v>
      </c>
      <c r="AY140" s="13" t="s">
        <v>145</v>
      </c>
      <c r="BE140" s="190">
        <f>IF(O140="základní",K140,0)</f>
        <v>0</v>
      </c>
      <c r="BF140" s="190">
        <f>IF(O140="snížená",K140,0)</f>
        <v>0</v>
      </c>
      <c r="BG140" s="190">
        <f>IF(O140="zákl. přenesená",K140,0)</f>
        <v>0</v>
      </c>
      <c r="BH140" s="190">
        <f>IF(O140="sníž. přenesená",K140,0)</f>
        <v>0</v>
      </c>
      <c r="BI140" s="190">
        <f>IF(O140="nulová",K140,0)</f>
        <v>0</v>
      </c>
      <c r="BJ140" s="13" t="s">
        <v>82</v>
      </c>
      <c r="BK140" s="190">
        <f>ROUND(P140*H140,2)</f>
        <v>0</v>
      </c>
      <c r="BL140" s="13" t="s">
        <v>150</v>
      </c>
      <c r="BM140" s="189" t="s">
        <v>305</v>
      </c>
    </row>
    <row r="141" spans="1:65" s="2" customFormat="1" ht="58.5">
      <c r="A141" s="30"/>
      <c r="B141" s="31"/>
      <c r="C141" s="32"/>
      <c r="D141" s="191" t="s">
        <v>152</v>
      </c>
      <c r="E141" s="32"/>
      <c r="F141" s="192" t="s">
        <v>306</v>
      </c>
      <c r="G141" s="32"/>
      <c r="H141" s="32"/>
      <c r="I141" s="193"/>
      <c r="J141" s="193"/>
      <c r="K141" s="32"/>
      <c r="L141" s="32"/>
      <c r="M141" s="35"/>
      <c r="N141" s="194"/>
      <c r="O141" s="195"/>
      <c r="P141" s="67"/>
      <c r="Q141" s="67"/>
      <c r="R141" s="67"/>
      <c r="S141" s="67"/>
      <c r="T141" s="67"/>
      <c r="U141" s="67"/>
      <c r="V141" s="67"/>
      <c r="W141" s="67"/>
      <c r="X141" s="68"/>
      <c r="Y141" s="30"/>
      <c r="Z141" s="30"/>
      <c r="AA141" s="30"/>
      <c r="AB141" s="30"/>
      <c r="AC141" s="30"/>
      <c r="AD141" s="30"/>
      <c r="AE141" s="30"/>
      <c r="AT141" s="13" t="s">
        <v>152</v>
      </c>
      <c r="AU141" s="13" t="s">
        <v>82</v>
      </c>
    </row>
    <row r="142" spans="1:65" s="2" customFormat="1" ht="19.5">
      <c r="A142" s="30"/>
      <c r="B142" s="31"/>
      <c r="C142" s="32"/>
      <c r="D142" s="191" t="s">
        <v>153</v>
      </c>
      <c r="E142" s="32"/>
      <c r="F142" s="196" t="s">
        <v>307</v>
      </c>
      <c r="G142" s="32"/>
      <c r="H142" s="32"/>
      <c r="I142" s="193"/>
      <c r="J142" s="193"/>
      <c r="K142" s="32"/>
      <c r="L142" s="32"/>
      <c r="M142" s="35"/>
      <c r="N142" s="194"/>
      <c r="O142" s="195"/>
      <c r="P142" s="67"/>
      <c r="Q142" s="67"/>
      <c r="R142" s="67"/>
      <c r="S142" s="67"/>
      <c r="T142" s="67"/>
      <c r="U142" s="67"/>
      <c r="V142" s="67"/>
      <c r="W142" s="67"/>
      <c r="X142" s="68"/>
      <c r="Y142" s="30"/>
      <c r="Z142" s="30"/>
      <c r="AA142" s="30"/>
      <c r="AB142" s="30"/>
      <c r="AC142" s="30"/>
      <c r="AD142" s="30"/>
      <c r="AE142" s="30"/>
      <c r="AT142" s="13" t="s">
        <v>153</v>
      </c>
      <c r="AU142" s="13" t="s">
        <v>82</v>
      </c>
    </row>
    <row r="143" spans="1:65" s="2" customFormat="1" ht="37.9" customHeight="1">
      <c r="A143" s="30"/>
      <c r="B143" s="31"/>
      <c r="C143" s="177" t="s">
        <v>245</v>
      </c>
      <c r="D143" s="177" t="s">
        <v>146</v>
      </c>
      <c r="E143" s="178" t="s">
        <v>279</v>
      </c>
      <c r="F143" s="179" t="s">
        <v>280</v>
      </c>
      <c r="G143" s="180" t="s">
        <v>149</v>
      </c>
      <c r="H143" s="181">
        <v>2</v>
      </c>
      <c r="I143" s="182"/>
      <c r="J143" s="182"/>
      <c r="K143" s="183">
        <f>ROUND(P143*H143,2)</f>
        <v>0</v>
      </c>
      <c r="L143" s="179" t="s">
        <v>171</v>
      </c>
      <c r="M143" s="35"/>
      <c r="N143" s="184" t="s">
        <v>1</v>
      </c>
      <c r="O143" s="185" t="s">
        <v>37</v>
      </c>
      <c r="P143" s="186">
        <f>I143+J143</f>
        <v>0</v>
      </c>
      <c r="Q143" s="186">
        <f>ROUND(I143*H143,2)</f>
        <v>0</v>
      </c>
      <c r="R143" s="186">
        <f>ROUND(J143*H143,2)</f>
        <v>0</v>
      </c>
      <c r="S143" s="67"/>
      <c r="T143" s="187">
        <f>S143*H143</f>
        <v>0</v>
      </c>
      <c r="U143" s="187">
        <v>0</v>
      </c>
      <c r="V143" s="187">
        <f>U143*H143</f>
        <v>0</v>
      </c>
      <c r="W143" s="187">
        <v>0</v>
      </c>
      <c r="X143" s="188">
        <f>W143*H143</f>
        <v>0</v>
      </c>
      <c r="Y143" s="30"/>
      <c r="Z143" s="30"/>
      <c r="AA143" s="30"/>
      <c r="AB143" s="30"/>
      <c r="AC143" s="30"/>
      <c r="AD143" s="30"/>
      <c r="AE143" s="30"/>
      <c r="AR143" s="189" t="s">
        <v>150</v>
      </c>
      <c r="AT143" s="189" t="s">
        <v>146</v>
      </c>
      <c r="AU143" s="189" t="s">
        <v>82</v>
      </c>
      <c r="AY143" s="13" t="s">
        <v>145</v>
      </c>
      <c r="BE143" s="190">
        <f>IF(O143="základní",K143,0)</f>
        <v>0</v>
      </c>
      <c r="BF143" s="190">
        <f>IF(O143="snížená",K143,0)</f>
        <v>0</v>
      </c>
      <c r="BG143" s="190">
        <f>IF(O143="zákl. přenesená",K143,0)</f>
        <v>0</v>
      </c>
      <c r="BH143" s="190">
        <f>IF(O143="sníž. přenesená",K143,0)</f>
        <v>0</v>
      </c>
      <c r="BI143" s="190">
        <f>IF(O143="nulová",K143,0)</f>
        <v>0</v>
      </c>
      <c r="BJ143" s="13" t="s">
        <v>82</v>
      </c>
      <c r="BK143" s="190">
        <f>ROUND(P143*H143,2)</f>
        <v>0</v>
      </c>
      <c r="BL143" s="13" t="s">
        <v>150</v>
      </c>
      <c r="BM143" s="189" t="s">
        <v>308</v>
      </c>
    </row>
    <row r="144" spans="1:65" s="2" customFormat="1" ht="58.5">
      <c r="A144" s="30"/>
      <c r="B144" s="31"/>
      <c r="C144" s="32"/>
      <c r="D144" s="191" t="s">
        <v>152</v>
      </c>
      <c r="E144" s="32"/>
      <c r="F144" s="192" t="s">
        <v>309</v>
      </c>
      <c r="G144" s="32"/>
      <c r="H144" s="32"/>
      <c r="I144" s="193"/>
      <c r="J144" s="193"/>
      <c r="K144" s="32"/>
      <c r="L144" s="32"/>
      <c r="M144" s="35"/>
      <c r="N144" s="194"/>
      <c r="O144" s="195"/>
      <c r="P144" s="67"/>
      <c r="Q144" s="67"/>
      <c r="R144" s="67"/>
      <c r="S144" s="67"/>
      <c r="T144" s="67"/>
      <c r="U144" s="67"/>
      <c r="V144" s="67"/>
      <c r="W144" s="67"/>
      <c r="X144" s="68"/>
      <c r="Y144" s="30"/>
      <c r="Z144" s="30"/>
      <c r="AA144" s="30"/>
      <c r="AB144" s="30"/>
      <c r="AC144" s="30"/>
      <c r="AD144" s="30"/>
      <c r="AE144" s="30"/>
      <c r="AT144" s="13" t="s">
        <v>152</v>
      </c>
      <c r="AU144" s="13" t="s">
        <v>82</v>
      </c>
    </row>
    <row r="145" spans="1:65" s="2" customFormat="1" ht="29.25">
      <c r="A145" s="30"/>
      <c r="B145" s="31"/>
      <c r="C145" s="32"/>
      <c r="D145" s="191" t="s">
        <v>153</v>
      </c>
      <c r="E145" s="32"/>
      <c r="F145" s="196" t="s">
        <v>310</v>
      </c>
      <c r="G145" s="32"/>
      <c r="H145" s="32"/>
      <c r="I145" s="193"/>
      <c r="J145" s="193"/>
      <c r="K145" s="32"/>
      <c r="L145" s="32"/>
      <c r="M145" s="35"/>
      <c r="N145" s="194"/>
      <c r="O145" s="195"/>
      <c r="P145" s="67"/>
      <c r="Q145" s="67"/>
      <c r="R145" s="67"/>
      <c r="S145" s="67"/>
      <c r="T145" s="67"/>
      <c r="U145" s="67"/>
      <c r="V145" s="67"/>
      <c r="W145" s="67"/>
      <c r="X145" s="68"/>
      <c r="Y145" s="30"/>
      <c r="Z145" s="30"/>
      <c r="AA145" s="30"/>
      <c r="AB145" s="30"/>
      <c r="AC145" s="30"/>
      <c r="AD145" s="30"/>
      <c r="AE145" s="30"/>
      <c r="AT145" s="13" t="s">
        <v>153</v>
      </c>
      <c r="AU145" s="13" t="s">
        <v>82</v>
      </c>
    </row>
    <row r="146" spans="1:65" s="2" customFormat="1" ht="37.9" customHeight="1">
      <c r="A146" s="30"/>
      <c r="B146" s="31"/>
      <c r="C146" s="177" t="s">
        <v>109</v>
      </c>
      <c r="D146" s="177" t="s">
        <v>146</v>
      </c>
      <c r="E146" s="178" t="s">
        <v>311</v>
      </c>
      <c r="F146" s="179" t="s">
        <v>312</v>
      </c>
      <c r="G146" s="180" t="s">
        <v>149</v>
      </c>
      <c r="H146" s="181">
        <v>1</v>
      </c>
      <c r="I146" s="182"/>
      <c r="J146" s="182"/>
      <c r="K146" s="183">
        <f>ROUND(P146*H146,2)</f>
        <v>0</v>
      </c>
      <c r="L146" s="179" t="s">
        <v>171</v>
      </c>
      <c r="M146" s="35"/>
      <c r="N146" s="184" t="s">
        <v>1</v>
      </c>
      <c r="O146" s="185" t="s">
        <v>37</v>
      </c>
      <c r="P146" s="186">
        <f>I146+J146</f>
        <v>0</v>
      </c>
      <c r="Q146" s="186">
        <f>ROUND(I146*H146,2)</f>
        <v>0</v>
      </c>
      <c r="R146" s="186">
        <f>ROUND(J146*H146,2)</f>
        <v>0</v>
      </c>
      <c r="S146" s="67"/>
      <c r="T146" s="187">
        <f>S146*H146</f>
        <v>0</v>
      </c>
      <c r="U146" s="187">
        <v>0</v>
      </c>
      <c r="V146" s="187">
        <f>U146*H146</f>
        <v>0</v>
      </c>
      <c r="W146" s="187">
        <v>0</v>
      </c>
      <c r="X146" s="188">
        <f>W146*H146</f>
        <v>0</v>
      </c>
      <c r="Y146" s="30"/>
      <c r="Z146" s="30"/>
      <c r="AA146" s="30"/>
      <c r="AB146" s="30"/>
      <c r="AC146" s="30"/>
      <c r="AD146" s="30"/>
      <c r="AE146" s="30"/>
      <c r="AR146" s="189" t="s">
        <v>150</v>
      </c>
      <c r="AT146" s="189" t="s">
        <v>146</v>
      </c>
      <c r="AU146" s="189" t="s">
        <v>82</v>
      </c>
      <c r="AY146" s="13" t="s">
        <v>145</v>
      </c>
      <c r="BE146" s="190">
        <f>IF(O146="základní",K146,0)</f>
        <v>0</v>
      </c>
      <c r="BF146" s="190">
        <f>IF(O146="snížená",K146,0)</f>
        <v>0</v>
      </c>
      <c r="BG146" s="190">
        <f>IF(O146="zákl. přenesená",K146,0)</f>
        <v>0</v>
      </c>
      <c r="BH146" s="190">
        <f>IF(O146="sníž. přenesená",K146,0)</f>
        <v>0</v>
      </c>
      <c r="BI146" s="190">
        <f>IF(O146="nulová",K146,0)</f>
        <v>0</v>
      </c>
      <c r="BJ146" s="13" t="s">
        <v>82</v>
      </c>
      <c r="BK146" s="190">
        <f>ROUND(P146*H146,2)</f>
        <v>0</v>
      </c>
      <c r="BL146" s="13" t="s">
        <v>150</v>
      </c>
      <c r="BM146" s="189" t="s">
        <v>313</v>
      </c>
    </row>
    <row r="147" spans="1:65" s="2" customFormat="1" ht="58.5">
      <c r="A147" s="30"/>
      <c r="B147" s="31"/>
      <c r="C147" s="32"/>
      <c r="D147" s="191" t="s">
        <v>152</v>
      </c>
      <c r="E147" s="32"/>
      <c r="F147" s="192" t="s">
        <v>314</v>
      </c>
      <c r="G147" s="32"/>
      <c r="H147" s="32"/>
      <c r="I147" s="193"/>
      <c r="J147" s="193"/>
      <c r="K147" s="32"/>
      <c r="L147" s="32"/>
      <c r="M147" s="35"/>
      <c r="N147" s="194"/>
      <c r="O147" s="195"/>
      <c r="P147" s="67"/>
      <c r="Q147" s="67"/>
      <c r="R147" s="67"/>
      <c r="S147" s="67"/>
      <c r="T147" s="67"/>
      <c r="U147" s="67"/>
      <c r="V147" s="67"/>
      <c r="W147" s="67"/>
      <c r="X147" s="68"/>
      <c r="Y147" s="30"/>
      <c r="Z147" s="30"/>
      <c r="AA147" s="30"/>
      <c r="AB147" s="30"/>
      <c r="AC147" s="30"/>
      <c r="AD147" s="30"/>
      <c r="AE147" s="30"/>
      <c r="AT147" s="13" t="s">
        <v>152</v>
      </c>
      <c r="AU147" s="13" t="s">
        <v>82</v>
      </c>
    </row>
    <row r="148" spans="1:65" s="2" customFormat="1" ht="19.5">
      <c r="A148" s="30"/>
      <c r="B148" s="31"/>
      <c r="C148" s="32"/>
      <c r="D148" s="191" t="s">
        <v>153</v>
      </c>
      <c r="E148" s="32"/>
      <c r="F148" s="196" t="s">
        <v>315</v>
      </c>
      <c r="G148" s="32"/>
      <c r="H148" s="32"/>
      <c r="I148" s="193"/>
      <c r="J148" s="193"/>
      <c r="K148" s="32"/>
      <c r="L148" s="32"/>
      <c r="M148" s="35"/>
      <c r="N148" s="194"/>
      <c r="O148" s="195"/>
      <c r="P148" s="67"/>
      <c r="Q148" s="67"/>
      <c r="R148" s="67"/>
      <c r="S148" s="67"/>
      <c r="T148" s="67"/>
      <c r="U148" s="67"/>
      <c r="V148" s="67"/>
      <c r="W148" s="67"/>
      <c r="X148" s="68"/>
      <c r="Y148" s="30"/>
      <c r="Z148" s="30"/>
      <c r="AA148" s="30"/>
      <c r="AB148" s="30"/>
      <c r="AC148" s="30"/>
      <c r="AD148" s="30"/>
      <c r="AE148" s="30"/>
      <c r="AT148" s="13" t="s">
        <v>153</v>
      </c>
      <c r="AU148" s="13" t="s">
        <v>82</v>
      </c>
    </row>
    <row r="149" spans="1:65" s="2" customFormat="1" ht="37.9" customHeight="1">
      <c r="A149" s="30"/>
      <c r="B149" s="31"/>
      <c r="C149" s="177" t="s">
        <v>254</v>
      </c>
      <c r="D149" s="177" t="s">
        <v>146</v>
      </c>
      <c r="E149" s="178" t="s">
        <v>316</v>
      </c>
      <c r="F149" s="179" t="s">
        <v>317</v>
      </c>
      <c r="G149" s="180" t="s">
        <v>149</v>
      </c>
      <c r="H149" s="181">
        <v>1</v>
      </c>
      <c r="I149" s="182"/>
      <c r="J149" s="182"/>
      <c r="K149" s="183">
        <f>ROUND(P149*H149,2)</f>
        <v>0</v>
      </c>
      <c r="L149" s="179" t="s">
        <v>171</v>
      </c>
      <c r="M149" s="35"/>
      <c r="N149" s="184" t="s">
        <v>1</v>
      </c>
      <c r="O149" s="185" t="s">
        <v>37</v>
      </c>
      <c r="P149" s="186">
        <f>I149+J149</f>
        <v>0</v>
      </c>
      <c r="Q149" s="186">
        <f>ROUND(I149*H149,2)</f>
        <v>0</v>
      </c>
      <c r="R149" s="186">
        <f>ROUND(J149*H149,2)</f>
        <v>0</v>
      </c>
      <c r="S149" s="67"/>
      <c r="T149" s="187">
        <f>S149*H149</f>
        <v>0</v>
      </c>
      <c r="U149" s="187">
        <v>0</v>
      </c>
      <c r="V149" s="187">
        <f>U149*H149</f>
        <v>0</v>
      </c>
      <c r="W149" s="187">
        <v>0</v>
      </c>
      <c r="X149" s="188">
        <f>W149*H149</f>
        <v>0</v>
      </c>
      <c r="Y149" s="30"/>
      <c r="Z149" s="30"/>
      <c r="AA149" s="30"/>
      <c r="AB149" s="30"/>
      <c r="AC149" s="30"/>
      <c r="AD149" s="30"/>
      <c r="AE149" s="30"/>
      <c r="AR149" s="189" t="s">
        <v>150</v>
      </c>
      <c r="AT149" s="189" t="s">
        <v>146</v>
      </c>
      <c r="AU149" s="189" t="s">
        <v>82</v>
      </c>
      <c r="AY149" s="13" t="s">
        <v>145</v>
      </c>
      <c r="BE149" s="190">
        <f>IF(O149="základní",K149,0)</f>
        <v>0</v>
      </c>
      <c r="BF149" s="190">
        <f>IF(O149="snížená",K149,0)</f>
        <v>0</v>
      </c>
      <c r="BG149" s="190">
        <f>IF(O149="zákl. přenesená",K149,0)</f>
        <v>0</v>
      </c>
      <c r="BH149" s="190">
        <f>IF(O149="sníž. přenesená",K149,0)</f>
        <v>0</v>
      </c>
      <c r="BI149" s="190">
        <f>IF(O149="nulová",K149,0)</f>
        <v>0</v>
      </c>
      <c r="BJ149" s="13" t="s">
        <v>82</v>
      </c>
      <c r="BK149" s="190">
        <f>ROUND(P149*H149,2)</f>
        <v>0</v>
      </c>
      <c r="BL149" s="13" t="s">
        <v>150</v>
      </c>
      <c r="BM149" s="189" t="s">
        <v>318</v>
      </c>
    </row>
    <row r="150" spans="1:65" s="2" customFormat="1" ht="58.5">
      <c r="A150" s="30"/>
      <c r="B150" s="31"/>
      <c r="C150" s="32"/>
      <c r="D150" s="191" t="s">
        <v>152</v>
      </c>
      <c r="E150" s="32"/>
      <c r="F150" s="192" t="s">
        <v>319</v>
      </c>
      <c r="G150" s="32"/>
      <c r="H150" s="32"/>
      <c r="I150" s="193"/>
      <c r="J150" s="193"/>
      <c r="K150" s="32"/>
      <c r="L150" s="32"/>
      <c r="M150" s="35"/>
      <c r="N150" s="194"/>
      <c r="O150" s="195"/>
      <c r="P150" s="67"/>
      <c r="Q150" s="67"/>
      <c r="R150" s="67"/>
      <c r="S150" s="67"/>
      <c r="T150" s="67"/>
      <c r="U150" s="67"/>
      <c r="V150" s="67"/>
      <c r="W150" s="67"/>
      <c r="X150" s="68"/>
      <c r="Y150" s="30"/>
      <c r="Z150" s="30"/>
      <c r="AA150" s="30"/>
      <c r="AB150" s="30"/>
      <c r="AC150" s="30"/>
      <c r="AD150" s="30"/>
      <c r="AE150" s="30"/>
      <c r="AT150" s="13" t="s">
        <v>152</v>
      </c>
      <c r="AU150" s="13" t="s">
        <v>82</v>
      </c>
    </row>
    <row r="151" spans="1:65" s="2" customFormat="1" ht="19.5">
      <c r="A151" s="30"/>
      <c r="B151" s="31"/>
      <c r="C151" s="32"/>
      <c r="D151" s="191" t="s">
        <v>153</v>
      </c>
      <c r="E151" s="32"/>
      <c r="F151" s="196" t="s">
        <v>320</v>
      </c>
      <c r="G151" s="32"/>
      <c r="H151" s="32"/>
      <c r="I151" s="193"/>
      <c r="J151" s="193"/>
      <c r="K151" s="32"/>
      <c r="L151" s="32"/>
      <c r="M151" s="35"/>
      <c r="N151" s="194"/>
      <c r="O151" s="195"/>
      <c r="P151" s="67"/>
      <c r="Q151" s="67"/>
      <c r="R151" s="67"/>
      <c r="S151" s="67"/>
      <c r="T151" s="67"/>
      <c r="U151" s="67"/>
      <c r="V151" s="67"/>
      <c r="W151" s="67"/>
      <c r="X151" s="68"/>
      <c r="Y151" s="30"/>
      <c r="Z151" s="30"/>
      <c r="AA151" s="30"/>
      <c r="AB151" s="30"/>
      <c r="AC151" s="30"/>
      <c r="AD151" s="30"/>
      <c r="AE151" s="30"/>
      <c r="AT151" s="13" t="s">
        <v>153</v>
      </c>
      <c r="AU151" s="13" t="s">
        <v>82</v>
      </c>
    </row>
    <row r="152" spans="1:65" s="2" customFormat="1" ht="37.9" customHeight="1">
      <c r="A152" s="30"/>
      <c r="B152" s="31"/>
      <c r="C152" s="177" t="s">
        <v>259</v>
      </c>
      <c r="D152" s="177" t="s">
        <v>146</v>
      </c>
      <c r="E152" s="178" t="s">
        <v>321</v>
      </c>
      <c r="F152" s="179" t="s">
        <v>322</v>
      </c>
      <c r="G152" s="180" t="s">
        <v>149</v>
      </c>
      <c r="H152" s="181">
        <v>2</v>
      </c>
      <c r="I152" s="182"/>
      <c r="J152" s="182"/>
      <c r="K152" s="183">
        <f>ROUND(P152*H152,2)</f>
        <v>0</v>
      </c>
      <c r="L152" s="179" t="s">
        <v>171</v>
      </c>
      <c r="M152" s="35"/>
      <c r="N152" s="184" t="s">
        <v>1</v>
      </c>
      <c r="O152" s="185" t="s">
        <v>37</v>
      </c>
      <c r="P152" s="186">
        <f>I152+J152</f>
        <v>0</v>
      </c>
      <c r="Q152" s="186">
        <f>ROUND(I152*H152,2)</f>
        <v>0</v>
      </c>
      <c r="R152" s="186">
        <f>ROUND(J152*H152,2)</f>
        <v>0</v>
      </c>
      <c r="S152" s="67"/>
      <c r="T152" s="187">
        <f>S152*H152</f>
        <v>0</v>
      </c>
      <c r="U152" s="187">
        <v>0</v>
      </c>
      <c r="V152" s="187">
        <f>U152*H152</f>
        <v>0</v>
      </c>
      <c r="W152" s="187">
        <v>0</v>
      </c>
      <c r="X152" s="188">
        <f>W152*H152</f>
        <v>0</v>
      </c>
      <c r="Y152" s="30"/>
      <c r="Z152" s="30"/>
      <c r="AA152" s="30"/>
      <c r="AB152" s="30"/>
      <c r="AC152" s="30"/>
      <c r="AD152" s="30"/>
      <c r="AE152" s="30"/>
      <c r="AR152" s="189" t="s">
        <v>150</v>
      </c>
      <c r="AT152" s="189" t="s">
        <v>146</v>
      </c>
      <c r="AU152" s="189" t="s">
        <v>82</v>
      </c>
      <c r="AY152" s="13" t="s">
        <v>145</v>
      </c>
      <c r="BE152" s="190">
        <f>IF(O152="základní",K152,0)</f>
        <v>0</v>
      </c>
      <c r="BF152" s="190">
        <f>IF(O152="snížená",K152,0)</f>
        <v>0</v>
      </c>
      <c r="BG152" s="190">
        <f>IF(O152="zákl. přenesená",K152,0)</f>
        <v>0</v>
      </c>
      <c r="BH152" s="190">
        <f>IF(O152="sníž. přenesená",K152,0)</f>
        <v>0</v>
      </c>
      <c r="BI152" s="190">
        <f>IF(O152="nulová",K152,0)</f>
        <v>0</v>
      </c>
      <c r="BJ152" s="13" t="s">
        <v>82</v>
      </c>
      <c r="BK152" s="190">
        <f>ROUND(P152*H152,2)</f>
        <v>0</v>
      </c>
      <c r="BL152" s="13" t="s">
        <v>150</v>
      </c>
      <c r="BM152" s="189" t="s">
        <v>323</v>
      </c>
    </row>
    <row r="153" spans="1:65" s="2" customFormat="1" ht="58.5">
      <c r="A153" s="30"/>
      <c r="B153" s="31"/>
      <c r="C153" s="32"/>
      <c r="D153" s="191" t="s">
        <v>152</v>
      </c>
      <c r="E153" s="32"/>
      <c r="F153" s="192" t="s">
        <v>324</v>
      </c>
      <c r="G153" s="32"/>
      <c r="H153" s="32"/>
      <c r="I153" s="193"/>
      <c r="J153" s="193"/>
      <c r="K153" s="32"/>
      <c r="L153" s="32"/>
      <c r="M153" s="35"/>
      <c r="N153" s="194"/>
      <c r="O153" s="195"/>
      <c r="P153" s="67"/>
      <c r="Q153" s="67"/>
      <c r="R153" s="67"/>
      <c r="S153" s="67"/>
      <c r="T153" s="67"/>
      <c r="U153" s="67"/>
      <c r="V153" s="67"/>
      <c r="W153" s="67"/>
      <c r="X153" s="68"/>
      <c r="Y153" s="30"/>
      <c r="Z153" s="30"/>
      <c r="AA153" s="30"/>
      <c r="AB153" s="30"/>
      <c r="AC153" s="30"/>
      <c r="AD153" s="30"/>
      <c r="AE153" s="30"/>
      <c r="AT153" s="13" t="s">
        <v>152</v>
      </c>
      <c r="AU153" s="13" t="s">
        <v>82</v>
      </c>
    </row>
    <row r="154" spans="1:65" s="2" customFormat="1" ht="29.25">
      <c r="A154" s="30"/>
      <c r="B154" s="31"/>
      <c r="C154" s="32"/>
      <c r="D154" s="191" t="s">
        <v>153</v>
      </c>
      <c r="E154" s="32"/>
      <c r="F154" s="196" t="s">
        <v>325</v>
      </c>
      <c r="G154" s="32"/>
      <c r="H154" s="32"/>
      <c r="I154" s="193"/>
      <c r="J154" s="193"/>
      <c r="K154" s="32"/>
      <c r="L154" s="32"/>
      <c r="M154" s="35"/>
      <c r="N154" s="197"/>
      <c r="O154" s="198"/>
      <c r="P154" s="199"/>
      <c r="Q154" s="199"/>
      <c r="R154" s="199"/>
      <c r="S154" s="199"/>
      <c r="T154" s="199"/>
      <c r="U154" s="199"/>
      <c r="V154" s="199"/>
      <c r="W154" s="199"/>
      <c r="X154" s="200"/>
      <c r="Y154" s="30"/>
      <c r="Z154" s="30"/>
      <c r="AA154" s="30"/>
      <c r="AB154" s="30"/>
      <c r="AC154" s="30"/>
      <c r="AD154" s="30"/>
      <c r="AE154" s="30"/>
      <c r="AT154" s="13" t="s">
        <v>153</v>
      </c>
      <c r="AU154" s="13" t="s">
        <v>82</v>
      </c>
    </row>
    <row r="155" spans="1:65" s="2" customFormat="1" ht="6.95" customHeight="1">
      <c r="A155" s="3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35"/>
      <c r="N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</row>
  </sheetData>
  <sheetProtection algorithmName="SHA-512" hashValue="lJ/Vk2HcKBMrbdQATVCH11+8XpEMdmsY7oeHMNEOa56mXdhc8lxdLaRnWHlfUBgp1AGDAoW0ubo88Cxi34f7UA==" saltValue="fCiw1yT0FZ51EDuq5fmrSzoBLtWKu8SYvBzxSne6JlFviNG+hQ1okvboP9bQU+1HLrQZGX3IfRSeNmEW3DPvww==" spinCount="100000" sheet="1" objects="1" scenarios="1" formatColumns="0" formatRows="0" autoFilter="0"/>
  <autoFilter ref="C116:L154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T2" s="13" t="s">
        <v>102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6"/>
      <c r="AT3" s="13" t="s">
        <v>84</v>
      </c>
    </row>
    <row r="4" spans="1:46" s="1" customFormat="1" ht="24.95" customHeight="1">
      <c r="B4" s="16"/>
      <c r="D4" s="107" t="s">
        <v>112</v>
      </c>
      <c r="M4" s="16"/>
      <c r="N4" s="108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9" t="s">
        <v>17</v>
      </c>
      <c r="M6" s="16"/>
    </row>
    <row r="7" spans="1:46" s="1" customFormat="1" ht="16.5" customHeight="1">
      <c r="B7" s="16"/>
      <c r="E7" s="242" t="str">
        <f>'Rekapitulace stavby'!K6</f>
        <v>Revizní činnost elektrického zařízení SEE v obvodu OŘ Plzeň 2022</v>
      </c>
      <c r="F7" s="243"/>
      <c r="G7" s="243"/>
      <c r="H7" s="243"/>
      <c r="M7" s="16"/>
    </row>
    <row r="8" spans="1:46" s="2" customFormat="1" ht="12" customHeight="1">
      <c r="A8" s="30"/>
      <c r="B8" s="35"/>
      <c r="C8" s="30"/>
      <c r="D8" s="109" t="s">
        <v>113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4" t="s">
        <v>326</v>
      </c>
      <c r="F9" s="245"/>
      <c r="G9" s="245"/>
      <c r="H9" s="245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9" t="s">
        <v>19</v>
      </c>
      <c r="E11" s="30"/>
      <c r="F11" s="110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9" t="s">
        <v>21</v>
      </c>
      <c r="E12" s="30"/>
      <c r="F12" s="110" t="s">
        <v>22</v>
      </c>
      <c r="G12" s="30"/>
      <c r="H12" s="30"/>
      <c r="I12" s="109" t="s">
        <v>23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9" t="s">
        <v>24</v>
      </c>
      <c r="E14" s="30"/>
      <c r="F14" s="30"/>
      <c r="G14" s="30"/>
      <c r="H14" s="30"/>
      <c r="I14" s="109" t="s">
        <v>25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0" t="s">
        <v>22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9" t="s">
        <v>27</v>
      </c>
      <c r="E17" s="30"/>
      <c r="F17" s="30"/>
      <c r="G17" s="30"/>
      <c r="H17" s="30"/>
      <c r="I17" s="109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6" t="str">
        <f>'Rekapitulace stavby'!E14</f>
        <v>Vyplň údaj</v>
      </c>
      <c r="F18" s="247"/>
      <c r="G18" s="247"/>
      <c r="H18" s="247"/>
      <c r="I18" s="109" t="s">
        <v>26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9" t="s">
        <v>29</v>
      </c>
      <c r="E20" s="30"/>
      <c r="F20" s="30"/>
      <c r="G20" s="30"/>
      <c r="H20" s="30"/>
      <c r="I20" s="109" t="s">
        <v>25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0" t="s">
        <v>22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9" t="s">
        <v>30</v>
      </c>
      <c r="E23" s="30"/>
      <c r="F23" s="30"/>
      <c r="G23" s="30"/>
      <c r="H23" s="30"/>
      <c r="I23" s="109" t="s">
        <v>25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0" t="s">
        <v>22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9" t="s">
        <v>31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48" t="s">
        <v>1</v>
      </c>
      <c r="F27" s="248"/>
      <c r="G27" s="248"/>
      <c r="H27" s="248"/>
      <c r="I27" s="112"/>
      <c r="J27" s="112"/>
      <c r="K27" s="112"/>
      <c r="L27" s="112"/>
      <c r="M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5"/>
      <c r="E29" s="115"/>
      <c r="F29" s="115"/>
      <c r="G29" s="115"/>
      <c r="H29" s="115"/>
      <c r="I29" s="115"/>
      <c r="J29" s="115"/>
      <c r="K29" s="115"/>
      <c r="L29" s="115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5"/>
      <c r="C30" s="30"/>
      <c r="D30" s="30"/>
      <c r="E30" s="109" t="s">
        <v>115</v>
      </c>
      <c r="F30" s="30"/>
      <c r="G30" s="30"/>
      <c r="H30" s="30"/>
      <c r="I30" s="30"/>
      <c r="J30" s="30"/>
      <c r="K30" s="116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5"/>
      <c r="C31" s="30"/>
      <c r="D31" s="30"/>
      <c r="E31" s="109" t="s">
        <v>116</v>
      </c>
      <c r="F31" s="30"/>
      <c r="G31" s="30"/>
      <c r="H31" s="30"/>
      <c r="I31" s="30"/>
      <c r="J31" s="30"/>
      <c r="K31" s="116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7" t="s">
        <v>32</v>
      </c>
      <c r="E32" s="30"/>
      <c r="F32" s="30"/>
      <c r="G32" s="30"/>
      <c r="H32" s="30"/>
      <c r="I32" s="30"/>
      <c r="J32" s="30"/>
      <c r="K32" s="118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5"/>
      <c r="E33" s="115"/>
      <c r="F33" s="115"/>
      <c r="G33" s="115"/>
      <c r="H33" s="115"/>
      <c r="I33" s="115"/>
      <c r="J33" s="115"/>
      <c r="K33" s="115"/>
      <c r="L33" s="115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9" t="s">
        <v>34</v>
      </c>
      <c r="G34" s="30"/>
      <c r="H34" s="30"/>
      <c r="I34" s="119" t="s">
        <v>33</v>
      </c>
      <c r="J34" s="30"/>
      <c r="K34" s="119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0" t="s">
        <v>36</v>
      </c>
      <c r="E35" s="109" t="s">
        <v>37</v>
      </c>
      <c r="F35" s="116">
        <f>ROUND((SUM(BE117:BE151)),  2)</f>
        <v>0</v>
      </c>
      <c r="G35" s="30"/>
      <c r="H35" s="30"/>
      <c r="I35" s="121">
        <v>0.21</v>
      </c>
      <c r="J35" s="30"/>
      <c r="K35" s="116">
        <f>ROUND(((SUM(BE117:BE151))*I35),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9" t="s">
        <v>38</v>
      </c>
      <c r="F36" s="116">
        <f>ROUND((SUM(BF117:BF151)),  2)</f>
        <v>0</v>
      </c>
      <c r="G36" s="30"/>
      <c r="H36" s="30"/>
      <c r="I36" s="121">
        <v>0.15</v>
      </c>
      <c r="J36" s="30"/>
      <c r="K36" s="116">
        <f>ROUND(((SUM(BF117:BF151))*I36),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9" t="s">
        <v>39</v>
      </c>
      <c r="F37" s="116">
        <f>ROUND((SUM(BG117:BG151)),  2)</f>
        <v>0</v>
      </c>
      <c r="G37" s="30"/>
      <c r="H37" s="30"/>
      <c r="I37" s="121">
        <v>0.21</v>
      </c>
      <c r="J37" s="30"/>
      <c r="K37" s="116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9" t="s">
        <v>40</v>
      </c>
      <c r="F38" s="116">
        <f>ROUND((SUM(BH117:BH151)),  2)</f>
        <v>0</v>
      </c>
      <c r="G38" s="30"/>
      <c r="H38" s="30"/>
      <c r="I38" s="121">
        <v>0.15</v>
      </c>
      <c r="J38" s="30"/>
      <c r="K38" s="116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9" t="s">
        <v>41</v>
      </c>
      <c r="F39" s="116">
        <f>ROUND((SUM(BI117:BI151)),  2)</f>
        <v>0</v>
      </c>
      <c r="G39" s="30"/>
      <c r="H39" s="30"/>
      <c r="I39" s="121">
        <v>0</v>
      </c>
      <c r="J39" s="30"/>
      <c r="K39" s="116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2"/>
      <c r="D41" s="123" t="s">
        <v>42</v>
      </c>
      <c r="E41" s="124"/>
      <c r="F41" s="124"/>
      <c r="G41" s="125" t="s">
        <v>43</v>
      </c>
      <c r="H41" s="126" t="s">
        <v>44</v>
      </c>
      <c r="I41" s="124"/>
      <c r="J41" s="124"/>
      <c r="K41" s="127">
        <f>SUM(K32:K39)</f>
        <v>0</v>
      </c>
      <c r="L41" s="128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9" t="s">
        <v>45</v>
      </c>
      <c r="E50" s="130"/>
      <c r="F50" s="130"/>
      <c r="G50" s="129" t="s">
        <v>46</v>
      </c>
      <c r="H50" s="130"/>
      <c r="I50" s="130"/>
      <c r="J50" s="130"/>
      <c r="K50" s="130"/>
      <c r="L50" s="130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30"/>
      <c r="B61" s="35"/>
      <c r="C61" s="30"/>
      <c r="D61" s="131" t="s">
        <v>47</v>
      </c>
      <c r="E61" s="132"/>
      <c r="F61" s="133" t="s">
        <v>48</v>
      </c>
      <c r="G61" s="131" t="s">
        <v>47</v>
      </c>
      <c r="H61" s="132"/>
      <c r="I61" s="132"/>
      <c r="J61" s="134" t="s">
        <v>48</v>
      </c>
      <c r="K61" s="132"/>
      <c r="L61" s="132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30"/>
      <c r="B65" s="35"/>
      <c r="C65" s="30"/>
      <c r="D65" s="129" t="s">
        <v>49</v>
      </c>
      <c r="E65" s="135"/>
      <c r="F65" s="135"/>
      <c r="G65" s="129" t="s">
        <v>50</v>
      </c>
      <c r="H65" s="135"/>
      <c r="I65" s="135"/>
      <c r="J65" s="135"/>
      <c r="K65" s="135"/>
      <c r="L65" s="13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30"/>
      <c r="B76" s="35"/>
      <c r="C76" s="30"/>
      <c r="D76" s="131" t="s">
        <v>47</v>
      </c>
      <c r="E76" s="132"/>
      <c r="F76" s="133" t="s">
        <v>48</v>
      </c>
      <c r="G76" s="131" t="s">
        <v>47</v>
      </c>
      <c r="H76" s="132"/>
      <c r="I76" s="132"/>
      <c r="J76" s="134" t="s">
        <v>48</v>
      </c>
      <c r="K76" s="132"/>
      <c r="L76" s="132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117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49" t="str">
        <f>E7</f>
        <v>Revizní činnost elektrického zařízení SEE v obvodu OŘ Plzeň 2022</v>
      </c>
      <c r="F85" s="250"/>
      <c r="G85" s="250"/>
      <c r="H85" s="250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113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5" t="str">
        <f>E9</f>
        <v>07 - revize OE Strakonice</v>
      </c>
      <c r="F87" s="251"/>
      <c r="G87" s="251"/>
      <c r="H87" s="251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21</v>
      </c>
      <c r="D89" s="32"/>
      <c r="E89" s="32"/>
      <c r="F89" s="23" t="str">
        <f>F12</f>
        <v xml:space="preserve"> 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40" t="s">
        <v>118</v>
      </c>
      <c r="D94" s="141"/>
      <c r="E94" s="141"/>
      <c r="F94" s="141"/>
      <c r="G94" s="141"/>
      <c r="H94" s="141"/>
      <c r="I94" s="142" t="s">
        <v>119</v>
      </c>
      <c r="J94" s="142" t="s">
        <v>120</v>
      </c>
      <c r="K94" s="142" t="s">
        <v>121</v>
      </c>
      <c r="L94" s="14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43" t="s">
        <v>122</v>
      </c>
      <c r="D96" s="32"/>
      <c r="E96" s="32"/>
      <c r="F96" s="32"/>
      <c r="G96" s="32"/>
      <c r="H96" s="32"/>
      <c r="I96" s="80">
        <f>Q117</f>
        <v>0</v>
      </c>
      <c r="J96" s="80">
        <f>R117</f>
        <v>0</v>
      </c>
      <c r="K96" s="80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123</v>
      </c>
    </row>
    <row r="97" spans="1:31" s="9" customFormat="1" ht="24.95" hidden="1" customHeight="1">
      <c r="B97" s="144"/>
      <c r="C97" s="145"/>
      <c r="D97" s="146" t="s">
        <v>124</v>
      </c>
      <c r="E97" s="147"/>
      <c r="F97" s="147"/>
      <c r="G97" s="147"/>
      <c r="H97" s="147"/>
      <c r="I97" s="148">
        <f>Q118</f>
        <v>0</v>
      </c>
      <c r="J97" s="148">
        <f>R118</f>
        <v>0</v>
      </c>
      <c r="K97" s="148">
        <f>K118</f>
        <v>0</v>
      </c>
      <c r="L97" s="145"/>
      <c r="M97" s="149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125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49" t="str">
        <f>E7</f>
        <v>Revizní činnost elektrického zařízení SEE v obvodu OŘ Plzeň 2022</v>
      </c>
      <c r="F107" s="250"/>
      <c r="G107" s="250"/>
      <c r="H107" s="250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113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5" t="str">
        <f>E9</f>
        <v>07 - revize OE Strakonice</v>
      </c>
      <c r="F109" s="251"/>
      <c r="G109" s="251"/>
      <c r="H109" s="251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21</v>
      </c>
      <c r="D111" s="32"/>
      <c r="E111" s="32"/>
      <c r="F111" s="23" t="str">
        <f>F12</f>
        <v xml:space="preserve"> </v>
      </c>
      <c r="G111" s="32"/>
      <c r="H111" s="32"/>
      <c r="I111" s="25" t="s">
        <v>23</v>
      </c>
      <c r="J111" s="62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30</v>
      </c>
      <c r="J114" s="28" t="str">
        <f>E24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50"/>
      <c r="B116" s="151"/>
      <c r="C116" s="152" t="s">
        <v>126</v>
      </c>
      <c r="D116" s="153" t="s">
        <v>57</v>
      </c>
      <c r="E116" s="153" t="s">
        <v>53</v>
      </c>
      <c r="F116" s="153" t="s">
        <v>54</v>
      </c>
      <c r="G116" s="153" t="s">
        <v>127</v>
      </c>
      <c r="H116" s="153" t="s">
        <v>128</v>
      </c>
      <c r="I116" s="153" t="s">
        <v>129</v>
      </c>
      <c r="J116" s="153" t="s">
        <v>130</v>
      </c>
      <c r="K116" s="153" t="s">
        <v>121</v>
      </c>
      <c r="L116" s="154" t="s">
        <v>131</v>
      </c>
      <c r="M116" s="155"/>
      <c r="N116" s="71" t="s">
        <v>1</v>
      </c>
      <c r="O116" s="72" t="s">
        <v>36</v>
      </c>
      <c r="P116" s="72" t="s">
        <v>132</v>
      </c>
      <c r="Q116" s="72" t="s">
        <v>133</v>
      </c>
      <c r="R116" s="72" t="s">
        <v>134</v>
      </c>
      <c r="S116" s="72" t="s">
        <v>135</v>
      </c>
      <c r="T116" s="72" t="s">
        <v>136</v>
      </c>
      <c r="U116" s="72" t="s">
        <v>137</v>
      </c>
      <c r="V116" s="72" t="s">
        <v>138</v>
      </c>
      <c r="W116" s="72" t="s">
        <v>139</v>
      </c>
      <c r="X116" s="73" t="s">
        <v>140</v>
      </c>
      <c r="Y116" s="150"/>
      <c r="Z116" s="150"/>
      <c r="AA116" s="150"/>
      <c r="AB116" s="150"/>
      <c r="AC116" s="150"/>
      <c r="AD116" s="150"/>
      <c r="AE116" s="150"/>
    </row>
    <row r="117" spans="1:65" s="2" customFormat="1" ht="22.9" customHeight="1">
      <c r="A117" s="30"/>
      <c r="B117" s="31"/>
      <c r="C117" s="78" t="s">
        <v>141</v>
      </c>
      <c r="D117" s="32"/>
      <c r="E117" s="32"/>
      <c r="F117" s="32"/>
      <c r="G117" s="32"/>
      <c r="H117" s="32"/>
      <c r="I117" s="32"/>
      <c r="J117" s="32"/>
      <c r="K117" s="156">
        <f>BK117</f>
        <v>0</v>
      </c>
      <c r="L117" s="32"/>
      <c r="M117" s="35"/>
      <c r="N117" s="74"/>
      <c r="O117" s="157"/>
      <c r="P117" s="75"/>
      <c r="Q117" s="158">
        <f>Q118</f>
        <v>0</v>
      </c>
      <c r="R117" s="158">
        <f>R118</f>
        <v>0</v>
      </c>
      <c r="S117" s="75"/>
      <c r="T117" s="159">
        <f>T118</f>
        <v>0</v>
      </c>
      <c r="U117" s="75"/>
      <c r="V117" s="159">
        <f>V118</f>
        <v>0</v>
      </c>
      <c r="W117" s="75"/>
      <c r="X117" s="160">
        <f>X118</f>
        <v>0</v>
      </c>
      <c r="Y117" s="30"/>
      <c r="Z117" s="30"/>
      <c r="AA117" s="30"/>
      <c r="AB117" s="30"/>
      <c r="AC117" s="30"/>
      <c r="AD117" s="30"/>
      <c r="AE117" s="30"/>
      <c r="AT117" s="13" t="s">
        <v>73</v>
      </c>
      <c r="AU117" s="13" t="s">
        <v>123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73</v>
      </c>
      <c r="E118" s="165" t="s">
        <v>142</v>
      </c>
      <c r="F118" s="165" t="s">
        <v>143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SUM(Q119:Q151)</f>
        <v>0</v>
      </c>
      <c r="R118" s="171">
        <f>SUM(R119:R151)</f>
        <v>0</v>
      </c>
      <c r="S118" s="170"/>
      <c r="T118" s="172">
        <f>SUM(T119:T151)</f>
        <v>0</v>
      </c>
      <c r="U118" s="170"/>
      <c r="V118" s="172">
        <f>SUM(V119:V151)</f>
        <v>0</v>
      </c>
      <c r="W118" s="170"/>
      <c r="X118" s="173">
        <f>SUM(X119:X151)</f>
        <v>0</v>
      </c>
      <c r="AR118" s="174" t="s">
        <v>144</v>
      </c>
      <c r="AT118" s="175" t="s">
        <v>73</v>
      </c>
      <c r="AU118" s="175" t="s">
        <v>74</v>
      </c>
      <c r="AY118" s="174" t="s">
        <v>145</v>
      </c>
      <c r="BK118" s="176">
        <f>SUM(BK119:BK151)</f>
        <v>0</v>
      </c>
    </row>
    <row r="119" spans="1:65" s="2" customFormat="1" ht="24.2" customHeight="1">
      <c r="A119" s="30"/>
      <c r="B119" s="31"/>
      <c r="C119" s="177" t="s">
        <v>254</v>
      </c>
      <c r="D119" s="177" t="s">
        <v>146</v>
      </c>
      <c r="E119" s="178" t="s">
        <v>190</v>
      </c>
      <c r="F119" s="179" t="s">
        <v>191</v>
      </c>
      <c r="G119" s="180" t="s">
        <v>149</v>
      </c>
      <c r="H119" s="181">
        <v>1</v>
      </c>
      <c r="I119" s="182"/>
      <c r="J119" s="182"/>
      <c r="K119" s="183">
        <f>ROUND(P119*H119,2)</f>
        <v>0</v>
      </c>
      <c r="L119" s="179" t="s">
        <v>171</v>
      </c>
      <c r="M119" s="35"/>
      <c r="N119" s="184" t="s">
        <v>1</v>
      </c>
      <c r="O119" s="185" t="s">
        <v>37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7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8">
        <f>W119*H119</f>
        <v>0</v>
      </c>
      <c r="Y119" s="30"/>
      <c r="Z119" s="30"/>
      <c r="AA119" s="30"/>
      <c r="AB119" s="30"/>
      <c r="AC119" s="30"/>
      <c r="AD119" s="30"/>
      <c r="AE119" s="30"/>
      <c r="AR119" s="189" t="s">
        <v>150</v>
      </c>
      <c r="AT119" s="189" t="s">
        <v>146</v>
      </c>
      <c r="AU119" s="189" t="s">
        <v>82</v>
      </c>
      <c r="AY119" s="13" t="s">
        <v>145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3" t="s">
        <v>82</v>
      </c>
      <c r="BK119" s="190">
        <f>ROUND(P119*H119,2)</f>
        <v>0</v>
      </c>
      <c r="BL119" s="13" t="s">
        <v>150</v>
      </c>
      <c r="BM119" s="189" t="s">
        <v>327</v>
      </c>
    </row>
    <row r="120" spans="1:65" s="2" customFormat="1" ht="48.75">
      <c r="A120" s="30"/>
      <c r="B120" s="31"/>
      <c r="C120" s="32"/>
      <c r="D120" s="191" t="s">
        <v>152</v>
      </c>
      <c r="E120" s="32"/>
      <c r="F120" s="192" t="s">
        <v>328</v>
      </c>
      <c r="G120" s="32"/>
      <c r="H120" s="32"/>
      <c r="I120" s="193"/>
      <c r="J120" s="193"/>
      <c r="K120" s="32"/>
      <c r="L120" s="32"/>
      <c r="M120" s="35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0"/>
      <c r="Z120" s="30"/>
      <c r="AA120" s="30"/>
      <c r="AB120" s="30"/>
      <c r="AC120" s="30"/>
      <c r="AD120" s="30"/>
      <c r="AE120" s="30"/>
      <c r="AT120" s="13" t="s">
        <v>152</v>
      </c>
      <c r="AU120" s="13" t="s">
        <v>82</v>
      </c>
    </row>
    <row r="121" spans="1:65" s="2" customFormat="1" ht="19.5">
      <c r="A121" s="30"/>
      <c r="B121" s="31"/>
      <c r="C121" s="32"/>
      <c r="D121" s="191" t="s">
        <v>153</v>
      </c>
      <c r="E121" s="32"/>
      <c r="F121" s="196" t="s">
        <v>329</v>
      </c>
      <c r="G121" s="32"/>
      <c r="H121" s="32"/>
      <c r="I121" s="193"/>
      <c r="J121" s="193"/>
      <c r="K121" s="32"/>
      <c r="L121" s="32"/>
      <c r="M121" s="35"/>
      <c r="N121" s="194"/>
      <c r="O121" s="195"/>
      <c r="P121" s="67"/>
      <c r="Q121" s="67"/>
      <c r="R121" s="67"/>
      <c r="S121" s="67"/>
      <c r="T121" s="67"/>
      <c r="U121" s="67"/>
      <c r="V121" s="67"/>
      <c r="W121" s="67"/>
      <c r="X121" s="68"/>
      <c r="Y121" s="30"/>
      <c r="Z121" s="30"/>
      <c r="AA121" s="30"/>
      <c r="AB121" s="30"/>
      <c r="AC121" s="30"/>
      <c r="AD121" s="30"/>
      <c r="AE121" s="30"/>
      <c r="AT121" s="13" t="s">
        <v>153</v>
      </c>
      <c r="AU121" s="13" t="s">
        <v>82</v>
      </c>
    </row>
    <row r="122" spans="1:65" s="2" customFormat="1" ht="24.2" customHeight="1">
      <c r="A122" s="30"/>
      <c r="B122" s="31"/>
      <c r="C122" s="177" t="s">
        <v>168</v>
      </c>
      <c r="D122" s="177" t="s">
        <v>146</v>
      </c>
      <c r="E122" s="178" t="s">
        <v>330</v>
      </c>
      <c r="F122" s="179" t="s">
        <v>331</v>
      </c>
      <c r="G122" s="180" t="s">
        <v>149</v>
      </c>
      <c r="H122" s="181">
        <v>1</v>
      </c>
      <c r="I122" s="182"/>
      <c r="J122" s="182"/>
      <c r="K122" s="183">
        <f>ROUND(P122*H122,2)</f>
        <v>0</v>
      </c>
      <c r="L122" s="179" t="s">
        <v>171</v>
      </c>
      <c r="M122" s="35"/>
      <c r="N122" s="184" t="s">
        <v>1</v>
      </c>
      <c r="O122" s="185" t="s">
        <v>37</v>
      </c>
      <c r="P122" s="186">
        <f>I122+J122</f>
        <v>0</v>
      </c>
      <c r="Q122" s="186">
        <f>ROUND(I122*H122,2)</f>
        <v>0</v>
      </c>
      <c r="R122" s="186">
        <f>ROUND(J122*H122,2)</f>
        <v>0</v>
      </c>
      <c r="S122" s="67"/>
      <c r="T122" s="187">
        <f>S122*H122</f>
        <v>0</v>
      </c>
      <c r="U122" s="187">
        <v>0</v>
      </c>
      <c r="V122" s="187">
        <f>U122*H122</f>
        <v>0</v>
      </c>
      <c r="W122" s="187">
        <v>0</v>
      </c>
      <c r="X122" s="188">
        <f>W122*H122</f>
        <v>0</v>
      </c>
      <c r="Y122" s="30"/>
      <c r="Z122" s="30"/>
      <c r="AA122" s="30"/>
      <c r="AB122" s="30"/>
      <c r="AC122" s="30"/>
      <c r="AD122" s="30"/>
      <c r="AE122" s="30"/>
      <c r="AR122" s="189" t="s">
        <v>150</v>
      </c>
      <c r="AT122" s="189" t="s">
        <v>146</v>
      </c>
      <c r="AU122" s="189" t="s">
        <v>82</v>
      </c>
      <c r="AY122" s="13" t="s">
        <v>145</v>
      </c>
      <c r="BE122" s="190">
        <f>IF(O122="základní",K122,0)</f>
        <v>0</v>
      </c>
      <c r="BF122" s="190">
        <f>IF(O122="snížená",K122,0)</f>
        <v>0</v>
      </c>
      <c r="BG122" s="190">
        <f>IF(O122="zákl. přenesená",K122,0)</f>
        <v>0</v>
      </c>
      <c r="BH122" s="190">
        <f>IF(O122="sníž. přenesená",K122,0)</f>
        <v>0</v>
      </c>
      <c r="BI122" s="190">
        <f>IF(O122="nulová",K122,0)</f>
        <v>0</v>
      </c>
      <c r="BJ122" s="13" t="s">
        <v>82</v>
      </c>
      <c r="BK122" s="190">
        <f>ROUND(P122*H122,2)</f>
        <v>0</v>
      </c>
      <c r="BL122" s="13" t="s">
        <v>150</v>
      </c>
      <c r="BM122" s="189" t="s">
        <v>332</v>
      </c>
    </row>
    <row r="123" spans="1:65" s="2" customFormat="1" ht="48.75">
      <c r="A123" s="30"/>
      <c r="B123" s="31"/>
      <c r="C123" s="32"/>
      <c r="D123" s="191" t="s">
        <v>152</v>
      </c>
      <c r="E123" s="32"/>
      <c r="F123" s="192" t="s">
        <v>333</v>
      </c>
      <c r="G123" s="32"/>
      <c r="H123" s="32"/>
      <c r="I123" s="193"/>
      <c r="J123" s="193"/>
      <c r="K123" s="32"/>
      <c r="L123" s="32"/>
      <c r="M123" s="35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0"/>
      <c r="Z123" s="30"/>
      <c r="AA123" s="30"/>
      <c r="AB123" s="30"/>
      <c r="AC123" s="30"/>
      <c r="AD123" s="30"/>
      <c r="AE123" s="30"/>
      <c r="AT123" s="13" t="s">
        <v>152</v>
      </c>
      <c r="AU123" s="13" t="s">
        <v>82</v>
      </c>
    </row>
    <row r="124" spans="1:65" s="2" customFormat="1" ht="19.5">
      <c r="A124" s="30"/>
      <c r="B124" s="31"/>
      <c r="C124" s="32"/>
      <c r="D124" s="191" t="s">
        <v>153</v>
      </c>
      <c r="E124" s="32"/>
      <c r="F124" s="196" t="s">
        <v>329</v>
      </c>
      <c r="G124" s="32"/>
      <c r="H124" s="32"/>
      <c r="I124" s="193"/>
      <c r="J124" s="193"/>
      <c r="K124" s="32"/>
      <c r="L124" s="32"/>
      <c r="M124" s="35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0"/>
      <c r="Z124" s="30"/>
      <c r="AA124" s="30"/>
      <c r="AB124" s="30"/>
      <c r="AC124" s="30"/>
      <c r="AD124" s="30"/>
      <c r="AE124" s="30"/>
      <c r="AT124" s="13" t="s">
        <v>153</v>
      </c>
      <c r="AU124" s="13" t="s">
        <v>82</v>
      </c>
    </row>
    <row r="125" spans="1:65" s="2" customFormat="1" ht="24.2" customHeight="1">
      <c r="A125" s="30"/>
      <c r="B125" s="31"/>
      <c r="C125" s="177" t="s">
        <v>82</v>
      </c>
      <c r="D125" s="177" t="s">
        <v>146</v>
      </c>
      <c r="E125" s="178" t="s">
        <v>334</v>
      </c>
      <c r="F125" s="179" t="s">
        <v>335</v>
      </c>
      <c r="G125" s="180" t="s">
        <v>149</v>
      </c>
      <c r="H125" s="181">
        <v>1</v>
      </c>
      <c r="I125" s="182"/>
      <c r="J125" s="182"/>
      <c r="K125" s="183">
        <f>ROUND(P125*H125,2)</f>
        <v>0</v>
      </c>
      <c r="L125" s="179" t="s">
        <v>171</v>
      </c>
      <c r="M125" s="35"/>
      <c r="N125" s="184" t="s">
        <v>1</v>
      </c>
      <c r="O125" s="185" t="s">
        <v>37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67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8">
        <f>W125*H125</f>
        <v>0</v>
      </c>
      <c r="Y125" s="30"/>
      <c r="Z125" s="30"/>
      <c r="AA125" s="30"/>
      <c r="AB125" s="30"/>
      <c r="AC125" s="30"/>
      <c r="AD125" s="30"/>
      <c r="AE125" s="30"/>
      <c r="AR125" s="189" t="s">
        <v>150</v>
      </c>
      <c r="AT125" s="189" t="s">
        <v>146</v>
      </c>
      <c r="AU125" s="189" t="s">
        <v>82</v>
      </c>
      <c r="AY125" s="13" t="s">
        <v>145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3" t="s">
        <v>82</v>
      </c>
      <c r="BK125" s="190">
        <f>ROUND(P125*H125,2)</f>
        <v>0</v>
      </c>
      <c r="BL125" s="13" t="s">
        <v>150</v>
      </c>
      <c r="BM125" s="189" t="s">
        <v>336</v>
      </c>
    </row>
    <row r="126" spans="1:65" s="2" customFormat="1" ht="58.5">
      <c r="A126" s="30"/>
      <c r="B126" s="31"/>
      <c r="C126" s="32"/>
      <c r="D126" s="191" t="s">
        <v>152</v>
      </c>
      <c r="E126" s="32"/>
      <c r="F126" s="192" t="s">
        <v>337</v>
      </c>
      <c r="G126" s="32"/>
      <c r="H126" s="32"/>
      <c r="I126" s="193"/>
      <c r="J126" s="193"/>
      <c r="K126" s="32"/>
      <c r="L126" s="32"/>
      <c r="M126" s="35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0"/>
      <c r="Z126" s="30"/>
      <c r="AA126" s="30"/>
      <c r="AB126" s="30"/>
      <c r="AC126" s="30"/>
      <c r="AD126" s="30"/>
      <c r="AE126" s="30"/>
      <c r="AT126" s="13" t="s">
        <v>152</v>
      </c>
      <c r="AU126" s="13" t="s">
        <v>82</v>
      </c>
    </row>
    <row r="127" spans="1:65" s="2" customFormat="1" ht="19.5">
      <c r="A127" s="30"/>
      <c r="B127" s="31"/>
      <c r="C127" s="32"/>
      <c r="D127" s="191" t="s">
        <v>153</v>
      </c>
      <c r="E127" s="32"/>
      <c r="F127" s="196" t="s">
        <v>338</v>
      </c>
      <c r="G127" s="32"/>
      <c r="H127" s="32"/>
      <c r="I127" s="193"/>
      <c r="J127" s="193"/>
      <c r="K127" s="32"/>
      <c r="L127" s="32"/>
      <c r="M127" s="35"/>
      <c r="N127" s="194"/>
      <c r="O127" s="195"/>
      <c r="P127" s="67"/>
      <c r="Q127" s="67"/>
      <c r="R127" s="67"/>
      <c r="S127" s="67"/>
      <c r="T127" s="67"/>
      <c r="U127" s="67"/>
      <c r="V127" s="67"/>
      <c r="W127" s="67"/>
      <c r="X127" s="68"/>
      <c r="Y127" s="30"/>
      <c r="Z127" s="30"/>
      <c r="AA127" s="30"/>
      <c r="AB127" s="30"/>
      <c r="AC127" s="30"/>
      <c r="AD127" s="30"/>
      <c r="AE127" s="30"/>
      <c r="AT127" s="13" t="s">
        <v>153</v>
      </c>
      <c r="AU127" s="13" t="s">
        <v>82</v>
      </c>
    </row>
    <row r="128" spans="1:65" s="2" customFormat="1" ht="24.2" customHeight="1">
      <c r="A128" s="30"/>
      <c r="B128" s="31"/>
      <c r="C128" s="177" t="s">
        <v>84</v>
      </c>
      <c r="D128" s="177" t="s">
        <v>146</v>
      </c>
      <c r="E128" s="178" t="s">
        <v>194</v>
      </c>
      <c r="F128" s="179" t="s">
        <v>195</v>
      </c>
      <c r="G128" s="180" t="s">
        <v>149</v>
      </c>
      <c r="H128" s="181">
        <v>4</v>
      </c>
      <c r="I128" s="182"/>
      <c r="J128" s="182"/>
      <c r="K128" s="183">
        <f>ROUND(P128*H128,2)</f>
        <v>0</v>
      </c>
      <c r="L128" s="179" t="s">
        <v>171</v>
      </c>
      <c r="M128" s="35"/>
      <c r="N128" s="184" t="s">
        <v>1</v>
      </c>
      <c r="O128" s="185" t="s">
        <v>37</v>
      </c>
      <c r="P128" s="186">
        <f>I128+J128</f>
        <v>0</v>
      </c>
      <c r="Q128" s="186">
        <f>ROUND(I128*H128,2)</f>
        <v>0</v>
      </c>
      <c r="R128" s="186">
        <f>ROUND(J128*H128,2)</f>
        <v>0</v>
      </c>
      <c r="S128" s="67"/>
      <c r="T128" s="187">
        <f>S128*H128</f>
        <v>0</v>
      </c>
      <c r="U128" s="187">
        <v>0</v>
      </c>
      <c r="V128" s="187">
        <f>U128*H128</f>
        <v>0</v>
      </c>
      <c r="W128" s="187">
        <v>0</v>
      </c>
      <c r="X128" s="188">
        <f>W128*H128</f>
        <v>0</v>
      </c>
      <c r="Y128" s="30"/>
      <c r="Z128" s="30"/>
      <c r="AA128" s="30"/>
      <c r="AB128" s="30"/>
      <c r="AC128" s="30"/>
      <c r="AD128" s="30"/>
      <c r="AE128" s="30"/>
      <c r="AR128" s="189" t="s">
        <v>150</v>
      </c>
      <c r="AT128" s="189" t="s">
        <v>146</v>
      </c>
      <c r="AU128" s="189" t="s">
        <v>82</v>
      </c>
      <c r="AY128" s="13" t="s">
        <v>145</v>
      </c>
      <c r="BE128" s="190">
        <f>IF(O128="základní",K128,0)</f>
        <v>0</v>
      </c>
      <c r="BF128" s="190">
        <f>IF(O128="snížená",K128,0)</f>
        <v>0</v>
      </c>
      <c r="BG128" s="190">
        <f>IF(O128="zákl. přenesená",K128,0)</f>
        <v>0</v>
      </c>
      <c r="BH128" s="190">
        <f>IF(O128="sníž. přenesená",K128,0)</f>
        <v>0</v>
      </c>
      <c r="BI128" s="190">
        <f>IF(O128="nulová",K128,0)</f>
        <v>0</v>
      </c>
      <c r="BJ128" s="13" t="s">
        <v>82</v>
      </c>
      <c r="BK128" s="190">
        <f>ROUND(P128*H128,2)</f>
        <v>0</v>
      </c>
      <c r="BL128" s="13" t="s">
        <v>150</v>
      </c>
      <c r="BM128" s="189" t="s">
        <v>339</v>
      </c>
    </row>
    <row r="129" spans="1:65" s="2" customFormat="1" ht="48.75">
      <c r="A129" s="30"/>
      <c r="B129" s="31"/>
      <c r="C129" s="32"/>
      <c r="D129" s="191" t="s">
        <v>152</v>
      </c>
      <c r="E129" s="32"/>
      <c r="F129" s="192" t="s">
        <v>285</v>
      </c>
      <c r="G129" s="32"/>
      <c r="H129" s="32"/>
      <c r="I129" s="193"/>
      <c r="J129" s="193"/>
      <c r="K129" s="32"/>
      <c r="L129" s="32"/>
      <c r="M129" s="35"/>
      <c r="N129" s="194"/>
      <c r="O129" s="195"/>
      <c r="P129" s="67"/>
      <c r="Q129" s="67"/>
      <c r="R129" s="67"/>
      <c r="S129" s="67"/>
      <c r="T129" s="67"/>
      <c r="U129" s="67"/>
      <c r="V129" s="67"/>
      <c r="W129" s="67"/>
      <c r="X129" s="68"/>
      <c r="Y129" s="30"/>
      <c r="Z129" s="30"/>
      <c r="AA129" s="30"/>
      <c r="AB129" s="30"/>
      <c r="AC129" s="30"/>
      <c r="AD129" s="30"/>
      <c r="AE129" s="30"/>
      <c r="AT129" s="13" t="s">
        <v>152</v>
      </c>
      <c r="AU129" s="13" t="s">
        <v>82</v>
      </c>
    </row>
    <row r="130" spans="1:65" s="2" customFormat="1" ht="48.75">
      <c r="A130" s="30"/>
      <c r="B130" s="31"/>
      <c r="C130" s="32"/>
      <c r="D130" s="191" t="s">
        <v>153</v>
      </c>
      <c r="E130" s="32"/>
      <c r="F130" s="196" t="s">
        <v>340</v>
      </c>
      <c r="G130" s="32"/>
      <c r="H130" s="32"/>
      <c r="I130" s="193"/>
      <c r="J130" s="193"/>
      <c r="K130" s="32"/>
      <c r="L130" s="32"/>
      <c r="M130" s="35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0"/>
      <c r="Z130" s="30"/>
      <c r="AA130" s="30"/>
      <c r="AB130" s="30"/>
      <c r="AC130" s="30"/>
      <c r="AD130" s="30"/>
      <c r="AE130" s="30"/>
      <c r="AT130" s="13" t="s">
        <v>153</v>
      </c>
      <c r="AU130" s="13" t="s">
        <v>82</v>
      </c>
    </row>
    <row r="131" spans="1:65" s="2" customFormat="1" ht="24.2" customHeight="1">
      <c r="A131" s="30"/>
      <c r="B131" s="31"/>
      <c r="C131" s="177" t="s">
        <v>159</v>
      </c>
      <c r="D131" s="177" t="s">
        <v>146</v>
      </c>
      <c r="E131" s="178" t="s">
        <v>226</v>
      </c>
      <c r="F131" s="179" t="s">
        <v>227</v>
      </c>
      <c r="G131" s="180" t="s">
        <v>149</v>
      </c>
      <c r="H131" s="181">
        <v>1</v>
      </c>
      <c r="I131" s="182"/>
      <c r="J131" s="182"/>
      <c r="K131" s="183">
        <f>ROUND(P131*H131,2)</f>
        <v>0</v>
      </c>
      <c r="L131" s="179" t="s">
        <v>171</v>
      </c>
      <c r="M131" s="35"/>
      <c r="N131" s="184" t="s">
        <v>1</v>
      </c>
      <c r="O131" s="185" t="s">
        <v>37</v>
      </c>
      <c r="P131" s="186">
        <f>I131+J131</f>
        <v>0</v>
      </c>
      <c r="Q131" s="186">
        <f>ROUND(I131*H131,2)</f>
        <v>0</v>
      </c>
      <c r="R131" s="186">
        <f>ROUND(J131*H131,2)</f>
        <v>0</v>
      </c>
      <c r="S131" s="67"/>
      <c r="T131" s="187">
        <f>S131*H131</f>
        <v>0</v>
      </c>
      <c r="U131" s="187">
        <v>0</v>
      </c>
      <c r="V131" s="187">
        <f>U131*H131</f>
        <v>0</v>
      </c>
      <c r="W131" s="187">
        <v>0</v>
      </c>
      <c r="X131" s="188">
        <f>W131*H131</f>
        <v>0</v>
      </c>
      <c r="Y131" s="30"/>
      <c r="Z131" s="30"/>
      <c r="AA131" s="30"/>
      <c r="AB131" s="30"/>
      <c r="AC131" s="30"/>
      <c r="AD131" s="30"/>
      <c r="AE131" s="30"/>
      <c r="AR131" s="189" t="s">
        <v>150</v>
      </c>
      <c r="AT131" s="189" t="s">
        <v>146</v>
      </c>
      <c r="AU131" s="189" t="s">
        <v>82</v>
      </c>
      <c r="AY131" s="13" t="s">
        <v>145</v>
      </c>
      <c r="BE131" s="190">
        <f>IF(O131="základní",K131,0)</f>
        <v>0</v>
      </c>
      <c r="BF131" s="190">
        <f>IF(O131="snížená",K131,0)</f>
        <v>0</v>
      </c>
      <c r="BG131" s="190">
        <f>IF(O131="zákl. přenesená",K131,0)</f>
        <v>0</v>
      </c>
      <c r="BH131" s="190">
        <f>IF(O131="sníž. přenesená",K131,0)</f>
        <v>0</v>
      </c>
      <c r="BI131" s="190">
        <f>IF(O131="nulová",K131,0)</f>
        <v>0</v>
      </c>
      <c r="BJ131" s="13" t="s">
        <v>82</v>
      </c>
      <c r="BK131" s="190">
        <f>ROUND(P131*H131,2)</f>
        <v>0</v>
      </c>
      <c r="BL131" s="13" t="s">
        <v>150</v>
      </c>
      <c r="BM131" s="189" t="s">
        <v>341</v>
      </c>
    </row>
    <row r="132" spans="1:65" s="2" customFormat="1" ht="48.75">
      <c r="A132" s="30"/>
      <c r="B132" s="31"/>
      <c r="C132" s="32"/>
      <c r="D132" s="191" t="s">
        <v>152</v>
      </c>
      <c r="E132" s="32"/>
      <c r="F132" s="192" t="s">
        <v>291</v>
      </c>
      <c r="G132" s="32"/>
      <c r="H132" s="32"/>
      <c r="I132" s="193"/>
      <c r="J132" s="193"/>
      <c r="K132" s="32"/>
      <c r="L132" s="32"/>
      <c r="M132" s="35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0"/>
      <c r="Z132" s="30"/>
      <c r="AA132" s="30"/>
      <c r="AB132" s="30"/>
      <c r="AC132" s="30"/>
      <c r="AD132" s="30"/>
      <c r="AE132" s="30"/>
      <c r="AT132" s="13" t="s">
        <v>152</v>
      </c>
      <c r="AU132" s="13" t="s">
        <v>82</v>
      </c>
    </row>
    <row r="133" spans="1:65" s="2" customFormat="1" ht="19.5">
      <c r="A133" s="30"/>
      <c r="B133" s="31"/>
      <c r="C133" s="32"/>
      <c r="D133" s="191" t="s">
        <v>153</v>
      </c>
      <c r="E133" s="32"/>
      <c r="F133" s="196" t="s">
        <v>342</v>
      </c>
      <c r="G133" s="32"/>
      <c r="H133" s="32"/>
      <c r="I133" s="193"/>
      <c r="J133" s="193"/>
      <c r="K133" s="32"/>
      <c r="L133" s="32"/>
      <c r="M133" s="35"/>
      <c r="N133" s="194"/>
      <c r="O133" s="195"/>
      <c r="P133" s="67"/>
      <c r="Q133" s="67"/>
      <c r="R133" s="67"/>
      <c r="S133" s="67"/>
      <c r="T133" s="67"/>
      <c r="U133" s="67"/>
      <c r="V133" s="67"/>
      <c r="W133" s="67"/>
      <c r="X133" s="68"/>
      <c r="Y133" s="30"/>
      <c r="Z133" s="30"/>
      <c r="AA133" s="30"/>
      <c r="AB133" s="30"/>
      <c r="AC133" s="30"/>
      <c r="AD133" s="30"/>
      <c r="AE133" s="30"/>
      <c r="AT133" s="13" t="s">
        <v>153</v>
      </c>
      <c r="AU133" s="13" t="s">
        <v>82</v>
      </c>
    </row>
    <row r="134" spans="1:65" s="2" customFormat="1" ht="24.2" customHeight="1">
      <c r="A134" s="30"/>
      <c r="B134" s="31"/>
      <c r="C134" s="177" t="s">
        <v>144</v>
      </c>
      <c r="D134" s="177" t="s">
        <v>146</v>
      </c>
      <c r="E134" s="178" t="s">
        <v>230</v>
      </c>
      <c r="F134" s="179" t="s">
        <v>231</v>
      </c>
      <c r="G134" s="180" t="s">
        <v>149</v>
      </c>
      <c r="H134" s="181">
        <v>2</v>
      </c>
      <c r="I134" s="182"/>
      <c r="J134" s="182"/>
      <c r="K134" s="183">
        <f>ROUND(P134*H134,2)</f>
        <v>0</v>
      </c>
      <c r="L134" s="179" t="s">
        <v>171</v>
      </c>
      <c r="M134" s="35"/>
      <c r="N134" s="184" t="s">
        <v>1</v>
      </c>
      <c r="O134" s="185" t="s">
        <v>37</v>
      </c>
      <c r="P134" s="186">
        <f>I134+J134</f>
        <v>0</v>
      </c>
      <c r="Q134" s="186">
        <f>ROUND(I134*H134,2)</f>
        <v>0</v>
      </c>
      <c r="R134" s="186">
        <f>ROUND(J134*H134,2)</f>
        <v>0</v>
      </c>
      <c r="S134" s="67"/>
      <c r="T134" s="187">
        <f>S134*H134</f>
        <v>0</v>
      </c>
      <c r="U134" s="187">
        <v>0</v>
      </c>
      <c r="V134" s="187">
        <f>U134*H134</f>
        <v>0</v>
      </c>
      <c r="W134" s="187">
        <v>0</v>
      </c>
      <c r="X134" s="188">
        <f>W134*H134</f>
        <v>0</v>
      </c>
      <c r="Y134" s="30"/>
      <c r="Z134" s="30"/>
      <c r="AA134" s="30"/>
      <c r="AB134" s="30"/>
      <c r="AC134" s="30"/>
      <c r="AD134" s="30"/>
      <c r="AE134" s="30"/>
      <c r="AR134" s="189" t="s">
        <v>150</v>
      </c>
      <c r="AT134" s="189" t="s">
        <v>146</v>
      </c>
      <c r="AU134" s="189" t="s">
        <v>82</v>
      </c>
      <c r="AY134" s="13" t="s">
        <v>145</v>
      </c>
      <c r="BE134" s="190">
        <f>IF(O134="základní",K134,0)</f>
        <v>0</v>
      </c>
      <c r="BF134" s="190">
        <f>IF(O134="snížená",K134,0)</f>
        <v>0</v>
      </c>
      <c r="BG134" s="190">
        <f>IF(O134="zákl. přenesená",K134,0)</f>
        <v>0</v>
      </c>
      <c r="BH134" s="190">
        <f>IF(O134="sníž. přenesená",K134,0)</f>
        <v>0</v>
      </c>
      <c r="BI134" s="190">
        <f>IF(O134="nulová",K134,0)</f>
        <v>0</v>
      </c>
      <c r="BJ134" s="13" t="s">
        <v>82</v>
      </c>
      <c r="BK134" s="190">
        <f>ROUND(P134*H134,2)</f>
        <v>0</v>
      </c>
      <c r="BL134" s="13" t="s">
        <v>150</v>
      </c>
      <c r="BM134" s="189" t="s">
        <v>343</v>
      </c>
    </row>
    <row r="135" spans="1:65" s="2" customFormat="1" ht="48.75">
      <c r="A135" s="30"/>
      <c r="B135" s="31"/>
      <c r="C135" s="32"/>
      <c r="D135" s="191" t="s">
        <v>152</v>
      </c>
      <c r="E135" s="32"/>
      <c r="F135" s="192" t="s">
        <v>294</v>
      </c>
      <c r="G135" s="32"/>
      <c r="H135" s="32"/>
      <c r="I135" s="193"/>
      <c r="J135" s="193"/>
      <c r="K135" s="32"/>
      <c r="L135" s="32"/>
      <c r="M135" s="35"/>
      <c r="N135" s="194"/>
      <c r="O135" s="195"/>
      <c r="P135" s="67"/>
      <c r="Q135" s="67"/>
      <c r="R135" s="67"/>
      <c r="S135" s="67"/>
      <c r="T135" s="67"/>
      <c r="U135" s="67"/>
      <c r="V135" s="67"/>
      <c r="W135" s="67"/>
      <c r="X135" s="68"/>
      <c r="Y135" s="30"/>
      <c r="Z135" s="30"/>
      <c r="AA135" s="30"/>
      <c r="AB135" s="30"/>
      <c r="AC135" s="30"/>
      <c r="AD135" s="30"/>
      <c r="AE135" s="30"/>
      <c r="AT135" s="13" t="s">
        <v>152</v>
      </c>
      <c r="AU135" s="13" t="s">
        <v>82</v>
      </c>
    </row>
    <row r="136" spans="1:65" s="2" customFormat="1" ht="29.25">
      <c r="A136" s="30"/>
      <c r="B136" s="31"/>
      <c r="C136" s="32"/>
      <c r="D136" s="191" t="s">
        <v>153</v>
      </c>
      <c r="E136" s="32"/>
      <c r="F136" s="196" t="s">
        <v>344</v>
      </c>
      <c r="G136" s="32"/>
      <c r="H136" s="32"/>
      <c r="I136" s="193"/>
      <c r="J136" s="193"/>
      <c r="K136" s="32"/>
      <c r="L136" s="32"/>
      <c r="M136" s="35"/>
      <c r="N136" s="194"/>
      <c r="O136" s="195"/>
      <c r="P136" s="67"/>
      <c r="Q136" s="67"/>
      <c r="R136" s="67"/>
      <c r="S136" s="67"/>
      <c r="T136" s="67"/>
      <c r="U136" s="67"/>
      <c r="V136" s="67"/>
      <c r="W136" s="67"/>
      <c r="X136" s="68"/>
      <c r="Y136" s="30"/>
      <c r="Z136" s="30"/>
      <c r="AA136" s="30"/>
      <c r="AB136" s="30"/>
      <c r="AC136" s="30"/>
      <c r="AD136" s="30"/>
      <c r="AE136" s="30"/>
      <c r="AT136" s="13" t="s">
        <v>153</v>
      </c>
      <c r="AU136" s="13" t="s">
        <v>82</v>
      </c>
    </row>
    <row r="137" spans="1:65" s="2" customFormat="1" ht="37.9" customHeight="1">
      <c r="A137" s="30"/>
      <c r="B137" s="31"/>
      <c r="C137" s="177" t="s">
        <v>175</v>
      </c>
      <c r="D137" s="177" t="s">
        <v>146</v>
      </c>
      <c r="E137" s="178" t="s">
        <v>206</v>
      </c>
      <c r="F137" s="179" t="s">
        <v>207</v>
      </c>
      <c r="G137" s="180" t="s">
        <v>149</v>
      </c>
      <c r="H137" s="181">
        <v>1</v>
      </c>
      <c r="I137" s="182"/>
      <c r="J137" s="182"/>
      <c r="K137" s="183">
        <f>ROUND(P137*H137,2)</f>
        <v>0</v>
      </c>
      <c r="L137" s="179" t="s">
        <v>171</v>
      </c>
      <c r="M137" s="35"/>
      <c r="N137" s="184" t="s">
        <v>1</v>
      </c>
      <c r="O137" s="185" t="s">
        <v>37</v>
      </c>
      <c r="P137" s="186">
        <f>I137+J137</f>
        <v>0</v>
      </c>
      <c r="Q137" s="186">
        <f>ROUND(I137*H137,2)</f>
        <v>0</v>
      </c>
      <c r="R137" s="186">
        <f>ROUND(J137*H137,2)</f>
        <v>0</v>
      </c>
      <c r="S137" s="67"/>
      <c r="T137" s="187">
        <f>S137*H137</f>
        <v>0</v>
      </c>
      <c r="U137" s="187">
        <v>0</v>
      </c>
      <c r="V137" s="187">
        <f>U137*H137</f>
        <v>0</v>
      </c>
      <c r="W137" s="187">
        <v>0</v>
      </c>
      <c r="X137" s="188">
        <f>W137*H137</f>
        <v>0</v>
      </c>
      <c r="Y137" s="30"/>
      <c r="Z137" s="30"/>
      <c r="AA137" s="30"/>
      <c r="AB137" s="30"/>
      <c r="AC137" s="30"/>
      <c r="AD137" s="30"/>
      <c r="AE137" s="30"/>
      <c r="AR137" s="189" t="s">
        <v>150</v>
      </c>
      <c r="AT137" s="189" t="s">
        <v>146</v>
      </c>
      <c r="AU137" s="189" t="s">
        <v>82</v>
      </c>
      <c r="AY137" s="13" t="s">
        <v>145</v>
      </c>
      <c r="BE137" s="190">
        <f>IF(O137="základní",K137,0)</f>
        <v>0</v>
      </c>
      <c r="BF137" s="190">
        <f>IF(O137="snížená",K137,0)</f>
        <v>0</v>
      </c>
      <c r="BG137" s="190">
        <f>IF(O137="zákl. přenesená",K137,0)</f>
        <v>0</v>
      </c>
      <c r="BH137" s="190">
        <f>IF(O137="sníž. přenesená",K137,0)</f>
        <v>0</v>
      </c>
      <c r="BI137" s="190">
        <f>IF(O137="nulová",K137,0)</f>
        <v>0</v>
      </c>
      <c r="BJ137" s="13" t="s">
        <v>82</v>
      </c>
      <c r="BK137" s="190">
        <f>ROUND(P137*H137,2)</f>
        <v>0</v>
      </c>
      <c r="BL137" s="13" t="s">
        <v>150</v>
      </c>
      <c r="BM137" s="189" t="s">
        <v>345</v>
      </c>
    </row>
    <row r="138" spans="1:65" s="2" customFormat="1" ht="58.5">
      <c r="A138" s="30"/>
      <c r="B138" s="31"/>
      <c r="C138" s="32"/>
      <c r="D138" s="191" t="s">
        <v>152</v>
      </c>
      <c r="E138" s="32"/>
      <c r="F138" s="192" t="s">
        <v>346</v>
      </c>
      <c r="G138" s="32"/>
      <c r="H138" s="32"/>
      <c r="I138" s="193"/>
      <c r="J138" s="193"/>
      <c r="K138" s="32"/>
      <c r="L138" s="32"/>
      <c r="M138" s="35"/>
      <c r="N138" s="194"/>
      <c r="O138" s="195"/>
      <c r="P138" s="67"/>
      <c r="Q138" s="67"/>
      <c r="R138" s="67"/>
      <c r="S138" s="67"/>
      <c r="T138" s="67"/>
      <c r="U138" s="67"/>
      <c r="V138" s="67"/>
      <c r="W138" s="67"/>
      <c r="X138" s="68"/>
      <c r="Y138" s="30"/>
      <c r="Z138" s="30"/>
      <c r="AA138" s="30"/>
      <c r="AB138" s="30"/>
      <c r="AC138" s="30"/>
      <c r="AD138" s="30"/>
      <c r="AE138" s="30"/>
      <c r="AT138" s="13" t="s">
        <v>152</v>
      </c>
      <c r="AU138" s="13" t="s">
        <v>82</v>
      </c>
    </row>
    <row r="139" spans="1:65" s="2" customFormat="1" ht="19.5">
      <c r="A139" s="30"/>
      <c r="B139" s="31"/>
      <c r="C139" s="32"/>
      <c r="D139" s="191" t="s">
        <v>153</v>
      </c>
      <c r="E139" s="32"/>
      <c r="F139" s="196" t="s">
        <v>347</v>
      </c>
      <c r="G139" s="32"/>
      <c r="H139" s="32"/>
      <c r="I139" s="193"/>
      <c r="J139" s="193"/>
      <c r="K139" s="32"/>
      <c r="L139" s="32"/>
      <c r="M139" s="35"/>
      <c r="N139" s="194"/>
      <c r="O139" s="195"/>
      <c r="P139" s="67"/>
      <c r="Q139" s="67"/>
      <c r="R139" s="67"/>
      <c r="S139" s="67"/>
      <c r="T139" s="67"/>
      <c r="U139" s="67"/>
      <c r="V139" s="67"/>
      <c r="W139" s="67"/>
      <c r="X139" s="68"/>
      <c r="Y139" s="30"/>
      <c r="Z139" s="30"/>
      <c r="AA139" s="30"/>
      <c r="AB139" s="30"/>
      <c r="AC139" s="30"/>
      <c r="AD139" s="30"/>
      <c r="AE139" s="30"/>
      <c r="AT139" s="13" t="s">
        <v>153</v>
      </c>
      <c r="AU139" s="13" t="s">
        <v>82</v>
      </c>
    </row>
    <row r="140" spans="1:65" s="2" customFormat="1" ht="37.9" customHeight="1">
      <c r="A140" s="30"/>
      <c r="B140" s="31"/>
      <c r="C140" s="177" t="s">
        <v>214</v>
      </c>
      <c r="D140" s="177" t="s">
        <v>146</v>
      </c>
      <c r="E140" s="178" t="s">
        <v>255</v>
      </c>
      <c r="F140" s="179" t="s">
        <v>256</v>
      </c>
      <c r="G140" s="180" t="s">
        <v>149</v>
      </c>
      <c r="H140" s="181">
        <v>1</v>
      </c>
      <c r="I140" s="182"/>
      <c r="J140" s="182"/>
      <c r="K140" s="183">
        <f>ROUND(P140*H140,2)</f>
        <v>0</v>
      </c>
      <c r="L140" s="179" t="s">
        <v>171</v>
      </c>
      <c r="M140" s="35"/>
      <c r="N140" s="184" t="s">
        <v>1</v>
      </c>
      <c r="O140" s="185" t="s">
        <v>37</v>
      </c>
      <c r="P140" s="186">
        <f>I140+J140</f>
        <v>0</v>
      </c>
      <c r="Q140" s="186">
        <f>ROUND(I140*H140,2)</f>
        <v>0</v>
      </c>
      <c r="R140" s="186">
        <f>ROUND(J140*H140,2)</f>
        <v>0</v>
      </c>
      <c r="S140" s="67"/>
      <c r="T140" s="187">
        <f>S140*H140</f>
        <v>0</v>
      </c>
      <c r="U140" s="187">
        <v>0</v>
      </c>
      <c r="V140" s="187">
        <f>U140*H140</f>
        <v>0</v>
      </c>
      <c r="W140" s="187">
        <v>0</v>
      </c>
      <c r="X140" s="188">
        <f>W140*H140</f>
        <v>0</v>
      </c>
      <c r="Y140" s="30"/>
      <c r="Z140" s="30"/>
      <c r="AA140" s="30"/>
      <c r="AB140" s="30"/>
      <c r="AC140" s="30"/>
      <c r="AD140" s="30"/>
      <c r="AE140" s="30"/>
      <c r="AR140" s="189" t="s">
        <v>150</v>
      </c>
      <c r="AT140" s="189" t="s">
        <v>146</v>
      </c>
      <c r="AU140" s="189" t="s">
        <v>82</v>
      </c>
      <c r="AY140" s="13" t="s">
        <v>145</v>
      </c>
      <c r="BE140" s="190">
        <f>IF(O140="základní",K140,0)</f>
        <v>0</v>
      </c>
      <c r="BF140" s="190">
        <f>IF(O140="snížená",K140,0)</f>
        <v>0</v>
      </c>
      <c r="BG140" s="190">
        <f>IF(O140="zákl. přenesená",K140,0)</f>
        <v>0</v>
      </c>
      <c r="BH140" s="190">
        <f>IF(O140="sníž. přenesená",K140,0)</f>
        <v>0</v>
      </c>
      <c r="BI140" s="190">
        <f>IF(O140="nulová",K140,0)</f>
        <v>0</v>
      </c>
      <c r="BJ140" s="13" t="s">
        <v>82</v>
      </c>
      <c r="BK140" s="190">
        <f>ROUND(P140*H140,2)</f>
        <v>0</v>
      </c>
      <c r="BL140" s="13" t="s">
        <v>150</v>
      </c>
      <c r="BM140" s="189" t="s">
        <v>348</v>
      </c>
    </row>
    <row r="141" spans="1:65" s="2" customFormat="1" ht="58.5">
      <c r="A141" s="30"/>
      <c r="B141" s="31"/>
      <c r="C141" s="32"/>
      <c r="D141" s="191" t="s">
        <v>152</v>
      </c>
      <c r="E141" s="32"/>
      <c r="F141" s="192" t="s">
        <v>349</v>
      </c>
      <c r="G141" s="32"/>
      <c r="H141" s="32"/>
      <c r="I141" s="193"/>
      <c r="J141" s="193"/>
      <c r="K141" s="32"/>
      <c r="L141" s="32"/>
      <c r="M141" s="35"/>
      <c r="N141" s="194"/>
      <c r="O141" s="195"/>
      <c r="P141" s="67"/>
      <c r="Q141" s="67"/>
      <c r="R141" s="67"/>
      <c r="S141" s="67"/>
      <c r="T141" s="67"/>
      <c r="U141" s="67"/>
      <c r="V141" s="67"/>
      <c r="W141" s="67"/>
      <c r="X141" s="68"/>
      <c r="Y141" s="30"/>
      <c r="Z141" s="30"/>
      <c r="AA141" s="30"/>
      <c r="AB141" s="30"/>
      <c r="AC141" s="30"/>
      <c r="AD141" s="30"/>
      <c r="AE141" s="30"/>
      <c r="AT141" s="13" t="s">
        <v>152</v>
      </c>
      <c r="AU141" s="13" t="s">
        <v>82</v>
      </c>
    </row>
    <row r="142" spans="1:65" s="2" customFormat="1" ht="19.5">
      <c r="A142" s="30"/>
      <c r="B142" s="31"/>
      <c r="C142" s="32"/>
      <c r="D142" s="191" t="s">
        <v>153</v>
      </c>
      <c r="E142" s="32"/>
      <c r="F142" s="196" t="s">
        <v>350</v>
      </c>
      <c r="G142" s="32"/>
      <c r="H142" s="32"/>
      <c r="I142" s="193"/>
      <c r="J142" s="193"/>
      <c r="K142" s="32"/>
      <c r="L142" s="32"/>
      <c r="M142" s="35"/>
      <c r="N142" s="194"/>
      <c r="O142" s="195"/>
      <c r="P142" s="67"/>
      <c r="Q142" s="67"/>
      <c r="R142" s="67"/>
      <c r="S142" s="67"/>
      <c r="T142" s="67"/>
      <c r="U142" s="67"/>
      <c r="V142" s="67"/>
      <c r="W142" s="67"/>
      <c r="X142" s="68"/>
      <c r="Y142" s="30"/>
      <c r="Z142" s="30"/>
      <c r="AA142" s="30"/>
      <c r="AB142" s="30"/>
      <c r="AC142" s="30"/>
      <c r="AD142" s="30"/>
      <c r="AE142" s="30"/>
      <c r="AT142" s="13" t="s">
        <v>153</v>
      </c>
      <c r="AU142" s="13" t="s">
        <v>82</v>
      </c>
    </row>
    <row r="143" spans="1:65" s="2" customFormat="1" ht="37.9" customHeight="1">
      <c r="A143" s="30"/>
      <c r="B143" s="31"/>
      <c r="C143" s="177" t="s">
        <v>242</v>
      </c>
      <c r="D143" s="177" t="s">
        <v>146</v>
      </c>
      <c r="E143" s="178" t="s">
        <v>215</v>
      </c>
      <c r="F143" s="179" t="s">
        <v>216</v>
      </c>
      <c r="G143" s="180" t="s">
        <v>149</v>
      </c>
      <c r="H143" s="181">
        <v>1</v>
      </c>
      <c r="I143" s="182"/>
      <c r="J143" s="182"/>
      <c r="K143" s="183">
        <f>ROUND(P143*H143,2)</f>
        <v>0</v>
      </c>
      <c r="L143" s="179" t="s">
        <v>171</v>
      </c>
      <c r="M143" s="35"/>
      <c r="N143" s="184" t="s">
        <v>1</v>
      </c>
      <c r="O143" s="185" t="s">
        <v>37</v>
      </c>
      <c r="P143" s="186">
        <f>I143+J143</f>
        <v>0</v>
      </c>
      <c r="Q143" s="186">
        <f>ROUND(I143*H143,2)</f>
        <v>0</v>
      </c>
      <c r="R143" s="186">
        <f>ROUND(J143*H143,2)</f>
        <v>0</v>
      </c>
      <c r="S143" s="67"/>
      <c r="T143" s="187">
        <f>S143*H143</f>
        <v>0</v>
      </c>
      <c r="U143" s="187">
        <v>0</v>
      </c>
      <c r="V143" s="187">
        <f>U143*H143</f>
        <v>0</v>
      </c>
      <c r="W143" s="187">
        <v>0</v>
      </c>
      <c r="X143" s="188">
        <f>W143*H143</f>
        <v>0</v>
      </c>
      <c r="Y143" s="30"/>
      <c r="Z143" s="30"/>
      <c r="AA143" s="30"/>
      <c r="AB143" s="30"/>
      <c r="AC143" s="30"/>
      <c r="AD143" s="30"/>
      <c r="AE143" s="30"/>
      <c r="AR143" s="189" t="s">
        <v>150</v>
      </c>
      <c r="AT143" s="189" t="s">
        <v>146</v>
      </c>
      <c r="AU143" s="189" t="s">
        <v>82</v>
      </c>
      <c r="AY143" s="13" t="s">
        <v>145</v>
      </c>
      <c r="BE143" s="190">
        <f>IF(O143="základní",K143,0)</f>
        <v>0</v>
      </c>
      <c r="BF143" s="190">
        <f>IF(O143="snížená",K143,0)</f>
        <v>0</v>
      </c>
      <c r="BG143" s="190">
        <f>IF(O143="zákl. přenesená",K143,0)</f>
        <v>0</v>
      </c>
      <c r="BH143" s="190">
        <f>IF(O143="sníž. přenesená",K143,0)</f>
        <v>0</v>
      </c>
      <c r="BI143" s="190">
        <f>IF(O143="nulová",K143,0)</f>
        <v>0</v>
      </c>
      <c r="BJ143" s="13" t="s">
        <v>82</v>
      </c>
      <c r="BK143" s="190">
        <f>ROUND(P143*H143,2)</f>
        <v>0</v>
      </c>
      <c r="BL143" s="13" t="s">
        <v>150</v>
      </c>
      <c r="BM143" s="189" t="s">
        <v>351</v>
      </c>
    </row>
    <row r="144" spans="1:65" s="2" customFormat="1" ht="58.5">
      <c r="A144" s="30"/>
      <c r="B144" s="31"/>
      <c r="C144" s="32"/>
      <c r="D144" s="191" t="s">
        <v>152</v>
      </c>
      <c r="E144" s="32"/>
      <c r="F144" s="192" t="s">
        <v>306</v>
      </c>
      <c r="G144" s="32"/>
      <c r="H144" s="32"/>
      <c r="I144" s="193"/>
      <c r="J144" s="193"/>
      <c r="K144" s="32"/>
      <c r="L144" s="32"/>
      <c r="M144" s="35"/>
      <c r="N144" s="194"/>
      <c r="O144" s="195"/>
      <c r="P144" s="67"/>
      <c r="Q144" s="67"/>
      <c r="R144" s="67"/>
      <c r="S144" s="67"/>
      <c r="T144" s="67"/>
      <c r="U144" s="67"/>
      <c r="V144" s="67"/>
      <c r="W144" s="67"/>
      <c r="X144" s="68"/>
      <c r="Y144" s="30"/>
      <c r="Z144" s="30"/>
      <c r="AA144" s="30"/>
      <c r="AB144" s="30"/>
      <c r="AC144" s="30"/>
      <c r="AD144" s="30"/>
      <c r="AE144" s="30"/>
      <c r="AT144" s="13" t="s">
        <v>152</v>
      </c>
      <c r="AU144" s="13" t="s">
        <v>82</v>
      </c>
    </row>
    <row r="145" spans="1:65" s="2" customFormat="1" ht="19.5">
      <c r="A145" s="30"/>
      <c r="B145" s="31"/>
      <c r="C145" s="32"/>
      <c r="D145" s="191" t="s">
        <v>153</v>
      </c>
      <c r="E145" s="32"/>
      <c r="F145" s="196" t="s">
        <v>352</v>
      </c>
      <c r="G145" s="32"/>
      <c r="H145" s="32"/>
      <c r="I145" s="193"/>
      <c r="J145" s="193"/>
      <c r="K145" s="32"/>
      <c r="L145" s="32"/>
      <c r="M145" s="35"/>
      <c r="N145" s="194"/>
      <c r="O145" s="195"/>
      <c r="P145" s="67"/>
      <c r="Q145" s="67"/>
      <c r="R145" s="67"/>
      <c r="S145" s="67"/>
      <c r="T145" s="67"/>
      <c r="U145" s="67"/>
      <c r="V145" s="67"/>
      <c r="W145" s="67"/>
      <c r="X145" s="68"/>
      <c r="Y145" s="30"/>
      <c r="Z145" s="30"/>
      <c r="AA145" s="30"/>
      <c r="AB145" s="30"/>
      <c r="AC145" s="30"/>
      <c r="AD145" s="30"/>
      <c r="AE145" s="30"/>
      <c r="AT145" s="13" t="s">
        <v>153</v>
      </c>
      <c r="AU145" s="13" t="s">
        <v>82</v>
      </c>
    </row>
    <row r="146" spans="1:65" s="2" customFormat="1" ht="37.9" customHeight="1">
      <c r="A146" s="30"/>
      <c r="B146" s="31"/>
      <c r="C146" s="177" t="s">
        <v>245</v>
      </c>
      <c r="D146" s="177" t="s">
        <v>146</v>
      </c>
      <c r="E146" s="178" t="s">
        <v>279</v>
      </c>
      <c r="F146" s="179" t="s">
        <v>280</v>
      </c>
      <c r="G146" s="180" t="s">
        <v>149</v>
      </c>
      <c r="H146" s="181">
        <v>1</v>
      </c>
      <c r="I146" s="182"/>
      <c r="J146" s="182"/>
      <c r="K146" s="183">
        <f>ROUND(P146*H146,2)</f>
        <v>0</v>
      </c>
      <c r="L146" s="179" t="s">
        <v>171</v>
      </c>
      <c r="M146" s="35"/>
      <c r="N146" s="184" t="s">
        <v>1</v>
      </c>
      <c r="O146" s="185" t="s">
        <v>37</v>
      </c>
      <c r="P146" s="186">
        <f>I146+J146</f>
        <v>0</v>
      </c>
      <c r="Q146" s="186">
        <f>ROUND(I146*H146,2)</f>
        <v>0</v>
      </c>
      <c r="R146" s="186">
        <f>ROUND(J146*H146,2)</f>
        <v>0</v>
      </c>
      <c r="S146" s="67"/>
      <c r="T146" s="187">
        <f>S146*H146</f>
        <v>0</v>
      </c>
      <c r="U146" s="187">
        <v>0</v>
      </c>
      <c r="V146" s="187">
        <f>U146*H146</f>
        <v>0</v>
      </c>
      <c r="W146" s="187">
        <v>0</v>
      </c>
      <c r="X146" s="188">
        <f>W146*H146</f>
        <v>0</v>
      </c>
      <c r="Y146" s="30"/>
      <c r="Z146" s="30"/>
      <c r="AA146" s="30"/>
      <c r="AB146" s="30"/>
      <c r="AC146" s="30"/>
      <c r="AD146" s="30"/>
      <c r="AE146" s="30"/>
      <c r="AR146" s="189" t="s">
        <v>150</v>
      </c>
      <c r="AT146" s="189" t="s">
        <v>146</v>
      </c>
      <c r="AU146" s="189" t="s">
        <v>82</v>
      </c>
      <c r="AY146" s="13" t="s">
        <v>145</v>
      </c>
      <c r="BE146" s="190">
        <f>IF(O146="základní",K146,0)</f>
        <v>0</v>
      </c>
      <c r="BF146" s="190">
        <f>IF(O146="snížená",K146,0)</f>
        <v>0</v>
      </c>
      <c r="BG146" s="190">
        <f>IF(O146="zákl. přenesená",K146,0)</f>
        <v>0</v>
      </c>
      <c r="BH146" s="190">
        <f>IF(O146="sníž. přenesená",K146,0)</f>
        <v>0</v>
      </c>
      <c r="BI146" s="190">
        <f>IF(O146="nulová",K146,0)</f>
        <v>0</v>
      </c>
      <c r="BJ146" s="13" t="s">
        <v>82</v>
      </c>
      <c r="BK146" s="190">
        <f>ROUND(P146*H146,2)</f>
        <v>0</v>
      </c>
      <c r="BL146" s="13" t="s">
        <v>150</v>
      </c>
      <c r="BM146" s="189" t="s">
        <v>353</v>
      </c>
    </row>
    <row r="147" spans="1:65" s="2" customFormat="1" ht="58.5">
      <c r="A147" s="30"/>
      <c r="B147" s="31"/>
      <c r="C147" s="32"/>
      <c r="D147" s="191" t="s">
        <v>152</v>
      </c>
      <c r="E147" s="32"/>
      <c r="F147" s="192" t="s">
        <v>309</v>
      </c>
      <c r="G147" s="32"/>
      <c r="H147" s="32"/>
      <c r="I147" s="193"/>
      <c r="J147" s="193"/>
      <c r="K147" s="32"/>
      <c r="L147" s="32"/>
      <c r="M147" s="35"/>
      <c r="N147" s="194"/>
      <c r="O147" s="195"/>
      <c r="P147" s="67"/>
      <c r="Q147" s="67"/>
      <c r="R147" s="67"/>
      <c r="S147" s="67"/>
      <c r="T147" s="67"/>
      <c r="U147" s="67"/>
      <c r="V147" s="67"/>
      <c r="W147" s="67"/>
      <c r="X147" s="68"/>
      <c r="Y147" s="30"/>
      <c r="Z147" s="30"/>
      <c r="AA147" s="30"/>
      <c r="AB147" s="30"/>
      <c r="AC147" s="30"/>
      <c r="AD147" s="30"/>
      <c r="AE147" s="30"/>
      <c r="AT147" s="13" t="s">
        <v>152</v>
      </c>
      <c r="AU147" s="13" t="s">
        <v>82</v>
      </c>
    </row>
    <row r="148" spans="1:65" s="2" customFormat="1" ht="19.5">
      <c r="A148" s="30"/>
      <c r="B148" s="31"/>
      <c r="C148" s="32"/>
      <c r="D148" s="191" t="s">
        <v>153</v>
      </c>
      <c r="E148" s="32"/>
      <c r="F148" s="196" t="s">
        <v>354</v>
      </c>
      <c r="G148" s="32"/>
      <c r="H148" s="32"/>
      <c r="I148" s="193"/>
      <c r="J148" s="193"/>
      <c r="K148" s="32"/>
      <c r="L148" s="32"/>
      <c r="M148" s="35"/>
      <c r="N148" s="194"/>
      <c r="O148" s="195"/>
      <c r="P148" s="67"/>
      <c r="Q148" s="67"/>
      <c r="R148" s="67"/>
      <c r="S148" s="67"/>
      <c r="T148" s="67"/>
      <c r="U148" s="67"/>
      <c r="V148" s="67"/>
      <c r="W148" s="67"/>
      <c r="X148" s="68"/>
      <c r="Y148" s="30"/>
      <c r="Z148" s="30"/>
      <c r="AA148" s="30"/>
      <c r="AB148" s="30"/>
      <c r="AC148" s="30"/>
      <c r="AD148" s="30"/>
      <c r="AE148" s="30"/>
      <c r="AT148" s="13" t="s">
        <v>153</v>
      </c>
      <c r="AU148" s="13" t="s">
        <v>82</v>
      </c>
    </row>
    <row r="149" spans="1:65" s="2" customFormat="1" ht="37.9" customHeight="1">
      <c r="A149" s="30"/>
      <c r="B149" s="31"/>
      <c r="C149" s="177" t="s">
        <v>109</v>
      </c>
      <c r="D149" s="177" t="s">
        <v>146</v>
      </c>
      <c r="E149" s="178" t="s">
        <v>355</v>
      </c>
      <c r="F149" s="179" t="s">
        <v>356</v>
      </c>
      <c r="G149" s="180" t="s">
        <v>149</v>
      </c>
      <c r="H149" s="181">
        <v>1</v>
      </c>
      <c r="I149" s="182"/>
      <c r="J149" s="182"/>
      <c r="K149" s="183">
        <f>ROUND(P149*H149,2)</f>
        <v>0</v>
      </c>
      <c r="L149" s="179" t="s">
        <v>171</v>
      </c>
      <c r="M149" s="35"/>
      <c r="N149" s="184" t="s">
        <v>1</v>
      </c>
      <c r="O149" s="185" t="s">
        <v>37</v>
      </c>
      <c r="P149" s="186">
        <f>I149+J149</f>
        <v>0</v>
      </c>
      <c r="Q149" s="186">
        <f>ROUND(I149*H149,2)</f>
        <v>0</v>
      </c>
      <c r="R149" s="186">
        <f>ROUND(J149*H149,2)</f>
        <v>0</v>
      </c>
      <c r="S149" s="67"/>
      <c r="T149" s="187">
        <f>S149*H149</f>
        <v>0</v>
      </c>
      <c r="U149" s="187">
        <v>0</v>
      </c>
      <c r="V149" s="187">
        <f>U149*H149</f>
        <v>0</v>
      </c>
      <c r="W149" s="187">
        <v>0</v>
      </c>
      <c r="X149" s="188">
        <f>W149*H149</f>
        <v>0</v>
      </c>
      <c r="Y149" s="30"/>
      <c r="Z149" s="30"/>
      <c r="AA149" s="30"/>
      <c r="AB149" s="30"/>
      <c r="AC149" s="30"/>
      <c r="AD149" s="30"/>
      <c r="AE149" s="30"/>
      <c r="AR149" s="189" t="s">
        <v>150</v>
      </c>
      <c r="AT149" s="189" t="s">
        <v>146</v>
      </c>
      <c r="AU149" s="189" t="s">
        <v>82</v>
      </c>
      <c r="AY149" s="13" t="s">
        <v>145</v>
      </c>
      <c r="BE149" s="190">
        <f>IF(O149="základní",K149,0)</f>
        <v>0</v>
      </c>
      <c r="BF149" s="190">
        <f>IF(O149="snížená",K149,0)</f>
        <v>0</v>
      </c>
      <c r="BG149" s="190">
        <f>IF(O149="zákl. přenesená",K149,0)</f>
        <v>0</v>
      </c>
      <c r="BH149" s="190">
        <f>IF(O149="sníž. přenesená",K149,0)</f>
        <v>0</v>
      </c>
      <c r="BI149" s="190">
        <f>IF(O149="nulová",K149,0)</f>
        <v>0</v>
      </c>
      <c r="BJ149" s="13" t="s">
        <v>82</v>
      </c>
      <c r="BK149" s="190">
        <f>ROUND(P149*H149,2)</f>
        <v>0</v>
      </c>
      <c r="BL149" s="13" t="s">
        <v>150</v>
      </c>
      <c r="BM149" s="189" t="s">
        <v>357</v>
      </c>
    </row>
    <row r="150" spans="1:65" s="2" customFormat="1" ht="58.5">
      <c r="A150" s="30"/>
      <c r="B150" s="31"/>
      <c r="C150" s="32"/>
      <c r="D150" s="191" t="s">
        <v>152</v>
      </c>
      <c r="E150" s="32"/>
      <c r="F150" s="192" t="s">
        <v>358</v>
      </c>
      <c r="G150" s="32"/>
      <c r="H150" s="32"/>
      <c r="I150" s="193"/>
      <c r="J150" s="193"/>
      <c r="K150" s="32"/>
      <c r="L150" s="32"/>
      <c r="M150" s="35"/>
      <c r="N150" s="194"/>
      <c r="O150" s="195"/>
      <c r="P150" s="67"/>
      <c r="Q150" s="67"/>
      <c r="R150" s="67"/>
      <c r="S150" s="67"/>
      <c r="T150" s="67"/>
      <c r="U150" s="67"/>
      <c r="V150" s="67"/>
      <c r="W150" s="67"/>
      <c r="X150" s="68"/>
      <c r="Y150" s="30"/>
      <c r="Z150" s="30"/>
      <c r="AA150" s="30"/>
      <c r="AB150" s="30"/>
      <c r="AC150" s="30"/>
      <c r="AD150" s="30"/>
      <c r="AE150" s="30"/>
      <c r="AT150" s="13" t="s">
        <v>152</v>
      </c>
      <c r="AU150" s="13" t="s">
        <v>82</v>
      </c>
    </row>
    <row r="151" spans="1:65" s="2" customFormat="1" ht="19.5">
      <c r="A151" s="30"/>
      <c r="B151" s="31"/>
      <c r="C151" s="32"/>
      <c r="D151" s="191" t="s">
        <v>153</v>
      </c>
      <c r="E151" s="32"/>
      <c r="F151" s="196" t="s">
        <v>359</v>
      </c>
      <c r="G151" s="32"/>
      <c r="H151" s="32"/>
      <c r="I151" s="193"/>
      <c r="J151" s="193"/>
      <c r="K151" s="32"/>
      <c r="L151" s="32"/>
      <c r="M151" s="35"/>
      <c r="N151" s="197"/>
      <c r="O151" s="198"/>
      <c r="P151" s="199"/>
      <c r="Q151" s="199"/>
      <c r="R151" s="199"/>
      <c r="S151" s="199"/>
      <c r="T151" s="199"/>
      <c r="U151" s="199"/>
      <c r="V151" s="199"/>
      <c r="W151" s="199"/>
      <c r="X151" s="200"/>
      <c r="Y151" s="30"/>
      <c r="Z151" s="30"/>
      <c r="AA151" s="30"/>
      <c r="AB151" s="30"/>
      <c r="AC151" s="30"/>
      <c r="AD151" s="30"/>
      <c r="AE151" s="30"/>
      <c r="AT151" s="13" t="s">
        <v>153</v>
      </c>
      <c r="AU151" s="13" t="s">
        <v>82</v>
      </c>
    </row>
    <row r="152" spans="1:65" s="2" customFormat="1" ht="6.95" customHeight="1">
      <c r="A152" s="30"/>
      <c r="B152" s="50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35"/>
      <c r="N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</row>
  </sheetData>
  <sheetProtection algorithmName="SHA-512" hashValue="EzZvlfhCNLiQTp1FBfx/UuYJw7hzHcn5wK6nlxIbYXMIOeQLwyE3ii8XlKUkttnN/UVMZWN2nnhQ32o8/WfELg==" saltValue="pj9cxpx//mnPXKZeede8QltgSv5qSuJIhomY2c5S1Kkz6lj6gId169aQXQV6zuTGeffJlVHGNC8/6tG1WWwJtw==" spinCount="100000" sheet="1" objects="1" scenarios="1" formatColumns="0" formatRows="0" autoFilter="0"/>
  <autoFilter ref="C116:L151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T2" s="13" t="s">
        <v>105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6"/>
      <c r="AT3" s="13" t="s">
        <v>84</v>
      </c>
    </row>
    <row r="4" spans="1:46" s="1" customFormat="1" ht="24.95" customHeight="1">
      <c r="B4" s="16"/>
      <c r="D4" s="107" t="s">
        <v>112</v>
      </c>
      <c r="M4" s="16"/>
      <c r="N4" s="108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9" t="s">
        <v>17</v>
      </c>
      <c r="M6" s="16"/>
    </row>
    <row r="7" spans="1:46" s="1" customFormat="1" ht="16.5" customHeight="1">
      <c r="B7" s="16"/>
      <c r="E7" s="242" t="str">
        <f>'Rekapitulace stavby'!K6</f>
        <v>Revizní činnost elektrického zařízení SEE v obvodu OŘ Plzeň 2022</v>
      </c>
      <c r="F7" s="243"/>
      <c r="G7" s="243"/>
      <c r="H7" s="243"/>
      <c r="M7" s="16"/>
    </row>
    <row r="8" spans="1:46" s="2" customFormat="1" ht="12" customHeight="1">
      <c r="A8" s="30"/>
      <c r="B8" s="35"/>
      <c r="C8" s="30"/>
      <c r="D8" s="109" t="s">
        <v>113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4" t="s">
        <v>360</v>
      </c>
      <c r="F9" s="245"/>
      <c r="G9" s="245"/>
      <c r="H9" s="245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9" t="s">
        <v>19</v>
      </c>
      <c r="E11" s="30"/>
      <c r="F11" s="110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9" t="s">
        <v>21</v>
      </c>
      <c r="E12" s="30"/>
      <c r="F12" s="110" t="s">
        <v>22</v>
      </c>
      <c r="G12" s="30"/>
      <c r="H12" s="30"/>
      <c r="I12" s="109" t="s">
        <v>23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9" t="s">
        <v>24</v>
      </c>
      <c r="E14" s="30"/>
      <c r="F14" s="30"/>
      <c r="G14" s="30"/>
      <c r="H14" s="30"/>
      <c r="I14" s="109" t="s">
        <v>25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0" t="s">
        <v>22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9" t="s">
        <v>27</v>
      </c>
      <c r="E17" s="30"/>
      <c r="F17" s="30"/>
      <c r="G17" s="30"/>
      <c r="H17" s="30"/>
      <c r="I17" s="109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6" t="str">
        <f>'Rekapitulace stavby'!E14</f>
        <v>Vyplň údaj</v>
      </c>
      <c r="F18" s="247"/>
      <c r="G18" s="247"/>
      <c r="H18" s="247"/>
      <c r="I18" s="109" t="s">
        <v>26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9" t="s">
        <v>29</v>
      </c>
      <c r="E20" s="30"/>
      <c r="F20" s="30"/>
      <c r="G20" s="30"/>
      <c r="H20" s="30"/>
      <c r="I20" s="109" t="s">
        <v>25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0" t="s">
        <v>22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9" t="s">
        <v>30</v>
      </c>
      <c r="E23" s="30"/>
      <c r="F23" s="30"/>
      <c r="G23" s="30"/>
      <c r="H23" s="30"/>
      <c r="I23" s="109" t="s">
        <v>25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0" t="s">
        <v>22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9" t="s">
        <v>31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48" t="s">
        <v>1</v>
      </c>
      <c r="F27" s="248"/>
      <c r="G27" s="248"/>
      <c r="H27" s="248"/>
      <c r="I27" s="112"/>
      <c r="J27" s="112"/>
      <c r="K27" s="112"/>
      <c r="L27" s="112"/>
      <c r="M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5"/>
      <c r="E29" s="115"/>
      <c r="F29" s="115"/>
      <c r="G29" s="115"/>
      <c r="H29" s="115"/>
      <c r="I29" s="115"/>
      <c r="J29" s="115"/>
      <c r="K29" s="115"/>
      <c r="L29" s="115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5"/>
      <c r="C30" s="30"/>
      <c r="D30" s="30"/>
      <c r="E30" s="109" t="s">
        <v>115</v>
      </c>
      <c r="F30" s="30"/>
      <c r="G30" s="30"/>
      <c r="H30" s="30"/>
      <c r="I30" s="30"/>
      <c r="J30" s="30"/>
      <c r="K30" s="116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5"/>
      <c r="C31" s="30"/>
      <c r="D31" s="30"/>
      <c r="E31" s="109" t="s">
        <v>116</v>
      </c>
      <c r="F31" s="30"/>
      <c r="G31" s="30"/>
      <c r="H31" s="30"/>
      <c r="I31" s="30"/>
      <c r="J31" s="30"/>
      <c r="K31" s="116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7" t="s">
        <v>32</v>
      </c>
      <c r="E32" s="30"/>
      <c r="F32" s="30"/>
      <c r="G32" s="30"/>
      <c r="H32" s="30"/>
      <c r="I32" s="30"/>
      <c r="J32" s="30"/>
      <c r="K32" s="118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5"/>
      <c r="E33" s="115"/>
      <c r="F33" s="115"/>
      <c r="G33" s="115"/>
      <c r="H33" s="115"/>
      <c r="I33" s="115"/>
      <c r="J33" s="115"/>
      <c r="K33" s="115"/>
      <c r="L33" s="115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9" t="s">
        <v>34</v>
      </c>
      <c r="G34" s="30"/>
      <c r="H34" s="30"/>
      <c r="I34" s="119" t="s">
        <v>33</v>
      </c>
      <c r="J34" s="30"/>
      <c r="K34" s="119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0" t="s">
        <v>36</v>
      </c>
      <c r="E35" s="109" t="s">
        <v>37</v>
      </c>
      <c r="F35" s="116">
        <f>ROUND((SUM(BE117:BE139)),  2)</f>
        <v>0</v>
      </c>
      <c r="G35" s="30"/>
      <c r="H35" s="30"/>
      <c r="I35" s="121">
        <v>0.21</v>
      </c>
      <c r="J35" s="30"/>
      <c r="K35" s="116">
        <f>ROUND(((SUM(BE117:BE139))*I35),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9" t="s">
        <v>38</v>
      </c>
      <c r="F36" s="116">
        <f>ROUND((SUM(BF117:BF139)),  2)</f>
        <v>0</v>
      </c>
      <c r="G36" s="30"/>
      <c r="H36" s="30"/>
      <c r="I36" s="121">
        <v>0.15</v>
      </c>
      <c r="J36" s="30"/>
      <c r="K36" s="116">
        <f>ROUND(((SUM(BF117:BF139))*I36),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9" t="s">
        <v>39</v>
      </c>
      <c r="F37" s="116">
        <f>ROUND((SUM(BG117:BG139)),  2)</f>
        <v>0</v>
      </c>
      <c r="G37" s="30"/>
      <c r="H37" s="30"/>
      <c r="I37" s="121">
        <v>0.21</v>
      </c>
      <c r="J37" s="30"/>
      <c r="K37" s="116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9" t="s">
        <v>40</v>
      </c>
      <c r="F38" s="116">
        <f>ROUND((SUM(BH117:BH139)),  2)</f>
        <v>0</v>
      </c>
      <c r="G38" s="30"/>
      <c r="H38" s="30"/>
      <c r="I38" s="121">
        <v>0.15</v>
      </c>
      <c r="J38" s="30"/>
      <c r="K38" s="116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9" t="s">
        <v>41</v>
      </c>
      <c r="F39" s="116">
        <f>ROUND((SUM(BI117:BI139)),  2)</f>
        <v>0</v>
      </c>
      <c r="G39" s="30"/>
      <c r="H39" s="30"/>
      <c r="I39" s="121">
        <v>0</v>
      </c>
      <c r="J39" s="30"/>
      <c r="K39" s="116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2"/>
      <c r="D41" s="123" t="s">
        <v>42</v>
      </c>
      <c r="E41" s="124"/>
      <c r="F41" s="124"/>
      <c r="G41" s="125" t="s">
        <v>43</v>
      </c>
      <c r="H41" s="126" t="s">
        <v>44</v>
      </c>
      <c r="I41" s="124"/>
      <c r="J41" s="124"/>
      <c r="K41" s="127">
        <f>SUM(K32:K39)</f>
        <v>0</v>
      </c>
      <c r="L41" s="128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9" t="s">
        <v>45</v>
      </c>
      <c r="E50" s="130"/>
      <c r="F50" s="130"/>
      <c r="G50" s="129" t="s">
        <v>46</v>
      </c>
      <c r="H50" s="130"/>
      <c r="I50" s="130"/>
      <c r="J50" s="130"/>
      <c r="K50" s="130"/>
      <c r="L50" s="130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30"/>
      <c r="B61" s="35"/>
      <c r="C61" s="30"/>
      <c r="D61" s="131" t="s">
        <v>47</v>
      </c>
      <c r="E61" s="132"/>
      <c r="F61" s="133" t="s">
        <v>48</v>
      </c>
      <c r="G61" s="131" t="s">
        <v>47</v>
      </c>
      <c r="H61" s="132"/>
      <c r="I61" s="132"/>
      <c r="J61" s="134" t="s">
        <v>48</v>
      </c>
      <c r="K61" s="132"/>
      <c r="L61" s="132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30"/>
      <c r="B65" s="35"/>
      <c r="C65" s="30"/>
      <c r="D65" s="129" t="s">
        <v>49</v>
      </c>
      <c r="E65" s="135"/>
      <c r="F65" s="135"/>
      <c r="G65" s="129" t="s">
        <v>50</v>
      </c>
      <c r="H65" s="135"/>
      <c r="I65" s="135"/>
      <c r="J65" s="135"/>
      <c r="K65" s="135"/>
      <c r="L65" s="13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30"/>
      <c r="B76" s="35"/>
      <c r="C76" s="30"/>
      <c r="D76" s="131" t="s">
        <v>47</v>
      </c>
      <c r="E76" s="132"/>
      <c r="F76" s="133" t="s">
        <v>48</v>
      </c>
      <c r="G76" s="131" t="s">
        <v>47</v>
      </c>
      <c r="H76" s="132"/>
      <c r="I76" s="132"/>
      <c r="J76" s="134" t="s">
        <v>48</v>
      </c>
      <c r="K76" s="132"/>
      <c r="L76" s="132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117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49" t="str">
        <f>E7</f>
        <v>Revizní činnost elektrického zařízení SEE v obvodu OŘ Plzeň 2022</v>
      </c>
      <c r="F85" s="250"/>
      <c r="G85" s="250"/>
      <c r="H85" s="250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113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5" t="str">
        <f>E9</f>
        <v>08 - revize OE Veselí nad Lužnicí</v>
      </c>
      <c r="F87" s="251"/>
      <c r="G87" s="251"/>
      <c r="H87" s="251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21</v>
      </c>
      <c r="D89" s="32"/>
      <c r="E89" s="32"/>
      <c r="F89" s="23" t="str">
        <f>F12</f>
        <v xml:space="preserve"> 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40" t="s">
        <v>118</v>
      </c>
      <c r="D94" s="141"/>
      <c r="E94" s="141"/>
      <c r="F94" s="141"/>
      <c r="G94" s="141"/>
      <c r="H94" s="141"/>
      <c r="I94" s="142" t="s">
        <v>119</v>
      </c>
      <c r="J94" s="142" t="s">
        <v>120</v>
      </c>
      <c r="K94" s="142" t="s">
        <v>121</v>
      </c>
      <c r="L94" s="14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43" t="s">
        <v>122</v>
      </c>
      <c r="D96" s="32"/>
      <c r="E96" s="32"/>
      <c r="F96" s="32"/>
      <c r="G96" s="32"/>
      <c r="H96" s="32"/>
      <c r="I96" s="80">
        <f>Q117</f>
        <v>0</v>
      </c>
      <c r="J96" s="80">
        <f>R117</f>
        <v>0</v>
      </c>
      <c r="K96" s="80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123</v>
      </c>
    </row>
    <row r="97" spans="1:31" s="9" customFormat="1" ht="24.95" hidden="1" customHeight="1">
      <c r="B97" s="144"/>
      <c r="C97" s="145"/>
      <c r="D97" s="146" t="s">
        <v>124</v>
      </c>
      <c r="E97" s="147"/>
      <c r="F97" s="147"/>
      <c r="G97" s="147"/>
      <c r="H97" s="147"/>
      <c r="I97" s="148">
        <f>Q118</f>
        <v>0</v>
      </c>
      <c r="J97" s="148">
        <f>R118</f>
        <v>0</v>
      </c>
      <c r="K97" s="148">
        <f>K118</f>
        <v>0</v>
      </c>
      <c r="L97" s="145"/>
      <c r="M97" s="149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125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49" t="str">
        <f>E7</f>
        <v>Revizní činnost elektrického zařízení SEE v obvodu OŘ Plzeň 2022</v>
      </c>
      <c r="F107" s="250"/>
      <c r="G107" s="250"/>
      <c r="H107" s="250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113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5" t="str">
        <f>E9</f>
        <v>08 - revize OE Veselí nad Lužnicí</v>
      </c>
      <c r="F109" s="251"/>
      <c r="G109" s="251"/>
      <c r="H109" s="251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21</v>
      </c>
      <c r="D111" s="32"/>
      <c r="E111" s="32"/>
      <c r="F111" s="23" t="str">
        <f>F12</f>
        <v xml:space="preserve"> </v>
      </c>
      <c r="G111" s="32"/>
      <c r="H111" s="32"/>
      <c r="I111" s="25" t="s">
        <v>23</v>
      </c>
      <c r="J111" s="62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30</v>
      </c>
      <c r="J114" s="28" t="str">
        <f>E24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50"/>
      <c r="B116" s="151"/>
      <c r="C116" s="152" t="s">
        <v>126</v>
      </c>
      <c r="D116" s="153" t="s">
        <v>57</v>
      </c>
      <c r="E116" s="153" t="s">
        <v>53</v>
      </c>
      <c r="F116" s="153" t="s">
        <v>54</v>
      </c>
      <c r="G116" s="153" t="s">
        <v>127</v>
      </c>
      <c r="H116" s="153" t="s">
        <v>128</v>
      </c>
      <c r="I116" s="153" t="s">
        <v>129</v>
      </c>
      <c r="J116" s="153" t="s">
        <v>130</v>
      </c>
      <c r="K116" s="153" t="s">
        <v>121</v>
      </c>
      <c r="L116" s="154" t="s">
        <v>131</v>
      </c>
      <c r="M116" s="155"/>
      <c r="N116" s="71" t="s">
        <v>1</v>
      </c>
      <c r="O116" s="72" t="s">
        <v>36</v>
      </c>
      <c r="P116" s="72" t="s">
        <v>132</v>
      </c>
      <c r="Q116" s="72" t="s">
        <v>133</v>
      </c>
      <c r="R116" s="72" t="s">
        <v>134</v>
      </c>
      <c r="S116" s="72" t="s">
        <v>135</v>
      </c>
      <c r="T116" s="72" t="s">
        <v>136</v>
      </c>
      <c r="U116" s="72" t="s">
        <v>137</v>
      </c>
      <c r="V116" s="72" t="s">
        <v>138</v>
      </c>
      <c r="W116" s="72" t="s">
        <v>139</v>
      </c>
      <c r="X116" s="73" t="s">
        <v>140</v>
      </c>
      <c r="Y116" s="150"/>
      <c r="Z116" s="150"/>
      <c r="AA116" s="150"/>
      <c r="AB116" s="150"/>
      <c r="AC116" s="150"/>
      <c r="AD116" s="150"/>
      <c r="AE116" s="150"/>
    </row>
    <row r="117" spans="1:65" s="2" customFormat="1" ht="22.9" customHeight="1">
      <c r="A117" s="30"/>
      <c r="B117" s="31"/>
      <c r="C117" s="78" t="s">
        <v>141</v>
      </c>
      <c r="D117" s="32"/>
      <c r="E117" s="32"/>
      <c r="F117" s="32"/>
      <c r="G117" s="32"/>
      <c r="H117" s="32"/>
      <c r="I117" s="32"/>
      <c r="J117" s="32"/>
      <c r="K117" s="156">
        <f>BK117</f>
        <v>0</v>
      </c>
      <c r="L117" s="32"/>
      <c r="M117" s="35"/>
      <c r="N117" s="74"/>
      <c r="O117" s="157"/>
      <c r="P117" s="75"/>
      <c r="Q117" s="158">
        <f>Q118</f>
        <v>0</v>
      </c>
      <c r="R117" s="158">
        <f>R118</f>
        <v>0</v>
      </c>
      <c r="S117" s="75"/>
      <c r="T117" s="159">
        <f>T118</f>
        <v>0</v>
      </c>
      <c r="U117" s="75"/>
      <c r="V117" s="159">
        <f>V118</f>
        <v>0</v>
      </c>
      <c r="W117" s="75"/>
      <c r="X117" s="160">
        <f>X118</f>
        <v>0</v>
      </c>
      <c r="Y117" s="30"/>
      <c r="Z117" s="30"/>
      <c r="AA117" s="30"/>
      <c r="AB117" s="30"/>
      <c r="AC117" s="30"/>
      <c r="AD117" s="30"/>
      <c r="AE117" s="30"/>
      <c r="AT117" s="13" t="s">
        <v>73</v>
      </c>
      <c r="AU117" s="13" t="s">
        <v>123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73</v>
      </c>
      <c r="E118" s="165" t="s">
        <v>142</v>
      </c>
      <c r="F118" s="165" t="s">
        <v>143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SUM(Q119:Q139)</f>
        <v>0</v>
      </c>
      <c r="R118" s="171">
        <f>SUM(R119:R139)</f>
        <v>0</v>
      </c>
      <c r="S118" s="170"/>
      <c r="T118" s="172">
        <f>SUM(T119:T139)</f>
        <v>0</v>
      </c>
      <c r="U118" s="170"/>
      <c r="V118" s="172">
        <f>SUM(V119:V139)</f>
        <v>0</v>
      </c>
      <c r="W118" s="170"/>
      <c r="X118" s="173">
        <f>SUM(X119:X139)</f>
        <v>0</v>
      </c>
      <c r="AR118" s="174" t="s">
        <v>144</v>
      </c>
      <c r="AT118" s="175" t="s">
        <v>73</v>
      </c>
      <c r="AU118" s="175" t="s">
        <v>74</v>
      </c>
      <c r="AY118" s="174" t="s">
        <v>145</v>
      </c>
      <c r="BK118" s="176">
        <f>SUM(BK119:BK139)</f>
        <v>0</v>
      </c>
    </row>
    <row r="119" spans="1:65" s="2" customFormat="1" ht="24.2" customHeight="1">
      <c r="A119" s="30"/>
      <c r="B119" s="31"/>
      <c r="C119" s="177" t="s">
        <v>82</v>
      </c>
      <c r="D119" s="177" t="s">
        <v>146</v>
      </c>
      <c r="E119" s="178" t="s">
        <v>194</v>
      </c>
      <c r="F119" s="179" t="s">
        <v>195</v>
      </c>
      <c r="G119" s="180" t="s">
        <v>149</v>
      </c>
      <c r="H119" s="181">
        <v>1</v>
      </c>
      <c r="I119" s="182"/>
      <c r="J119" s="182"/>
      <c r="K119" s="183">
        <f>ROUND(P119*H119,2)</f>
        <v>0</v>
      </c>
      <c r="L119" s="179" t="s">
        <v>171</v>
      </c>
      <c r="M119" s="35"/>
      <c r="N119" s="184" t="s">
        <v>1</v>
      </c>
      <c r="O119" s="185" t="s">
        <v>37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7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8">
        <f>W119*H119</f>
        <v>0</v>
      </c>
      <c r="Y119" s="30"/>
      <c r="Z119" s="30"/>
      <c r="AA119" s="30"/>
      <c r="AB119" s="30"/>
      <c r="AC119" s="30"/>
      <c r="AD119" s="30"/>
      <c r="AE119" s="30"/>
      <c r="AR119" s="189" t="s">
        <v>150</v>
      </c>
      <c r="AT119" s="189" t="s">
        <v>146</v>
      </c>
      <c r="AU119" s="189" t="s">
        <v>82</v>
      </c>
      <c r="AY119" s="13" t="s">
        <v>145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3" t="s">
        <v>82</v>
      </c>
      <c r="BK119" s="190">
        <f>ROUND(P119*H119,2)</f>
        <v>0</v>
      </c>
      <c r="BL119" s="13" t="s">
        <v>150</v>
      </c>
      <c r="BM119" s="189" t="s">
        <v>361</v>
      </c>
    </row>
    <row r="120" spans="1:65" s="2" customFormat="1" ht="48.75">
      <c r="A120" s="30"/>
      <c r="B120" s="31"/>
      <c r="C120" s="32"/>
      <c r="D120" s="191" t="s">
        <v>152</v>
      </c>
      <c r="E120" s="32"/>
      <c r="F120" s="192" t="s">
        <v>285</v>
      </c>
      <c r="G120" s="32"/>
      <c r="H120" s="32"/>
      <c r="I120" s="193"/>
      <c r="J120" s="193"/>
      <c r="K120" s="32"/>
      <c r="L120" s="32"/>
      <c r="M120" s="35"/>
      <c r="N120" s="194"/>
      <c r="O120" s="195"/>
      <c r="P120" s="67"/>
      <c r="Q120" s="67"/>
      <c r="R120" s="67"/>
      <c r="S120" s="67"/>
      <c r="T120" s="67"/>
      <c r="U120" s="67"/>
      <c r="V120" s="67"/>
      <c r="W120" s="67"/>
      <c r="X120" s="68"/>
      <c r="Y120" s="30"/>
      <c r="Z120" s="30"/>
      <c r="AA120" s="30"/>
      <c r="AB120" s="30"/>
      <c r="AC120" s="30"/>
      <c r="AD120" s="30"/>
      <c r="AE120" s="30"/>
      <c r="AT120" s="13" t="s">
        <v>152</v>
      </c>
      <c r="AU120" s="13" t="s">
        <v>82</v>
      </c>
    </row>
    <row r="121" spans="1:65" s="2" customFormat="1" ht="19.5">
      <c r="A121" s="30"/>
      <c r="B121" s="31"/>
      <c r="C121" s="32"/>
      <c r="D121" s="191" t="s">
        <v>153</v>
      </c>
      <c r="E121" s="32"/>
      <c r="F121" s="196" t="s">
        <v>362</v>
      </c>
      <c r="G121" s="32"/>
      <c r="H121" s="32"/>
      <c r="I121" s="193"/>
      <c r="J121" s="193"/>
      <c r="K121" s="32"/>
      <c r="L121" s="32"/>
      <c r="M121" s="35"/>
      <c r="N121" s="194"/>
      <c r="O121" s="195"/>
      <c r="P121" s="67"/>
      <c r="Q121" s="67"/>
      <c r="R121" s="67"/>
      <c r="S121" s="67"/>
      <c r="T121" s="67"/>
      <c r="U121" s="67"/>
      <c r="V121" s="67"/>
      <c r="W121" s="67"/>
      <c r="X121" s="68"/>
      <c r="Y121" s="30"/>
      <c r="Z121" s="30"/>
      <c r="AA121" s="30"/>
      <c r="AB121" s="30"/>
      <c r="AC121" s="30"/>
      <c r="AD121" s="30"/>
      <c r="AE121" s="30"/>
      <c r="AT121" s="13" t="s">
        <v>153</v>
      </c>
      <c r="AU121" s="13" t="s">
        <v>82</v>
      </c>
    </row>
    <row r="122" spans="1:65" s="2" customFormat="1" ht="24.2" customHeight="1">
      <c r="A122" s="30"/>
      <c r="B122" s="31"/>
      <c r="C122" s="177" t="s">
        <v>84</v>
      </c>
      <c r="D122" s="177" t="s">
        <v>146</v>
      </c>
      <c r="E122" s="178" t="s">
        <v>222</v>
      </c>
      <c r="F122" s="179" t="s">
        <v>223</v>
      </c>
      <c r="G122" s="180" t="s">
        <v>149</v>
      </c>
      <c r="H122" s="181">
        <v>2</v>
      </c>
      <c r="I122" s="182"/>
      <c r="J122" s="182"/>
      <c r="K122" s="183">
        <f>ROUND(P122*H122,2)</f>
        <v>0</v>
      </c>
      <c r="L122" s="179" t="s">
        <v>171</v>
      </c>
      <c r="M122" s="35"/>
      <c r="N122" s="184" t="s">
        <v>1</v>
      </c>
      <c r="O122" s="185" t="s">
        <v>37</v>
      </c>
      <c r="P122" s="186">
        <f>I122+J122</f>
        <v>0</v>
      </c>
      <c r="Q122" s="186">
        <f>ROUND(I122*H122,2)</f>
        <v>0</v>
      </c>
      <c r="R122" s="186">
        <f>ROUND(J122*H122,2)</f>
        <v>0</v>
      </c>
      <c r="S122" s="67"/>
      <c r="T122" s="187">
        <f>S122*H122</f>
        <v>0</v>
      </c>
      <c r="U122" s="187">
        <v>0</v>
      </c>
      <c r="V122" s="187">
        <f>U122*H122</f>
        <v>0</v>
      </c>
      <c r="W122" s="187">
        <v>0</v>
      </c>
      <c r="X122" s="188">
        <f>W122*H122</f>
        <v>0</v>
      </c>
      <c r="Y122" s="30"/>
      <c r="Z122" s="30"/>
      <c r="AA122" s="30"/>
      <c r="AB122" s="30"/>
      <c r="AC122" s="30"/>
      <c r="AD122" s="30"/>
      <c r="AE122" s="30"/>
      <c r="AR122" s="189" t="s">
        <v>150</v>
      </c>
      <c r="AT122" s="189" t="s">
        <v>146</v>
      </c>
      <c r="AU122" s="189" t="s">
        <v>82</v>
      </c>
      <c r="AY122" s="13" t="s">
        <v>145</v>
      </c>
      <c r="BE122" s="190">
        <f>IF(O122="základní",K122,0)</f>
        <v>0</v>
      </c>
      <c r="BF122" s="190">
        <f>IF(O122="snížená",K122,0)</f>
        <v>0</v>
      </c>
      <c r="BG122" s="190">
        <f>IF(O122="zákl. přenesená",K122,0)</f>
        <v>0</v>
      </c>
      <c r="BH122" s="190">
        <f>IF(O122="sníž. přenesená",K122,0)</f>
        <v>0</v>
      </c>
      <c r="BI122" s="190">
        <f>IF(O122="nulová",K122,0)</f>
        <v>0</v>
      </c>
      <c r="BJ122" s="13" t="s">
        <v>82</v>
      </c>
      <c r="BK122" s="190">
        <f>ROUND(P122*H122,2)</f>
        <v>0</v>
      </c>
      <c r="BL122" s="13" t="s">
        <v>150</v>
      </c>
      <c r="BM122" s="189" t="s">
        <v>363</v>
      </c>
    </row>
    <row r="123" spans="1:65" s="2" customFormat="1" ht="48.75">
      <c r="A123" s="30"/>
      <c r="B123" s="31"/>
      <c r="C123" s="32"/>
      <c r="D123" s="191" t="s">
        <v>152</v>
      </c>
      <c r="E123" s="32"/>
      <c r="F123" s="192" t="s">
        <v>288</v>
      </c>
      <c r="G123" s="32"/>
      <c r="H123" s="32"/>
      <c r="I123" s="193"/>
      <c r="J123" s="193"/>
      <c r="K123" s="32"/>
      <c r="L123" s="32"/>
      <c r="M123" s="35"/>
      <c r="N123" s="194"/>
      <c r="O123" s="195"/>
      <c r="P123" s="67"/>
      <c r="Q123" s="67"/>
      <c r="R123" s="67"/>
      <c r="S123" s="67"/>
      <c r="T123" s="67"/>
      <c r="U123" s="67"/>
      <c r="V123" s="67"/>
      <c r="W123" s="67"/>
      <c r="X123" s="68"/>
      <c r="Y123" s="30"/>
      <c r="Z123" s="30"/>
      <c r="AA123" s="30"/>
      <c r="AB123" s="30"/>
      <c r="AC123" s="30"/>
      <c r="AD123" s="30"/>
      <c r="AE123" s="30"/>
      <c r="AT123" s="13" t="s">
        <v>152</v>
      </c>
      <c r="AU123" s="13" t="s">
        <v>82</v>
      </c>
    </row>
    <row r="124" spans="1:65" s="2" customFormat="1" ht="29.25">
      <c r="A124" s="30"/>
      <c r="B124" s="31"/>
      <c r="C124" s="32"/>
      <c r="D124" s="191" t="s">
        <v>153</v>
      </c>
      <c r="E124" s="32"/>
      <c r="F124" s="196" t="s">
        <v>364</v>
      </c>
      <c r="G124" s="32"/>
      <c r="H124" s="32"/>
      <c r="I124" s="193"/>
      <c r="J124" s="193"/>
      <c r="K124" s="32"/>
      <c r="L124" s="32"/>
      <c r="M124" s="35"/>
      <c r="N124" s="194"/>
      <c r="O124" s="195"/>
      <c r="P124" s="67"/>
      <c r="Q124" s="67"/>
      <c r="R124" s="67"/>
      <c r="S124" s="67"/>
      <c r="T124" s="67"/>
      <c r="U124" s="67"/>
      <c r="V124" s="67"/>
      <c r="W124" s="67"/>
      <c r="X124" s="68"/>
      <c r="Y124" s="30"/>
      <c r="Z124" s="30"/>
      <c r="AA124" s="30"/>
      <c r="AB124" s="30"/>
      <c r="AC124" s="30"/>
      <c r="AD124" s="30"/>
      <c r="AE124" s="30"/>
      <c r="AT124" s="13" t="s">
        <v>153</v>
      </c>
      <c r="AU124" s="13" t="s">
        <v>82</v>
      </c>
    </row>
    <row r="125" spans="1:65" s="2" customFormat="1" ht="24.2" customHeight="1">
      <c r="A125" s="30"/>
      <c r="B125" s="31"/>
      <c r="C125" s="177" t="s">
        <v>159</v>
      </c>
      <c r="D125" s="177" t="s">
        <v>146</v>
      </c>
      <c r="E125" s="178" t="s">
        <v>226</v>
      </c>
      <c r="F125" s="179" t="s">
        <v>227</v>
      </c>
      <c r="G125" s="180" t="s">
        <v>149</v>
      </c>
      <c r="H125" s="181">
        <v>1</v>
      </c>
      <c r="I125" s="182"/>
      <c r="J125" s="182"/>
      <c r="K125" s="183">
        <f>ROUND(P125*H125,2)</f>
        <v>0</v>
      </c>
      <c r="L125" s="179" t="s">
        <v>171</v>
      </c>
      <c r="M125" s="35"/>
      <c r="N125" s="184" t="s">
        <v>1</v>
      </c>
      <c r="O125" s="185" t="s">
        <v>37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67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8">
        <f>W125*H125</f>
        <v>0</v>
      </c>
      <c r="Y125" s="30"/>
      <c r="Z125" s="30"/>
      <c r="AA125" s="30"/>
      <c r="AB125" s="30"/>
      <c r="AC125" s="30"/>
      <c r="AD125" s="30"/>
      <c r="AE125" s="30"/>
      <c r="AR125" s="189" t="s">
        <v>150</v>
      </c>
      <c r="AT125" s="189" t="s">
        <v>146</v>
      </c>
      <c r="AU125" s="189" t="s">
        <v>82</v>
      </c>
      <c r="AY125" s="13" t="s">
        <v>145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3" t="s">
        <v>82</v>
      </c>
      <c r="BK125" s="190">
        <f>ROUND(P125*H125,2)</f>
        <v>0</v>
      </c>
      <c r="BL125" s="13" t="s">
        <v>150</v>
      </c>
      <c r="BM125" s="189" t="s">
        <v>365</v>
      </c>
    </row>
    <row r="126" spans="1:65" s="2" customFormat="1" ht="48.75">
      <c r="A126" s="30"/>
      <c r="B126" s="31"/>
      <c r="C126" s="32"/>
      <c r="D126" s="191" t="s">
        <v>152</v>
      </c>
      <c r="E126" s="32"/>
      <c r="F126" s="192" t="s">
        <v>291</v>
      </c>
      <c r="G126" s="32"/>
      <c r="H126" s="32"/>
      <c r="I126" s="193"/>
      <c r="J126" s="193"/>
      <c r="K126" s="32"/>
      <c r="L126" s="32"/>
      <c r="M126" s="35"/>
      <c r="N126" s="194"/>
      <c r="O126" s="195"/>
      <c r="P126" s="67"/>
      <c r="Q126" s="67"/>
      <c r="R126" s="67"/>
      <c r="S126" s="67"/>
      <c r="T126" s="67"/>
      <c r="U126" s="67"/>
      <c r="V126" s="67"/>
      <c r="W126" s="67"/>
      <c r="X126" s="68"/>
      <c r="Y126" s="30"/>
      <c r="Z126" s="30"/>
      <c r="AA126" s="30"/>
      <c r="AB126" s="30"/>
      <c r="AC126" s="30"/>
      <c r="AD126" s="30"/>
      <c r="AE126" s="30"/>
      <c r="AT126" s="13" t="s">
        <v>152</v>
      </c>
      <c r="AU126" s="13" t="s">
        <v>82</v>
      </c>
    </row>
    <row r="127" spans="1:65" s="2" customFormat="1" ht="19.5">
      <c r="A127" s="30"/>
      <c r="B127" s="31"/>
      <c r="C127" s="32"/>
      <c r="D127" s="191" t="s">
        <v>153</v>
      </c>
      <c r="E127" s="32"/>
      <c r="F127" s="196" t="s">
        <v>366</v>
      </c>
      <c r="G127" s="32"/>
      <c r="H127" s="32"/>
      <c r="I127" s="193"/>
      <c r="J127" s="193"/>
      <c r="K127" s="32"/>
      <c r="L127" s="32"/>
      <c r="M127" s="35"/>
      <c r="N127" s="194"/>
      <c r="O127" s="195"/>
      <c r="P127" s="67"/>
      <c r="Q127" s="67"/>
      <c r="R127" s="67"/>
      <c r="S127" s="67"/>
      <c r="T127" s="67"/>
      <c r="U127" s="67"/>
      <c r="V127" s="67"/>
      <c r="W127" s="67"/>
      <c r="X127" s="68"/>
      <c r="Y127" s="30"/>
      <c r="Z127" s="30"/>
      <c r="AA127" s="30"/>
      <c r="AB127" s="30"/>
      <c r="AC127" s="30"/>
      <c r="AD127" s="30"/>
      <c r="AE127" s="30"/>
      <c r="AT127" s="13" t="s">
        <v>153</v>
      </c>
      <c r="AU127" s="13" t="s">
        <v>82</v>
      </c>
    </row>
    <row r="128" spans="1:65" s="2" customFormat="1" ht="37.9" customHeight="1">
      <c r="A128" s="30"/>
      <c r="B128" s="31"/>
      <c r="C128" s="177" t="s">
        <v>144</v>
      </c>
      <c r="D128" s="177" t="s">
        <v>146</v>
      </c>
      <c r="E128" s="178" t="s">
        <v>246</v>
      </c>
      <c r="F128" s="179" t="s">
        <v>247</v>
      </c>
      <c r="G128" s="180" t="s">
        <v>149</v>
      </c>
      <c r="H128" s="181">
        <v>2</v>
      </c>
      <c r="I128" s="182"/>
      <c r="J128" s="182"/>
      <c r="K128" s="183">
        <f>ROUND(P128*H128,2)</f>
        <v>0</v>
      </c>
      <c r="L128" s="179" t="s">
        <v>171</v>
      </c>
      <c r="M128" s="35"/>
      <c r="N128" s="184" t="s">
        <v>1</v>
      </c>
      <c r="O128" s="185" t="s">
        <v>37</v>
      </c>
      <c r="P128" s="186">
        <f>I128+J128</f>
        <v>0</v>
      </c>
      <c r="Q128" s="186">
        <f>ROUND(I128*H128,2)</f>
        <v>0</v>
      </c>
      <c r="R128" s="186">
        <f>ROUND(J128*H128,2)</f>
        <v>0</v>
      </c>
      <c r="S128" s="67"/>
      <c r="T128" s="187">
        <f>S128*H128</f>
        <v>0</v>
      </c>
      <c r="U128" s="187">
        <v>0</v>
      </c>
      <c r="V128" s="187">
        <f>U128*H128</f>
        <v>0</v>
      </c>
      <c r="W128" s="187">
        <v>0</v>
      </c>
      <c r="X128" s="188">
        <f>W128*H128</f>
        <v>0</v>
      </c>
      <c r="Y128" s="30"/>
      <c r="Z128" s="30"/>
      <c r="AA128" s="30"/>
      <c r="AB128" s="30"/>
      <c r="AC128" s="30"/>
      <c r="AD128" s="30"/>
      <c r="AE128" s="30"/>
      <c r="AR128" s="189" t="s">
        <v>150</v>
      </c>
      <c r="AT128" s="189" t="s">
        <v>146</v>
      </c>
      <c r="AU128" s="189" t="s">
        <v>82</v>
      </c>
      <c r="AY128" s="13" t="s">
        <v>145</v>
      </c>
      <c r="BE128" s="190">
        <f>IF(O128="základní",K128,0)</f>
        <v>0</v>
      </c>
      <c r="BF128" s="190">
        <f>IF(O128="snížená",K128,0)</f>
        <v>0</v>
      </c>
      <c r="BG128" s="190">
        <f>IF(O128="zákl. přenesená",K128,0)</f>
        <v>0</v>
      </c>
      <c r="BH128" s="190">
        <f>IF(O128="sníž. přenesená",K128,0)</f>
        <v>0</v>
      </c>
      <c r="BI128" s="190">
        <f>IF(O128="nulová",K128,0)</f>
        <v>0</v>
      </c>
      <c r="BJ128" s="13" t="s">
        <v>82</v>
      </c>
      <c r="BK128" s="190">
        <f>ROUND(P128*H128,2)</f>
        <v>0</v>
      </c>
      <c r="BL128" s="13" t="s">
        <v>150</v>
      </c>
      <c r="BM128" s="189" t="s">
        <v>367</v>
      </c>
    </row>
    <row r="129" spans="1:65" s="2" customFormat="1" ht="58.5">
      <c r="A129" s="30"/>
      <c r="B129" s="31"/>
      <c r="C129" s="32"/>
      <c r="D129" s="191" t="s">
        <v>152</v>
      </c>
      <c r="E129" s="32"/>
      <c r="F129" s="192" t="s">
        <v>300</v>
      </c>
      <c r="G129" s="32"/>
      <c r="H129" s="32"/>
      <c r="I129" s="193"/>
      <c r="J129" s="193"/>
      <c r="K129" s="32"/>
      <c r="L129" s="32"/>
      <c r="M129" s="35"/>
      <c r="N129" s="194"/>
      <c r="O129" s="195"/>
      <c r="P129" s="67"/>
      <c r="Q129" s="67"/>
      <c r="R129" s="67"/>
      <c r="S129" s="67"/>
      <c r="T129" s="67"/>
      <c r="U129" s="67"/>
      <c r="V129" s="67"/>
      <c r="W129" s="67"/>
      <c r="X129" s="68"/>
      <c r="Y129" s="30"/>
      <c r="Z129" s="30"/>
      <c r="AA129" s="30"/>
      <c r="AB129" s="30"/>
      <c r="AC129" s="30"/>
      <c r="AD129" s="30"/>
      <c r="AE129" s="30"/>
      <c r="AT129" s="13" t="s">
        <v>152</v>
      </c>
      <c r="AU129" s="13" t="s">
        <v>82</v>
      </c>
    </row>
    <row r="130" spans="1:65" s="2" customFormat="1" ht="29.25">
      <c r="A130" s="30"/>
      <c r="B130" s="31"/>
      <c r="C130" s="32"/>
      <c r="D130" s="191" t="s">
        <v>153</v>
      </c>
      <c r="E130" s="32"/>
      <c r="F130" s="196" t="s">
        <v>368</v>
      </c>
      <c r="G130" s="32"/>
      <c r="H130" s="32"/>
      <c r="I130" s="193"/>
      <c r="J130" s="193"/>
      <c r="K130" s="32"/>
      <c r="L130" s="32"/>
      <c r="M130" s="35"/>
      <c r="N130" s="194"/>
      <c r="O130" s="195"/>
      <c r="P130" s="67"/>
      <c r="Q130" s="67"/>
      <c r="R130" s="67"/>
      <c r="S130" s="67"/>
      <c r="T130" s="67"/>
      <c r="U130" s="67"/>
      <c r="V130" s="67"/>
      <c r="W130" s="67"/>
      <c r="X130" s="68"/>
      <c r="Y130" s="30"/>
      <c r="Z130" s="30"/>
      <c r="AA130" s="30"/>
      <c r="AB130" s="30"/>
      <c r="AC130" s="30"/>
      <c r="AD130" s="30"/>
      <c r="AE130" s="30"/>
      <c r="AT130" s="13" t="s">
        <v>153</v>
      </c>
      <c r="AU130" s="13" t="s">
        <v>82</v>
      </c>
    </row>
    <row r="131" spans="1:65" s="2" customFormat="1" ht="37.9" customHeight="1">
      <c r="A131" s="30"/>
      <c r="B131" s="31"/>
      <c r="C131" s="177" t="s">
        <v>168</v>
      </c>
      <c r="D131" s="177" t="s">
        <v>146</v>
      </c>
      <c r="E131" s="178" t="s">
        <v>250</v>
      </c>
      <c r="F131" s="179" t="s">
        <v>251</v>
      </c>
      <c r="G131" s="180" t="s">
        <v>149</v>
      </c>
      <c r="H131" s="181">
        <v>3</v>
      </c>
      <c r="I131" s="182"/>
      <c r="J131" s="182"/>
      <c r="K131" s="183">
        <f>ROUND(P131*H131,2)</f>
        <v>0</v>
      </c>
      <c r="L131" s="179" t="s">
        <v>171</v>
      </c>
      <c r="M131" s="35"/>
      <c r="N131" s="184" t="s">
        <v>1</v>
      </c>
      <c r="O131" s="185" t="s">
        <v>37</v>
      </c>
      <c r="P131" s="186">
        <f>I131+J131</f>
        <v>0</v>
      </c>
      <c r="Q131" s="186">
        <f>ROUND(I131*H131,2)</f>
        <v>0</v>
      </c>
      <c r="R131" s="186">
        <f>ROUND(J131*H131,2)</f>
        <v>0</v>
      </c>
      <c r="S131" s="67"/>
      <c r="T131" s="187">
        <f>S131*H131</f>
        <v>0</v>
      </c>
      <c r="U131" s="187">
        <v>0</v>
      </c>
      <c r="V131" s="187">
        <f>U131*H131</f>
        <v>0</v>
      </c>
      <c r="W131" s="187">
        <v>0</v>
      </c>
      <c r="X131" s="188">
        <f>W131*H131</f>
        <v>0</v>
      </c>
      <c r="Y131" s="30"/>
      <c r="Z131" s="30"/>
      <c r="AA131" s="30"/>
      <c r="AB131" s="30"/>
      <c r="AC131" s="30"/>
      <c r="AD131" s="30"/>
      <c r="AE131" s="30"/>
      <c r="AR131" s="189" t="s">
        <v>150</v>
      </c>
      <c r="AT131" s="189" t="s">
        <v>146</v>
      </c>
      <c r="AU131" s="189" t="s">
        <v>82</v>
      </c>
      <c r="AY131" s="13" t="s">
        <v>145</v>
      </c>
      <c r="BE131" s="190">
        <f>IF(O131="základní",K131,0)</f>
        <v>0</v>
      </c>
      <c r="BF131" s="190">
        <f>IF(O131="snížená",K131,0)</f>
        <v>0</v>
      </c>
      <c r="BG131" s="190">
        <f>IF(O131="zákl. přenesená",K131,0)</f>
        <v>0</v>
      </c>
      <c r="BH131" s="190">
        <f>IF(O131="sníž. přenesená",K131,0)</f>
        <v>0</v>
      </c>
      <c r="BI131" s="190">
        <f>IF(O131="nulová",K131,0)</f>
        <v>0</v>
      </c>
      <c r="BJ131" s="13" t="s">
        <v>82</v>
      </c>
      <c r="BK131" s="190">
        <f>ROUND(P131*H131,2)</f>
        <v>0</v>
      </c>
      <c r="BL131" s="13" t="s">
        <v>150</v>
      </c>
      <c r="BM131" s="189" t="s">
        <v>369</v>
      </c>
    </row>
    <row r="132" spans="1:65" s="2" customFormat="1" ht="58.5">
      <c r="A132" s="30"/>
      <c r="B132" s="31"/>
      <c r="C132" s="32"/>
      <c r="D132" s="191" t="s">
        <v>152</v>
      </c>
      <c r="E132" s="32"/>
      <c r="F132" s="192" t="s">
        <v>303</v>
      </c>
      <c r="G132" s="32"/>
      <c r="H132" s="32"/>
      <c r="I132" s="193"/>
      <c r="J132" s="193"/>
      <c r="K132" s="32"/>
      <c r="L132" s="32"/>
      <c r="M132" s="35"/>
      <c r="N132" s="194"/>
      <c r="O132" s="195"/>
      <c r="P132" s="67"/>
      <c r="Q132" s="67"/>
      <c r="R132" s="67"/>
      <c r="S132" s="67"/>
      <c r="T132" s="67"/>
      <c r="U132" s="67"/>
      <c r="V132" s="67"/>
      <c r="W132" s="67"/>
      <c r="X132" s="68"/>
      <c r="Y132" s="30"/>
      <c r="Z132" s="30"/>
      <c r="AA132" s="30"/>
      <c r="AB132" s="30"/>
      <c r="AC132" s="30"/>
      <c r="AD132" s="30"/>
      <c r="AE132" s="30"/>
      <c r="AT132" s="13" t="s">
        <v>152</v>
      </c>
      <c r="AU132" s="13" t="s">
        <v>82</v>
      </c>
    </row>
    <row r="133" spans="1:65" s="2" customFormat="1" ht="39">
      <c r="A133" s="30"/>
      <c r="B133" s="31"/>
      <c r="C133" s="32"/>
      <c r="D133" s="191" t="s">
        <v>153</v>
      </c>
      <c r="E133" s="32"/>
      <c r="F133" s="196" t="s">
        <v>370</v>
      </c>
      <c r="G133" s="32"/>
      <c r="H133" s="32"/>
      <c r="I133" s="193"/>
      <c r="J133" s="193"/>
      <c r="K133" s="32"/>
      <c r="L133" s="32"/>
      <c r="M133" s="35"/>
      <c r="N133" s="194"/>
      <c r="O133" s="195"/>
      <c r="P133" s="67"/>
      <c r="Q133" s="67"/>
      <c r="R133" s="67"/>
      <c r="S133" s="67"/>
      <c r="T133" s="67"/>
      <c r="U133" s="67"/>
      <c r="V133" s="67"/>
      <c r="W133" s="67"/>
      <c r="X133" s="68"/>
      <c r="Y133" s="30"/>
      <c r="Z133" s="30"/>
      <c r="AA133" s="30"/>
      <c r="AB133" s="30"/>
      <c r="AC133" s="30"/>
      <c r="AD133" s="30"/>
      <c r="AE133" s="30"/>
      <c r="AT133" s="13" t="s">
        <v>153</v>
      </c>
      <c r="AU133" s="13" t="s">
        <v>82</v>
      </c>
    </row>
    <row r="134" spans="1:65" s="2" customFormat="1" ht="37.9" customHeight="1">
      <c r="A134" s="30"/>
      <c r="B134" s="31"/>
      <c r="C134" s="177" t="s">
        <v>175</v>
      </c>
      <c r="D134" s="177" t="s">
        <v>146</v>
      </c>
      <c r="E134" s="178" t="s">
        <v>316</v>
      </c>
      <c r="F134" s="179" t="s">
        <v>317</v>
      </c>
      <c r="G134" s="180" t="s">
        <v>149</v>
      </c>
      <c r="H134" s="181">
        <v>1</v>
      </c>
      <c r="I134" s="182"/>
      <c r="J134" s="182"/>
      <c r="K134" s="183">
        <f>ROUND(P134*H134,2)</f>
        <v>0</v>
      </c>
      <c r="L134" s="179" t="s">
        <v>171</v>
      </c>
      <c r="M134" s="35"/>
      <c r="N134" s="184" t="s">
        <v>1</v>
      </c>
      <c r="O134" s="185" t="s">
        <v>37</v>
      </c>
      <c r="P134" s="186">
        <f>I134+J134</f>
        <v>0</v>
      </c>
      <c r="Q134" s="186">
        <f>ROUND(I134*H134,2)</f>
        <v>0</v>
      </c>
      <c r="R134" s="186">
        <f>ROUND(J134*H134,2)</f>
        <v>0</v>
      </c>
      <c r="S134" s="67"/>
      <c r="T134" s="187">
        <f>S134*H134</f>
        <v>0</v>
      </c>
      <c r="U134" s="187">
        <v>0</v>
      </c>
      <c r="V134" s="187">
        <f>U134*H134</f>
        <v>0</v>
      </c>
      <c r="W134" s="187">
        <v>0</v>
      </c>
      <c r="X134" s="188">
        <f>W134*H134</f>
        <v>0</v>
      </c>
      <c r="Y134" s="30"/>
      <c r="Z134" s="30"/>
      <c r="AA134" s="30"/>
      <c r="AB134" s="30"/>
      <c r="AC134" s="30"/>
      <c r="AD134" s="30"/>
      <c r="AE134" s="30"/>
      <c r="AR134" s="189" t="s">
        <v>150</v>
      </c>
      <c r="AT134" s="189" t="s">
        <v>146</v>
      </c>
      <c r="AU134" s="189" t="s">
        <v>82</v>
      </c>
      <c r="AY134" s="13" t="s">
        <v>145</v>
      </c>
      <c r="BE134" s="190">
        <f>IF(O134="základní",K134,0)</f>
        <v>0</v>
      </c>
      <c r="BF134" s="190">
        <f>IF(O134="snížená",K134,0)</f>
        <v>0</v>
      </c>
      <c r="BG134" s="190">
        <f>IF(O134="zákl. přenesená",K134,0)</f>
        <v>0</v>
      </c>
      <c r="BH134" s="190">
        <f>IF(O134="sníž. přenesená",K134,0)</f>
        <v>0</v>
      </c>
      <c r="BI134" s="190">
        <f>IF(O134="nulová",K134,0)</f>
        <v>0</v>
      </c>
      <c r="BJ134" s="13" t="s">
        <v>82</v>
      </c>
      <c r="BK134" s="190">
        <f>ROUND(P134*H134,2)</f>
        <v>0</v>
      </c>
      <c r="BL134" s="13" t="s">
        <v>150</v>
      </c>
      <c r="BM134" s="189" t="s">
        <v>371</v>
      </c>
    </row>
    <row r="135" spans="1:65" s="2" customFormat="1" ht="58.5">
      <c r="A135" s="30"/>
      <c r="B135" s="31"/>
      <c r="C135" s="32"/>
      <c r="D135" s="191" t="s">
        <v>152</v>
      </c>
      <c r="E135" s="32"/>
      <c r="F135" s="192" t="s">
        <v>319</v>
      </c>
      <c r="G135" s="32"/>
      <c r="H135" s="32"/>
      <c r="I135" s="193"/>
      <c r="J135" s="193"/>
      <c r="K135" s="32"/>
      <c r="L135" s="32"/>
      <c r="M135" s="35"/>
      <c r="N135" s="194"/>
      <c r="O135" s="195"/>
      <c r="P135" s="67"/>
      <c r="Q135" s="67"/>
      <c r="R135" s="67"/>
      <c r="S135" s="67"/>
      <c r="T135" s="67"/>
      <c r="U135" s="67"/>
      <c r="V135" s="67"/>
      <c r="W135" s="67"/>
      <c r="X135" s="68"/>
      <c r="Y135" s="30"/>
      <c r="Z135" s="30"/>
      <c r="AA135" s="30"/>
      <c r="AB135" s="30"/>
      <c r="AC135" s="30"/>
      <c r="AD135" s="30"/>
      <c r="AE135" s="30"/>
      <c r="AT135" s="13" t="s">
        <v>152</v>
      </c>
      <c r="AU135" s="13" t="s">
        <v>82</v>
      </c>
    </row>
    <row r="136" spans="1:65" s="2" customFormat="1" ht="19.5">
      <c r="A136" s="30"/>
      <c r="B136" s="31"/>
      <c r="C136" s="32"/>
      <c r="D136" s="191" t="s">
        <v>153</v>
      </c>
      <c r="E136" s="32"/>
      <c r="F136" s="196" t="s">
        <v>372</v>
      </c>
      <c r="G136" s="32"/>
      <c r="H136" s="32"/>
      <c r="I136" s="193"/>
      <c r="J136" s="193"/>
      <c r="K136" s="32"/>
      <c r="L136" s="32"/>
      <c r="M136" s="35"/>
      <c r="N136" s="194"/>
      <c r="O136" s="195"/>
      <c r="P136" s="67"/>
      <c r="Q136" s="67"/>
      <c r="R136" s="67"/>
      <c r="S136" s="67"/>
      <c r="T136" s="67"/>
      <c r="U136" s="67"/>
      <c r="V136" s="67"/>
      <c r="W136" s="67"/>
      <c r="X136" s="68"/>
      <c r="Y136" s="30"/>
      <c r="Z136" s="30"/>
      <c r="AA136" s="30"/>
      <c r="AB136" s="30"/>
      <c r="AC136" s="30"/>
      <c r="AD136" s="30"/>
      <c r="AE136" s="30"/>
      <c r="AT136" s="13" t="s">
        <v>153</v>
      </c>
      <c r="AU136" s="13" t="s">
        <v>82</v>
      </c>
    </row>
    <row r="137" spans="1:65" s="2" customFormat="1" ht="37.9" customHeight="1">
      <c r="A137" s="30"/>
      <c r="B137" s="31"/>
      <c r="C137" s="177" t="s">
        <v>214</v>
      </c>
      <c r="D137" s="177" t="s">
        <v>146</v>
      </c>
      <c r="E137" s="178" t="s">
        <v>373</v>
      </c>
      <c r="F137" s="179" t="s">
        <v>374</v>
      </c>
      <c r="G137" s="180" t="s">
        <v>149</v>
      </c>
      <c r="H137" s="181">
        <v>2</v>
      </c>
      <c r="I137" s="182"/>
      <c r="J137" s="182"/>
      <c r="K137" s="183">
        <f>ROUND(P137*H137,2)</f>
        <v>0</v>
      </c>
      <c r="L137" s="179" t="s">
        <v>171</v>
      </c>
      <c r="M137" s="35"/>
      <c r="N137" s="184" t="s">
        <v>1</v>
      </c>
      <c r="O137" s="185" t="s">
        <v>37</v>
      </c>
      <c r="P137" s="186">
        <f>I137+J137</f>
        <v>0</v>
      </c>
      <c r="Q137" s="186">
        <f>ROUND(I137*H137,2)</f>
        <v>0</v>
      </c>
      <c r="R137" s="186">
        <f>ROUND(J137*H137,2)</f>
        <v>0</v>
      </c>
      <c r="S137" s="67"/>
      <c r="T137" s="187">
        <f>S137*H137</f>
        <v>0</v>
      </c>
      <c r="U137" s="187">
        <v>0</v>
      </c>
      <c r="V137" s="187">
        <f>U137*H137</f>
        <v>0</v>
      </c>
      <c r="W137" s="187">
        <v>0</v>
      </c>
      <c r="X137" s="188">
        <f>W137*H137</f>
        <v>0</v>
      </c>
      <c r="Y137" s="30"/>
      <c r="Z137" s="30"/>
      <c r="AA137" s="30"/>
      <c r="AB137" s="30"/>
      <c r="AC137" s="30"/>
      <c r="AD137" s="30"/>
      <c r="AE137" s="30"/>
      <c r="AR137" s="189" t="s">
        <v>150</v>
      </c>
      <c r="AT137" s="189" t="s">
        <v>146</v>
      </c>
      <c r="AU137" s="189" t="s">
        <v>82</v>
      </c>
      <c r="AY137" s="13" t="s">
        <v>145</v>
      </c>
      <c r="BE137" s="190">
        <f>IF(O137="základní",K137,0)</f>
        <v>0</v>
      </c>
      <c r="BF137" s="190">
        <f>IF(O137="snížená",K137,0)</f>
        <v>0</v>
      </c>
      <c r="BG137" s="190">
        <f>IF(O137="zákl. přenesená",K137,0)</f>
        <v>0</v>
      </c>
      <c r="BH137" s="190">
        <f>IF(O137="sníž. přenesená",K137,0)</f>
        <v>0</v>
      </c>
      <c r="BI137" s="190">
        <f>IF(O137="nulová",K137,0)</f>
        <v>0</v>
      </c>
      <c r="BJ137" s="13" t="s">
        <v>82</v>
      </c>
      <c r="BK137" s="190">
        <f>ROUND(P137*H137,2)</f>
        <v>0</v>
      </c>
      <c r="BL137" s="13" t="s">
        <v>150</v>
      </c>
      <c r="BM137" s="189" t="s">
        <v>375</v>
      </c>
    </row>
    <row r="138" spans="1:65" s="2" customFormat="1" ht="58.5">
      <c r="A138" s="30"/>
      <c r="B138" s="31"/>
      <c r="C138" s="32"/>
      <c r="D138" s="191" t="s">
        <v>152</v>
      </c>
      <c r="E138" s="32"/>
      <c r="F138" s="192" t="s">
        <v>376</v>
      </c>
      <c r="G138" s="32"/>
      <c r="H138" s="32"/>
      <c r="I138" s="193"/>
      <c r="J138" s="193"/>
      <c r="K138" s="32"/>
      <c r="L138" s="32"/>
      <c r="M138" s="35"/>
      <c r="N138" s="194"/>
      <c r="O138" s="195"/>
      <c r="P138" s="67"/>
      <c r="Q138" s="67"/>
      <c r="R138" s="67"/>
      <c r="S138" s="67"/>
      <c r="T138" s="67"/>
      <c r="U138" s="67"/>
      <c r="V138" s="67"/>
      <c r="W138" s="67"/>
      <c r="X138" s="68"/>
      <c r="Y138" s="30"/>
      <c r="Z138" s="30"/>
      <c r="AA138" s="30"/>
      <c r="AB138" s="30"/>
      <c r="AC138" s="30"/>
      <c r="AD138" s="30"/>
      <c r="AE138" s="30"/>
      <c r="AT138" s="13" t="s">
        <v>152</v>
      </c>
      <c r="AU138" s="13" t="s">
        <v>82</v>
      </c>
    </row>
    <row r="139" spans="1:65" s="2" customFormat="1" ht="29.25">
      <c r="A139" s="30"/>
      <c r="B139" s="31"/>
      <c r="C139" s="32"/>
      <c r="D139" s="191" t="s">
        <v>153</v>
      </c>
      <c r="E139" s="32"/>
      <c r="F139" s="196" t="s">
        <v>377</v>
      </c>
      <c r="G139" s="32"/>
      <c r="H139" s="32"/>
      <c r="I139" s="193"/>
      <c r="J139" s="193"/>
      <c r="K139" s="32"/>
      <c r="L139" s="32"/>
      <c r="M139" s="35"/>
      <c r="N139" s="197"/>
      <c r="O139" s="198"/>
      <c r="P139" s="199"/>
      <c r="Q139" s="199"/>
      <c r="R139" s="199"/>
      <c r="S139" s="199"/>
      <c r="T139" s="199"/>
      <c r="U139" s="199"/>
      <c r="V139" s="199"/>
      <c r="W139" s="199"/>
      <c r="X139" s="200"/>
      <c r="Y139" s="30"/>
      <c r="Z139" s="30"/>
      <c r="AA139" s="30"/>
      <c r="AB139" s="30"/>
      <c r="AC139" s="30"/>
      <c r="AD139" s="30"/>
      <c r="AE139" s="30"/>
      <c r="AT139" s="13" t="s">
        <v>153</v>
      </c>
      <c r="AU139" s="13" t="s">
        <v>82</v>
      </c>
    </row>
    <row r="140" spans="1:65" s="2" customFormat="1" ht="6.95" customHeight="1">
      <c r="A140" s="3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35"/>
      <c r="N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</sheetData>
  <sheetProtection algorithmName="SHA-512" hashValue="N7FpqNcLxB0jiNFE6fflLjxvKTEuCOqmePdn1BgM6cyJRv+kg5Y+zNF9Yn0u4/7b15QB/QrD6tLDkRbeU1JMBg==" saltValue="+DDXjg2bIY/WmNPC0MVrWqLG8Yb7s0DBjwzw7YbgubFNUFGSqL7udzpfCC0c5wEaVOL/5PXu2nQi95+E7rxYUQ==" spinCount="100000" sheet="1" objects="1" scenarios="1" formatColumns="0" formatRows="0" autoFilter="0"/>
  <autoFilter ref="C116:L139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01 - prohlídky oblast Plzeň</vt:lpstr>
      <vt:lpstr>02 - prohlídky oblast Čes...</vt:lpstr>
      <vt:lpstr>03 - revize OE Plzeň</vt:lpstr>
      <vt:lpstr>04 - revize OE Klatovy</vt:lpstr>
      <vt:lpstr>05 - revize SNTZ Plzeň</vt:lpstr>
      <vt:lpstr>06 - revize OE České Budě...</vt:lpstr>
      <vt:lpstr>07 - revize OE Strakonice</vt:lpstr>
      <vt:lpstr>08 - revize OE Veselí nad...</vt:lpstr>
      <vt:lpstr>09 - revize SPS oblast Plzeň</vt:lpstr>
      <vt:lpstr>10 - revize SPS oblast Če...</vt:lpstr>
      <vt:lpstr>'01 - prohlídky oblast Plzeň'!Názvy_tisku</vt:lpstr>
      <vt:lpstr>'02 - prohlídky oblast Čes...'!Názvy_tisku</vt:lpstr>
      <vt:lpstr>'03 - revize OE Plzeň'!Názvy_tisku</vt:lpstr>
      <vt:lpstr>'04 - revize OE Klatovy'!Názvy_tisku</vt:lpstr>
      <vt:lpstr>'05 - revize SNTZ Plzeň'!Názvy_tisku</vt:lpstr>
      <vt:lpstr>'06 - revize OE České Budě...'!Názvy_tisku</vt:lpstr>
      <vt:lpstr>'07 - revize OE Strakonice'!Názvy_tisku</vt:lpstr>
      <vt:lpstr>'08 - revize OE Veselí nad...'!Názvy_tisku</vt:lpstr>
      <vt:lpstr>'09 - revize SPS oblast Plzeň'!Názvy_tisku</vt:lpstr>
      <vt:lpstr>'10 - revize SPS oblast Če...'!Názvy_tisku</vt:lpstr>
      <vt:lpstr>'Rekapitulace stavby'!Názvy_tisku</vt:lpstr>
      <vt:lpstr>'01 - prohlídky oblast Plzeň'!Oblast_tisku</vt:lpstr>
      <vt:lpstr>'02 - prohlídky oblast Čes...'!Oblast_tisku</vt:lpstr>
      <vt:lpstr>'03 - revize OE Plzeň'!Oblast_tisku</vt:lpstr>
      <vt:lpstr>'04 - revize OE Klatovy'!Oblast_tisku</vt:lpstr>
      <vt:lpstr>'05 - revize SNTZ Plzeň'!Oblast_tisku</vt:lpstr>
      <vt:lpstr>'06 - revize OE České Budě...'!Oblast_tisku</vt:lpstr>
      <vt:lpstr>'07 - revize OE Strakonice'!Oblast_tisku</vt:lpstr>
      <vt:lpstr>'08 - revize OE Veselí nad...'!Oblast_tisku</vt:lpstr>
      <vt:lpstr>'09 - revize SPS oblast Plzeň'!Oblast_tisku</vt:lpstr>
      <vt:lpstr>'10 - revize SPS oblast Če...'!Oblast_tisku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Freisleben Miroslav, Ing.</cp:lastModifiedBy>
  <dcterms:created xsi:type="dcterms:W3CDTF">2021-11-03T06:12:14Z</dcterms:created>
  <dcterms:modified xsi:type="dcterms:W3CDTF">2021-11-15T10:35:36Z</dcterms:modified>
</cp:coreProperties>
</file>