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PRAVNÉ PRÁCE 2021\REALIZACE\SPS\SPS OZ (-63321108-) Kroměříž ON-nová plynovod.přípojka\Dodatečná informace k VZ\"/>
    </mc:Choice>
  </mc:AlternateContent>
  <bookViews>
    <workbookView xWindow="0" yWindow="0" windowWidth="21150" windowHeight="11790"/>
  </bookViews>
  <sheets>
    <sheet name="Rekapitulace stavby" sheetId="1" r:id="rId1"/>
    <sheet name="Kroměříž - ON - plynovodní" sheetId="2" r:id="rId2"/>
  </sheets>
  <definedNames>
    <definedName name="_xlnm._FilterDatabase" localSheetId="1" hidden="1">'Kroměříž - ON - plynovodní'!$C$123:$K$239</definedName>
    <definedName name="_xlnm.Print_Titles" localSheetId="1">'Kroměříž - ON - plynovodní'!$123:$123</definedName>
    <definedName name="_xlnm.Print_Titles" localSheetId="0">'Rekapitulace stavby'!$92:$92</definedName>
    <definedName name="_xlnm.Print_Area" localSheetId="1">'Kroměříž - ON - plynovodní'!$C$4:$J$76,'Kroměříž - ON - plynovodní'!$C$82:$J$105,'Kroměříž - ON - plynovodní'!$C$111:$K$239</definedName>
    <definedName name="_xlnm.Print_Area" localSheetId="0">'Rekapitulace stavby'!$D$4:$AO$76,'Rekapitulace stavby'!$C$82:$AQ$96</definedName>
  </definedNames>
  <calcPr calcId="162913"/>
</workbook>
</file>

<file path=xl/calcChain.xml><?xml version="1.0" encoding="utf-8"?>
<calcChain xmlns="http://schemas.openxmlformats.org/spreadsheetml/2006/main">
  <c r="J37" i="2" l="1"/>
  <c r="J36" i="2"/>
  <c r="AY95" i="1"/>
  <c r="J35" i="2"/>
  <c r="AX95" i="1"/>
  <c r="BI238" i="2"/>
  <c r="BH238" i="2"/>
  <c r="BG238" i="2"/>
  <c r="BF238" i="2"/>
  <c r="T238" i="2"/>
  <c r="R238" i="2"/>
  <c r="P238" i="2"/>
  <c r="BI236" i="2"/>
  <c r="BH236" i="2"/>
  <c r="BG236" i="2"/>
  <c r="BF236" i="2"/>
  <c r="T236" i="2"/>
  <c r="R236" i="2"/>
  <c r="P236" i="2"/>
  <c r="BI233" i="2"/>
  <c r="BH233" i="2"/>
  <c r="BG233" i="2"/>
  <c r="BF233" i="2"/>
  <c r="T233" i="2"/>
  <c r="R233" i="2"/>
  <c r="P233" i="2"/>
  <c r="BI230" i="2"/>
  <c r="BH230" i="2"/>
  <c r="BG230" i="2"/>
  <c r="BF230" i="2"/>
  <c r="T230" i="2"/>
  <c r="R230" i="2"/>
  <c r="P230" i="2"/>
  <c r="BI225" i="2"/>
  <c r="BH225" i="2"/>
  <c r="BG225" i="2"/>
  <c r="BF225" i="2"/>
  <c r="T225" i="2"/>
  <c r="R225" i="2"/>
  <c r="P225" i="2"/>
  <c r="BI222" i="2"/>
  <c r="BH222" i="2"/>
  <c r="BG222" i="2"/>
  <c r="BF222" i="2"/>
  <c r="T222" i="2"/>
  <c r="R222" i="2"/>
  <c r="P222" i="2"/>
  <c r="BI220" i="2"/>
  <c r="BH220" i="2"/>
  <c r="BG220" i="2"/>
  <c r="BF220" i="2"/>
  <c r="T220" i="2"/>
  <c r="R220" i="2"/>
  <c r="P220" i="2"/>
  <c r="BI218" i="2"/>
  <c r="BH218" i="2"/>
  <c r="BG218" i="2"/>
  <c r="BF218" i="2"/>
  <c r="T218" i="2"/>
  <c r="R218" i="2"/>
  <c r="P218" i="2"/>
  <c r="BI216" i="2"/>
  <c r="BH216" i="2"/>
  <c r="BG216" i="2"/>
  <c r="BF216" i="2"/>
  <c r="T216" i="2"/>
  <c r="R216" i="2"/>
  <c r="P216" i="2"/>
  <c r="BI214" i="2"/>
  <c r="BH214" i="2"/>
  <c r="BG214" i="2"/>
  <c r="BF214" i="2"/>
  <c r="T214" i="2"/>
  <c r="R214" i="2"/>
  <c r="P214" i="2"/>
  <c r="BI212" i="2"/>
  <c r="BH212" i="2"/>
  <c r="BG212" i="2"/>
  <c r="BF212" i="2"/>
  <c r="T212" i="2"/>
  <c r="R212" i="2"/>
  <c r="P212" i="2"/>
  <c r="BI210" i="2"/>
  <c r="BH210" i="2"/>
  <c r="BG210" i="2"/>
  <c r="BF210" i="2"/>
  <c r="T210" i="2"/>
  <c r="R210" i="2"/>
  <c r="P210" i="2"/>
  <c r="BI208" i="2"/>
  <c r="BH208" i="2"/>
  <c r="BG208" i="2"/>
  <c r="BF208" i="2"/>
  <c r="T208" i="2"/>
  <c r="R208" i="2"/>
  <c r="P208" i="2"/>
  <c r="BI204" i="2"/>
  <c r="BH204" i="2"/>
  <c r="BG204" i="2"/>
  <c r="BF204" i="2"/>
  <c r="T204" i="2"/>
  <c r="R204" i="2"/>
  <c r="P204" i="2"/>
  <c r="BI202" i="2"/>
  <c r="BH202" i="2"/>
  <c r="BG202" i="2"/>
  <c r="BF202" i="2"/>
  <c r="T202" i="2"/>
  <c r="R202" i="2"/>
  <c r="P202" i="2"/>
  <c r="BI200" i="2"/>
  <c r="BH200" i="2"/>
  <c r="BG200" i="2"/>
  <c r="BF200" i="2"/>
  <c r="T200" i="2"/>
  <c r="R200" i="2"/>
  <c r="P200" i="2"/>
  <c r="BI197" i="2"/>
  <c r="BH197" i="2"/>
  <c r="BG197" i="2"/>
  <c r="BF197" i="2"/>
  <c r="T197" i="2"/>
  <c r="R197" i="2"/>
  <c r="P197" i="2"/>
  <c r="BI193" i="2"/>
  <c r="BH193" i="2"/>
  <c r="BG193" i="2"/>
  <c r="BF193" i="2"/>
  <c r="T193" i="2"/>
  <c r="R193" i="2"/>
  <c r="P193" i="2"/>
  <c r="BI190" i="2"/>
  <c r="BH190" i="2"/>
  <c r="BG190" i="2"/>
  <c r="BF190" i="2"/>
  <c r="T190" i="2"/>
  <c r="R190" i="2"/>
  <c r="P190" i="2"/>
  <c r="BI186" i="2"/>
  <c r="BH186" i="2"/>
  <c r="BG186" i="2"/>
  <c r="BF186" i="2"/>
  <c r="T186" i="2"/>
  <c r="R186" i="2"/>
  <c r="P186" i="2"/>
  <c r="BI181" i="2"/>
  <c r="BH181" i="2"/>
  <c r="BG181" i="2"/>
  <c r="BF181" i="2"/>
  <c r="T181" i="2"/>
  <c r="R181" i="2"/>
  <c r="P181" i="2"/>
  <c r="BI177" i="2"/>
  <c r="BH177" i="2"/>
  <c r="BG177" i="2"/>
  <c r="BF177" i="2"/>
  <c r="T177" i="2"/>
  <c r="R177" i="2"/>
  <c r="P177" i="2"/>
  <c r="BI173" i="2"/>
  <c r="BH173" i="2"/>
  <c r="BG173" i="2"/>
  <c r="BF173" i="2"/>
  <c r="T173" i="2"/>
  <c r="R173" i="2"/>
  <c r="P173" i="2"/>
  <c r="BI169" i="2"/>
  <c r="BH169" i="2"/>
  <c r="BG169" i="2"/>
  <c r="BF169" i="2"/>
  <c r="T169" i="2"/>
  <c r="R169" i="2"/>
  <c r="P169" i="2"/>
  <c r="BI165" i="2"/>
  <c r="BH165" i="2"/>
  <c r="BG165" i="2"/>
  <c r="BF165" i="2"/>
  <c r="T165" i="2"/>
  <c r="R165" i="2"/>
  <c r="P165" i="2"/>
  <c r="BI161" i="2"/>
  <c r="BH161" i="2"/>
  <c r="BG161" i="2"/>
  <c r="BF161" i="2"/>
  <c r="T161" i="2"/>
  <c r="R161" i="2"/>
  <c r="P161" i="2"/>
  <c r="BI159" i="2"/>
  <c r="BH159" i="2"/>
  <c r="BG159" i="2"/>
  <c r="BF159" i="2"/>
  <c r="T159" i="2"/>
  <c r="R159" i="2"/>
  <c r="P159" i="2"/>
  <c r="BI157" i="2"/>
  <c r="BH157" i="2"/>
  <c r="BG157" i="2"/>
  <c r="BF157" i="2"/>
  <c r="T157" i="2"/>
  <c r="R157" i="2"/>
  <c r="P157" i="2"/>
  <c r="BI155" i="2"/>
  <c r="BH155" i="2"/>
  <c r="BG155" i="2"/>
  <c r="BF155" i="2"/>
  <c r="T155" i="2"/>
  <c r="R155" i="2"/>
  <c r="P155" i="2"/>
  <c r="BI151" i="2"/>
  <c r="BH151" i="2"/>
  <c r="BG151" i="2"/>
  <c r="BF151" i="2"/>
  <c r="T151" i="2"/>
  <c r="R151" i="2"/>
  <c r="P151" i="2"/>
  <c r="BI147" i="2"/>
  <c r="BH147" i="2"/>
  <c r="BG147" i="2"/>
  <c r="BF147" i="2"/>
  <c r="T147" i="2"/>
  <c r="R147" i="2"/>
  <c r="P147" i="2"/>
  <c r="BI145" i="2"/>
  <c r="BH145" i="2"/>
  <c r="BG145" i="2"/>
  <c r="BF145" i="2"/>
  <c r="T145" i="2"/>
  <c r="R145" i="2"/>
  <c r="P145" i="2"/>
  <c r="BI141" i="2"/>
  <c r="BH141" i="2"/>
  <c r="BG141" i="2"/>
  <c r="BF141" i="2"/>
  <c r="T141" i="2"/>
  <c r="R141" i="2"/>
  <c r="P141" i="2"/>
  <c r="BI137" i="2"/>
  <c r="BH137" i="2"/>
  <c r="BG137" i="2"/>
  <c r="BF137" i="2"/>
  <c r="T137" i="2"/>
  <c r="R137" i="2"/>
  <c r="P137" i="2"/>
  <c r="BI135" i="2"/>
  <c r="BH135" i="2"/>
  <c r="BG135" i="2"/>
  <c r="BF135" i="2"/>
  <c r="T135" i="2"/>
  <c r="R135" i="2"/>
  <c r="P135" i="2"/>
  <c r="BI133" i="2"/>
  <c r="BH133" i="2"/>
  <c r="BG133" i="2"/>
  <c r="BF133" i="2"/>
  <c r="T133" i="2"/>
  <c r="R133" i="2"/>
  <c r="P133" i="2"/>
  <c r="BI131" i="2"/>
  <c r="BH131" i="2"/>
  <c r="BG131" i="2"/>
  <c r="BF131" i="2"/>
  <c r="T131" i="2"/>
  <c r="R131" i="2"/>
  <c r="P131" i="2"/>
  <c r="BI127" i="2"/>
  <c r="BH127" i="2"/>
  <c r="BG127" i="2"/>
  <c r="BF127" i="2"/>
  <c r="T127" i="2"/>
  <c r="R127" i="2"/>
  <c r="P127" i="2"/>
  <c r="F118" i="2"/>
  <c r="E116" i="2"/>
  <c r="F89" i="2"/>
  <c r="E87" i="2"/>
  <c r="J24" i="2"/>
  <c r="E24" i="2"/>
  <c r="J121" i="2" s="1"/>
  <c r="J23" i="2"/>
  <c r="J21" i="2"/>
  <c r="E21" i="2"/>
  <c r="J120" i="2" s="1"/>
  <c r="J20" i="2"/>
  <c r="J18" i="2"/>
  <c r="E18" i="2"/>
  <c r="F121" i="2" s="1"/>
  <c r="J17" i="2"/>
  <c r="J15" i="2"/>
  <c r="E15" i="2"/>
  <c r="F120" i="2" s="1"/>
  <c r="J14" i="2"/>
  <c r="J12" i="2"/>
  <c r="J118" i="2" s="1"/>
  <c r="E7" i="2"/>
  <c r="E114" i="2"/>
  <c r="L90" i="1"/>
  <c r="AM90" i="1"/>
  <c r="AM89" i="1"/>
  <c r="L89" i="1"/>
  <c r="AM87" i="1"/>
  <c r="L87" i="1"/>
  <c r="L85" i="1"/>
  <c r="L84" i="1"/>
  <c r="J220" i="2"/>
  <c r="BK233" i="2"/>
  <c r="BK230" i="2"/>
  <c r="BK225" i="2"/>
  <c r="J222" i="2"/>
  <c r="J216" i="2"/>
  <c r="BK210" i="2"/>
  <c r="BK197" i="2"/>
  <c r="BK190" i="2"/>
  <c r="J186" i="2"/>
  <c r="BK177" i="2"/>
  <c r="BK173" i="2"/>
  <c r="BK165" i="2"/>
  <c r="J155" i="2"/>
  <c r="J147" i="2"/>
  <c r="BK141" i="2"/>
  <c r="BK137" i="2"/>
  <c r="BK135" i="2"/>
  <c r="J133" i="2"/>
  <c r="BK218" i="2"/>
  <c r="J212" i="2"/>
  <c r="BK236" i="2"/>
  <c r="BK222" i="2"/>
  <c r="J218" i="2"/>
  <c r="BK212" i="2"/>
  <c r="BK204" i="2"/>
  <c r="J202" i="2"/>
  <c r="J197" i="2"/>
  <c r="J181" i="2"/>
  <c r="J177" i="2"/>
  <c r="BK169" i="2"/>
  <c r="BK161" i="2"/>
  <c r="J159" i="2"/>
  <c r="BK155" i="2"/>
  <c r="J151" i="2"/>
  <c r="J137" i="2"/>
  <c r="BK133" i="2"/>
  <c r="BK127" i="2"/>
  <c r="AS94" i="1"/>
  <c r="J214" i="2"/>
  <c r="J210" i="2"/>
  <c r="J236" i="2"/>
  <c r="BK220" i="2"/>
  <c r="BK214" i="2"/>
  <c r="J208" i="2"/>
  <c r="BK202" i="2"/>
  <c r="J200" i="2"/>
  <c r="J193" i="2"/>
  <c r="BK186" i="2"/>
  <c r="J173" i="2"/>
  <c r="J165" i="2"/>
  <c r="BK159" i="2"/>
  <c r="BK157" i="2"/>
  <c r="BK151" i="2"/>
  <c r="BK145" i="2"/>
  <c r="J135" i="2"/>
  <c r="J131" i="2"/>
  <c r="J127" i="2"/>
  <c r="BK238" i="2"/>
  <c r="BK216" i="2"/>
  <c r="J238" i="2"/>
  <c r="J233" i="2"/>
  <c r="J230" i="2"/>
  <c r="J225" i="2"/>
  <c r="BK208" i="2"/>
  <c r="J204" i="2"/>
  <c r="BK200" i="2"/>
  <c r="BK193" i="2"/>
  <c r="J190" i="2"/>
  <c r="BK181" i="2"/>
  <c r="J169" i="2"/>
  <c r="J161" i="2"/>
  <c r="J157" i="2"/>
  <c r="BK147" i="2"/>
  <c r="J145" i="2"/>
  <c r="J141" i="2"/>
  <c r="BK131" i="2"/>
  <c r="T126" i="2" l="1"/>
  <c r="T185" i="2"/>
  <c r="P192" i="2"/>
  <c r="R192" i="2"/>
  <c r="P199" i="2"/>
  <c r="BK224" i="2"/>
  <c r="J224" i="2"/>
  <c r="J102" i="2"/>
  <c r="P224" i="2"/>
  <c r="BK235" i="2"/>
  <c r="J235" i="2"/>
  <c r="J104" i="2"/>
  <c r="P235" i="2"/>
  <c r="P232" i="2" s="1"/>
  <c r="R126" i="2"/>
  <c r="P185" i="2"/>
  <c r="BK192" i="2"/>
  <c r="J192" i="2" s="1"/>
  <c r="J100" i="2" s="1"/>
  <c r="T192" i="2"/>
  <c r="T199" i="2"/>
  <c r="R224" i="2"/>
  <c r="R235" i="2"/>
  <c r="R232" i="2"/>
  <c r="BK126" i="2"/>
  <c r="J126" i="2" s="1"/>
  <c r="J98" i="2" s="1"/>
  <c r="P126" i="2"/>
  <c r="BK185" i="2"/>
  <c r="J185" i="2" s="1"/>
  <c r="J99" i="2" s="1"/>
  <c r="R185" i="2"/>
  <c r="BK199" i="2"/>
  <c r="J199" i="2" s="1"/>
  <c r="J101" i="2" s="1"/>
  <c r="R199" i="2"/>
  <c r="T224" i="2"/>
  <c r="T235" i="2"/>
  <c r="T232" i="2"/>
  <c r="BK232" i="2"/>
  <c r="J232" i="2" s="1"/>
  <c r="J103" i="2" s="1"/>
  <c r="BE212" i="2"/>
  <c r="E85" i="2"/>
  <c r="J89" i="2"/>
  <c r="F91" i="2"/>
  <c r="J91" i="2"/>
  <c r="F92" i="2"/>
  <c r="J92" i="2"/>
  <c r="BE127" i="2"/>
  <c r="BE131" i="2"/>
  <c r="BE133" i="2"/>
  <c r="BE135" i="2"/>
  <c r="BE137" i="2"/>
  <c r="BE141" i="2"/>
  <c r="BE145" i="2"/>
  <c r="BE147" i="2"/>
  <c r="BE151" i="2"/>
  <c r="BE155" i="2"/>
  <c r="BE157" i="2"/>
  <c r="BE159" i="2"/>
  <c r="BE161" i="2"/>
  <c r="BE165" i="2"/>
  <c r="BE169" i="2"/>
  <c r="BE173" i="2"/>
  <c r="BE177" i="2"/>
  <c r="BE181" i="2"/>
  <c r="BE186" i="2"/>
  <c r="BE190" i="2"/>
  <c r="BE193" i="2"/>
  <c r="BE197" i="2"/>
  <c r="BE200" i="2"/>
  <c r="BE202" i="2"/>
  <c r="BE204" i="2"/>
  <c r="BE208" i="2"/>
  <c r="BE210" i="2"/>
  <c r="BE218" i="2"/>
  <c r="BE238" i="2"/>
  <c r="BE220" i="2"/>
  <c r="BE222" i="2"/>
  <c r="BE225" i="2"/>
  <c r="BE230" i="2"/>
  <c r="BE233" i="2"/>
  <c r="BE236" i="2"/>
  <c r="BE214" i="2"/>
  <c r="BE216" i="2"/>
  <c r="F35" i="2"/>
  <c r="BB95" i="1"/>
  <c r="BB94" i="1" s="1"/>
  <c r="W31" i="1" s="1"/>
  <c r="F36" i="2"/>
  <c r="BC95" i="1"/>
  <c r="BC94" i="1" s="1"/>
  <c r="W32" i="1" s="1"/>
  <c r="F37" i="2"/>
  <c r="BD95" i="1"/>
  <c r="BD94" i="1" s="1"/>
  <c r="W33" i="1" s="1"/>
  <c r="J34" i="2"/>
  <c r="AW95" i="1"/>
  <c r="F34" i="2"/>
  <c r="BA95" i="1" s="1"/>
  <c r="BA94" i="1" s="1"/>
  <c r="W30" i="1" s="1"/>
  <c r="P125" i="2" l="1"/>
  <c r="P124" i="2"/>
  <c r="AU95" i="1"/>
  <c r="AU94" i="1" s="1"/>
  <c r="R125" i="2"/>
  <c r="R124" i="2" s="1"/>
  <c r="T125" i="2"/>
  <c r="T124" i="2"/>
  <c r="BK125" i="2"/>
  <c r="J125" i="2" s="1"/>
  <c r="J97" i="2" s="1"/>
  <c r="AW94" i="1"/>
  <c r="AK30" i="1" s="1"/>
  <c r="AY94" i="1"/>
  <c r="J33" i="2"/>
  <c r="AV95" i="1"/>
  <c r="AT95" i="1" s="1"/>
  <c r="AX94" i="1"/>
  <c r="F33" i="2"/>
  <c r="AZ95" i="1"/>
  <c r="AZ94" i="1" s="1"/>
  <c r="W29" i="1" s="1"/>
  <c r="BK124" i="2" l="1"/>
  <c r="J124" i="2"/>
  <c r="J96" i="2" s="1"/>
  <c r="AV94" i="1"/>
  <c r="AK29" i="1" s="1"/>
  <c r="J30" i="2" l="1"/>
  <c r="AG95" i="1"/>
  <c r="AG94" i="1"/>
  <c r="AK26" i="1"/>
  <c r="AT94" i="1"/>
  <c r="AN94" i="1"/>
  <c r="J39" i="2" l="1"/>
  <c r="AN95" i="1"/>
  <c r="AK35" i="1"/>
</calcChain>
</file>

<file path=xl/sharedStrings.xml><?xml version="1.0" encoding="utf-8"?>
<sst xmlns="http://schemas.openxmlformats.org/spreadsheetml/2006/main" count="1302" uniqueCount="280">
  <si>
    <t>Export Komplet</t>
  </si>
  <si>
    <t/>
  </si>
  <si>
    <t>2.0</t>
  </si>
  <si>
    <t>ZAMOK</t>
  </si>
  <si>
    <t>False</t>
  </si>
  <si>
    <t>{fb7f880f-4265-4358-977f-54e776c8f166}</t>
  </si>
  <si>
    <t>0,01</t>
  </si>
  <si>
    <t>21</t>
  </si>
  <si>
    <t>15</t>
  </si>
  <si>
    <t>REKAPITULACE STAVBY</t>
  </si>
  <si>
    <t>v ---  níže se nacházejí doplnkové a pomocné údaje k sestavám  --- v</t>
  </si>
  <si>
    <t>Návod na vyplnění</t>
  </si>
  <si>
    <t>0,001</t>
  </si>
  <si>
    <t>Kód:</t>
  </si>
  <si>
    <t>1_2021</t>
  </si>
  <si>
    <t>Měnit lze pouze buňky se žlutým podbarvením!_x000D_
_x000D_
1) na prvním listu Rekapitulace stavby vyplňte v sestavě_x000D_
_x000D_
    a) Souhrnný list_x000D_
       - údaje o Uchazeči_x000D_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Uchazeči, pokud se liší od údajů o Uchazeči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případě potřeby poznámku (ta je ve skrytém sloupci)</t>
  </si>
  <si>
    <t>Stavba:</t>
  </si>
  <si>
    <t xml:space="preserve"> Kroměříž - ON - plynovodní přípojka</t>
  </si>
  <si>
    <t>KSO:</t>
  </si>
  <si>
    <t>CC-CZ:</t>
  </si>
  <si>
    <t>Místo:</t>
  </si>
  <si>
    <t xml:space="preserve"> </t>
  </si>
  <si>
    <t>Datum:</t>
  </si>
  <si>
    <t>Zadavatel:</t>
  </si>
  <si>
    <t>IČ:</t>
  </si>
  <si>
    <t>DIČ:</t>
  </si>
  <si>
    <t>Uchazeč:</t>
  </si>
  <si>
    <t>Vyplň údaj</t>
  </si>
  <si>
    <t>Projektant: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</si>
  <si>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</si>
  <si>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</si>
  <si>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</si>
  <si>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</si>
  <si>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</si>
  <si>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</si>
  <si>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</si>
  <si>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</si>
  <si>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</si>
  <si>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</si>
  <si>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</si>
  <si>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</si>
  <si>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</si>
  <si>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</si>
  <si>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</si>
  <si>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</si>
  <si>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</si>
  <si>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</si>
  <si>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</si>
  <si>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</si>
  <si>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</si>
  <si>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Uchazeč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</si>
  <si>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</si>
  <si>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</si>
  <si>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</si>
  <si>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</si>
  <si>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</si>
  <si>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</si>
  <si>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</si>
  <si>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</si>
  <si>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</si>
  <si>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</si>
  <si>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</si>
  <si>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</si>
  <si>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</si>
  <si>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</si>
  <si>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</si>
  <si>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</si>
  <si>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</si>
  <si>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</si>
  <si>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</si>
  <si>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</si>
  <si>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</si>
  <si>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</si>
  <si>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</si>
  <si>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</si>
  <si>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</si>
  <si>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/</t>
  </si>
  <si>
    <t>Kroměříž</t>
  </si>
  <si>
    <t>ON - plynovodní</t>
  </si>
  <si>
    <t>STA</t>
  </si>
  <si>
    <t>1</t>
  </si>
  <si>
    <t>{d450a9c3-90cf-4cda-aaba-c364d39acb22}</t>
  </si>
  <si>
    <t>2</t>
  </si>
  <si>
    <t>KRYCÍ LIST SOUPISU PRACÍ</t>
  </si>
  <si>
    <t>Objekt:</t>
  </si>
  <si>
    <t>Kroměříž - ON - plynovodní</t>
  </si>
  <si>
    <t>REKAPITULACE ČLENĚNÍ SOUPISU PRACÍ</t>
  </si>
  <si>
    <t>Kód dílu - Popis</t>
  </si>
  <si>
    <t>Cena celkem [CZK]</t>
  </si>
  <si>
    <t>Náklady ze soupisu prací</t>
  </si>
  <si>
    <t>-1</t>
  </si>
  <si>
    <t xml:space="preserve">HSV - Práce a dodávky HSV   </t>
  </si>
  <si>
    <t xml:space="preserve">    1 - Zemní práce   </t>
  </si>
  <si>
    <t xml:space="preserve">    4 - Vodorovné konstrukce   </t>
  </si>
  <si>
    <t xml:space="preserve">    5 - Komunikace pozemní   </t>
  </si>
  <si>
    <t xml:space="preserve">    8 - Trubní vedení   </t>
  </si>
  <si>
    <t xml:space="preserve">    9 - Ostatní konstrukce a práce, bourání   </t>
  </si>
  <si>
    <t xml:space="preserve">    99 - Přesun hmot   </t>
  </si>
  <si>
    <t xml:space="preserve">      98-98 - Všeobecný objekt   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</si>
  <si>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</si>
  <si>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</si>
  <si>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</si>
  <si>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</si>
  <si>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</si>
  <si>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</si>
  <si>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</si>
  <si>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</si>
  <si>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</si>
  <si>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</si>
  <si>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</si>
  <si>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</si>
  <si>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</si>
  <si>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</si>
  <si>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 xml:space="preserve">Práce a dodávky HSV   </t>
  </si>
  <si>
    <t>ROZPOCET</t>
  </si>
  <si>
    <t xml:space="preserve">Zemní práce   </t>
  </si>
  <si>
    <t>K</t>
  </si>
  <si>
    <t>113106121</t>
  </si>
  <si>
    <t>Rozebrání dlažeb z betonových nebo kamenných dlaždic komunikací pro pěší ručně</t>
  </si>
  <si>
    <t>m2</t>
  </si>
  <si>
    <t>4</t>
  </si>
  <si>
    <t>PP</t>
  </si>
  <si>
    <t>VV</t>
  </si>
  <si>
    <t xml:space="preserve">"Dlažba u Žst.+napojovací místo"18*1+1,5*1,5   </t>
  </si>
  <si>
    <t xml:space="preserve">Součet   </t>
  </si>
  <si>
    <t>113107111</t>
  </si>
  <si>
    <t>Odstranění podkladu z kameniva těženého tl 100 mm ručně</t>
  </si>
  <si>
    <t>3</t>
  </si>
  <si>
    <t>119001401</t>
  </si>
  <si>
    <t>Dočasné zajištění potrubí ocelového nebo litinového DN do 200 mm</t>
  </si>
  <si>
    <t>m</t>
  </si>
  <si>
    <t>6</t>
  </si>
  <si>
    <t>119001421</t>
  </si>
  <si>
    <t>Dočasné zajištění kabelů a kabelových tratí ze 3 volně ložených kabelů</t>
  </si>
  <si>
    <t>8</t>
  </si>
  <si>
    <t>5</t>
  </si>
  <si>
    <t>132154101</t>
  </si>
  <si>
    <t>Hloubení rýh zapažených š do 800 mm v hornině třídy těžitelnosti I, skupiny 1 a 2 objem do 20 m3 strojně</t>
  </si>
  <si>
    <t>m3</t>
  </si>
  <si>
    <t>10</t>
  </si>
  <si>
    <t xml:space="preserve">"Z programu"15,2   </t>
  </si>
  <si>
    <t>133111011</t>
  </si>
  <si>
    <t>Hloubení šachet v soudržných horninách třídy těžitelnosti I, skupiny 1 a 2 při překopech inženýrských sítí objemu do 10 m3 ručně</t>
  </si>
  <si>
    <t>12</t>
  </si>
  <si>
    <t xml:space="preserve">"jáma pro napojení"1,5*1,5*1,5   </t>
  </si>
  <si>
    <t>7</t>
  </si>
  <si>
    <t>141721211</t>
  </si>
  <si>
    <t>Řízený zemní protlak délky do 50 m hloubky do 6 m s protlačením potrubí vnějšího průměru vrtu do 90 mm v hornině třídy těžitelnosti I a II, skupiny 1 až 4</t>
  </si>
  <si>
    <t>14</t>
  </si>
  <si>
    <t>M</t>
  </si>
  <si>
    <t>28613114</t>
  </si>
  <si>
    <t>trubka vodovodní PE100 PN 16 SDR11 75x6,8mm</t>
  </si>
  <si>
    <t>16</t>
  </si>
  <si>
    <t xml:space="preserve">"pro protlak+svislá ochrana"15,5+2*1,3   </t>
  </si>
  <si>
    <t>9</t>
  </si>
  <si>
    <t>151811131</t>
  </si>
  <si>
    <t>Osazení pažicího boxu hl výkopu do 4 m š do 1,2 m</t>
  </si>
  <si>
    <t>18</t>
  </si>
  <si>
    <t xml:space="preserve">"Z programu"50,7   </t>
  </si>
  <si>
    <t>151811231</t>
  </si>
  <si>
    <t>Odstranění pažicího boxu hl výkopu do 4 m š do 1,2 m</t>
  </si>
  <si>
    <t>20</t>
  </si>
  <si>
    <t>11</t>
  </si>
  <si>
    <t>161101101</t>
  </si>
  <si>
    <t>Svislé přemístění výkopku z horniny tř. 1 až 4 hl výkopu do 2,5 m</t>
  </si>
  <si>
    <t>22</t>
  </si>
  <si>
    <t>162751117</t>
  </si>
  <si>
    <t>Vodorovné přemístění do 10000 m výkopku/sypaniny z horniny třídy těžitelnosti I, skupiny 1 až 3</t>
  </si>
  <si>
    <t>24</t>
  </si>
  <si>
    <t>13</t>
  </si>
  <si>
    <t>162751119</t>
  </si>
  <si>
    <t>Příplatek k vodorovnému přemístění výkopku/sypaniny z horniny třídy těžitelnosti I, skupiny 1 až 3 ZKD 1000 m přes 10000 m</t>
  </si>
  <si>
    <t>26</t>
  </si>
  <si>
    <t xml:space="preserve">18,575*10   </t>
  </si>
  <si>
    <t>171201221</t>
  </si>
  <si>
    <t>Poplatek za uložení na skládce (skládkovné) zeminy a kamení kód odpadu 17 05 04</t>
  </si>
  <si>
    <t>t</t>
  </si>
  <si>
    <t>28</t>
  </si>
  <si>
    <t xml:space="preserve">18,575*2   </t>
  </si>
  <si>
    <t>174101101</t>
  </si>
  <si>
    <t>Zásyp jam, šachet rýh nebo kolem objektů sypaninou se zhutněním</t>
  </si>
  <si>
    <t>30</t>
  </si>
  <si>
    <t xml:space="preserve">"Zásyp pod úroveň chodníku"18,575-18*0,6*0,2-3,24-1,08-1,5*1,5*0,2   </t>
  </si>
  <si>
    <t>58343911</t>
  </si>
  <si>
    <t>kamenivo drcené hrubé frakce 11/22</t>
  </si>
  <si>
    <t>32</t>
  </si>
  <si>
    <t xml:space="preserve">11,645*2   </t>
  </si>
  <si>
    <t>17</t>
  </si>
  <si>
    <t>175151101</t>
  </si>
  <si>
    <t>Obsypání potrubí strojně sypaninou bez prohození, uloženou do 3 m</t>
  </si>
  <si>
    <t>34</t>
  </si>
  <si>
    <t xml:space="preserve">18*0,3*0,6   </t>
  </si>
  <si>
    <t>58331351</t>
  </si>
  <si>
    <t>kamenivo těžené drobné frakce 0/4</t>
  </si>
  <si>
    <t>36</t>
  </si>
  <si>
    <t xml:space="preserve">3,24*2   </t>
  </si>
  <si>
    <t xml:space="preserve">Vodorovné konstrukce   </t>
  </si>
  <si>
    <t>19</t>
  </si>
  <si>
    <t>451572111</t>
  </si>
  <si>
    <t>Lože pod potrubí otevřený výkop z kameniva drobného těženého</t>
  </si>
  <si>
    <t>38</t>
  </si>
  <si>
    <t xml:space="preserve">18*0,6*0,1   </t>
  </si>
  <si>
    <t>451577777</t>
  </si>
  <si>
    <t>Podklad nebo lože pod dlažbu vodorovný nebo do sklonu 1:5 z kameniva těženého tl do 100 mm</t>
  </si>
  <si>
    <t>40</t>
  </si>
  <si>
    <t xml:space="preserve">Komunikace pozemní   </t>
  </si>
  <si>
    <t>596212210</t>
  </si>
  <si>
    <t>Kladení zámkové dlažby pozemních komunikací tl 80 mm skupiny A pl do 50 m2</t>
  </si>
  <si>
    <t>42</t>
  </si>
  <si>
    <t xml:space="preserve">"zpětné zadláždění u žst+napojení plynu"18*1+1,5*1,5   </t>
  </si>
  <si>
    <t>59245032</t>
  </si>
  <si>
    <t>dlažba zámková profilová 230x140x60mm přírodní</t>
  </si>
  <si>
    <t>44</t>
  </si>
  <si>
    <t xml:space="preserve">Trubní vedení   </t>
  </si>
  <si>
    <t>23</t>
  </si>
  <si>
    <t>42291352</t>
  </si>
  <si>
    <t>poklop litinový šoupátkový pro zemní soupravy osazení do terénu a do vozovky</t>
  </si>
  <si>
    <t>kus</t>
  </si>
  <si>
    <t>46</t>
  </si>
  <si>
    <t>871181141</t>
  </si>
  <si>
    <t>Montáž potrubí z PE100 SDR 11 otevřený výkop svařovaných na tupo D 50 x 4,6 mm</t>
  </si>
  <si>
    <t>48</t>
  </si>
  <si>
    <t>25</t>
  </si>
  <si>
    <t>PPL.RC1G050046100</t>
  </si>
  <si>
    <t>Trubka plynovodní  RC1  50x4,6 100m   RC, jednovrstvá homogenní, pro pokládku do otevřeného výkopu bez pískového lože a méně náročné  bezvýkopové pokládky</t>
  </si>
  <si>
    <t>50</t>
  </si>
  <si>
    <t xml:space="preserve">37 * 1,015   </t>
  </si>
  <si>
    <t>Součet</t>
  </si>
  <si>
    <t>28614812</t>
  </si>
  <si>
    <t>koleno 90° SDR11 PE 100 PN16 D 50mm</t>
  </si>
  <si>
    <t>52</t>
  </si>
  <si>
    <t>27</t>
  </si>
  <si>
    <t>877181212</t>
  </si>
  <si>
    <t>Montáž kolen 90° svařovaných na tupo na vodovodním potrubí z PE trub d 50</t>
  </si>
  <si>
    <t>54</t>
  </si>
  <si>
    <t>877211123</t>
  </si>
  <si>
    <t>Montáž elektro navrtávacích T-kusů s 360° odbočkou na plynovodním potrubí z PE trub d 63/40</t>
  </si>
  <si>
    <t>56</t>
  </si>
  <si>
    <t>29</t>
  </si>
  <si>
    <t>WVN.FF131405W</t>
  </si>
  <si>
    <t>Navrtávací T-kus s 360° odbočkou 63-40</t>
  </si>
  <si>
    <t>58</t>
  </si>
  <si>
    <t>891181322</t>
  </si>
  <si>
    <t>Montáž zemních uzávěrů vevařovacích PE konec SDR11 PN16 otevřený výkop DN 40/50</t>
  </si>
  <si>
    <t>60</t>
  </si>
  <si>
    <t>31</t>
  </si>
  <si>
    <t>899721111</t>
  </si>
  <si>
    <t>Signalizační vodič DN do 150 mm na potrubí</t>
  </si>
  <si>
    <t>62</t>
  </si>
  <si>
    <t>899722113</t>
  </si>
  <si>
    <t>Krytí potrubí z plastů výstražnou fólií z PVC 34cm</t>
  </si>
  <si>
    <t>64</t>
  </si>
  <si>
    <t>33</t>
  </si>
  <si>
    <t>34141043</t>
  </si>
  <si>
    <t>vodič propojovací jádro Cu plné dvojitá izolace PVC 450/750V (CYY) 1x4mm2</t>
  </si>
  <si>
    <t>66</t>
  </si>
  <si>
    <t xml:space="preserve">Ostatní konstrukce a práce, bourání   </t>
  </si>
  <si>
    <t>Plynoměrná skříň včetně vystrojení (bez plynoměrů)</t>
  </si>
  <si>
    <t>68</t>
  </si>
  <si>
    <t xml:space="preserve">"Viz výkres, základy, vyzděno ze šamotových cihel na MVC, zákrytová deska, plechová dvířka 900 x 1400 mm uzamykatelná, 2 x regulátor B25"   </t>
  </si>
  <si>
    <t xml:space="preserve">"ocelové potrubí, kulové kohouty, montáž"1   </t>
  </si>
  <si>
    <t>35</t>
  </si>
  <si>
    <t>979054451</t>
  </si>
  <si>
    <t>Očištění vybouraných zámkových dlaždic s původním spárováním z kameniva těženého</t>
  </si>
  <si>
    <t>70</t>
  </si>
  <si>
    <t>99</t>
  </si>
  <si>
    <t xml:space="preserve">Přesun hmot   </t>
  </si>
  <si>
    <t>998276101</t>
  </si>
  <si>
    <t>Přesun hmot pro trubní vedení z trub z plastických hmot otevřený výkop</t>
  </si>
  <si>
    <t>72</t>
  </si>
  <si>
    <t>98-98</t>
  </si>
  <si>
    <t xml:space="preserve">Všeobecný objekt   </t>
  </si>
  <si>
    <t>37</t>
  </si>
  <si>
    <t>012303000</t>
  </si>
  <si>
    <t>Geodetické práce po výstavbě</t>
  </si>
  <si>
    <t>…</t>
  </si>
  <si>
    <t>74</t>
  </si>
  <si>
    <t>013254000</t>
  </si>
  <si>
    <t>Dokumentace skutečného provedení stavby</t>
  </si>
  <si>
    <t>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</si>
</sst>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,##0.00%"/>
    <numFmt numFmtId="165" formatCode="dd\.mm\.yyyy"/>
    <numFmt numFmtId="166" formatCode="#,##0.00000"/>
    <numFmt numFmtId="167" formatCode="#,##0.000"/>
  </numFmts>
  <fonts count="39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sz val="7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8" fillId="0" borderId="0" applyNumberFormat="0" applyFill="0" applyBorder="0" applyAlignment="0" applyProtection="0"/>
  </cellStyleXfs>
  <cellXfs count="297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3" fillId="0" borderId="0" xfId="0" applyFont="1" applyAlignment="1" applyProtection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horizontal="left" vertical="top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7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9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3" xfId="0" applyFont="1" applyBorder="1" applyAlignment="1">
      <alignment vertical="center"/>
    </xf>
    <xf numFmtId="0" fontId="17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0" fillId="4" borderId="7" xfId="0" applyFont="1" applyFill="1" applyBorder="1" applyAlignment="1" applyProtection="1">
      <alignment vertical="center"/>
    </xf>
    <xf numFmtId="0" fontId="22" fillId="4" borderId="0" xfId="0" applyFont="1" applyFill="1" applyAlignment="1" applyProtection="1">
      <alignment horizontal="center" vertical="center"/>
    </xf>
    <xf numFmtId="0" fontId="23" fillId="0" borderId="16" xfId="0" applyFont="1" applyBorder="1" applyAlignment="1" applyProtection="1">
      <alignment horizontal="center" vertical="center" wrapText="1"/>
    </xf>
    <xf numFmtId="0" fontId="23" fillId="0" borderId="17" xfId="0" applyFont="1" applyBorder="1" applyAlignment="1" applyProtection="1">
      <alignment horizontal="center" vertical="center" wrapText="1"/>
    </xf>
    <xf numFmtId="0" fontId="23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20" fillId="0" borderId="14" xfId="0" applyNumberFormat="1" applyFont="1" applyBorder="1" applyAlignment="1" applyProtection="1">
      <alignment vertical="center"/>
    </xf>
    <xf numFmtId="4" fontId="20" fillId="0" borderId="0" xfId="0" applyNumberFormat="1" applyFont="1" applyBorder="1" applyAlignment="1" applyProtection="1">
      <alignment vertical="center"/>
    </xf>
    <xf numFmtId="166" fontId="20" fillId="0" borderId="0" xfId="0" applyNumberFormat="1" applyFont="1" applyBorder="1" applyAlignment="1" applyProtection="1">
      <alignment vertical="center"/>
    </xf>
    <xf numFmtId="4" fontId="20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7" fillId="0" borderId="0" xfId="0" applyFont="1" applyAlignment="1" applyProtection="1">
      <alignment vertical="center"/>
    </xf>
    <xf numFmtId="0" fontId="28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9" fillId="0" borderId="19" xfId="0" applyNumberFormat="1" applyFont="1" applyBorder="1" applyAlignment="1" applyProtection="1">
      <alignment vertical="center"/>
    </xf>
    <xf numFmtId="4" fontId="29" fillId="0" borderId="20" xfId="0" applyNumberFormat="1" applyFont="1" applyBorder="1" applyAlignment="1" applyProtection="1">
      <alignment vertical="center"/>
    </xf>
    <xf numFmtId="166" fontId="29" fillId="0" borderId="20" xfId="0" applyNumberFormat="1" applyFont="1" applyBorder="1" applyAlignment="1" applyProtection="1">
      <alignment vertical="center"/>
    </xf>
    <xf numFmtId="4" fontId="29" fillId="0" borderId="21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13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4" fontId="24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9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2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2" fillId="4" borderId="0" xfId="0" applyFont="1" applyFill="1" applyAlignment="1" applyProtection="1">
      <alignment horizontal="right" vertical="center"/>
    </xf>
    <xf numFmtId="0" fontId="31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2" fillId="4" borderId="16" xfId="0" applyFont="1" applyFill="1" applyBorder="1" applyAlignment="1" applyProtection="1">
      <alignment horizontal="center" vertical="center" wrapText="1"/>
    </xf>
    <xf numFmtId="0" fontId="22" fillId="4" borderId="17" xfId="0" applyFont="1" applyFill="1" applyBorder="1" applyAlignment="1" applyProtection="1">
      <alignment horizontal="center" vertical="center" wrapText="1"/>
    </xf>
    <xf numFmtId="0" fontId="22" fillId="4" borderId="18" xfId="0" applyFont="1" applyFill="1" applyBorder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4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4" fontId="33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2" fillId="0" borderId="22" xfId="0" applyFont="1" applyBorder="1" applyAlignment="1" applyProtection="1">
      <alignment horizontal="center" vertical="center"/>
    </xf>
    <xf numFmtId="49" fontId="22" fillId="0" borderId="22" xfId="0" applyNumberFormat="1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left" vertical="center" wrapText="1"/>
    </xf>
    <xf numFmtId="0" fontId="22" fillId="0" borderId="22" xfId="0" applyFont="1" applyBorder="1" applyAlignment="1" applyProtection="1">
      <alignment horizontal="center" vertical="center" wrapText="1"/>
    </xf>
    <xf numFmtId="167" fontId="22" fillId="0" borderId="22" xfId="0" applyNumberFormat="1" applyFont="1" applyBorder="1" applyAlignment="1" applyProtection="1">
      <alignment vertical="center"/>
    </xf>
    <xf numFmtId="4" fontId="22" fillId="2" borderId="22" xfId="0" applyNumberFormat="1" applyFont="1" applyFill="1" applyBorder="1" applyAlignment="1" applyProtection="1">
      <alignment vertical="center"/>
      <protection locked="0"/>
    </xf>
    <xf numFmtId="4" fontId="22" fillId="0" borderId="22" xfId="0" applyNumberFormat="1" applyFont="1" applyBorder="1" applyAlignment="1" applyProtection="1">
      <alignment vertical="center"/>
    </xf>
    <xf numFmtId="0" fontId="23" fillId="2" borderId="14" xfId="0" applyFont="1" applyFill="1" applyBorder="1" applyAlignment="1" applyProtection="1">
      <alignment horizontal="left" vertical="center"/>
      <protection locked="0"/>
    </xf>
    <xf numFmtId="0" fontId="23" fillId="0" borderId="0" xfId="0" applyFont="1" applyBorder="1" applyAlignment="1" applyProtection="1">
      <alignment horizontal="center" vertical="center"/>
    </xf>
    <xf numFmtId="166" fontId="23" fillId="0" borderId="0" xfId="0" applyNumberFormat="1" applyFont="1" applyBorder="1" applyAlignment="1" applyProtection="1">
      <alignment vertical="center"/>
    </xf>
    <xf numFmtId="166" fontId="23" fillId="0" borderId="15" xfId="0" applyNumberFormat="1" applyFont="1" applyBorder="1" applyAlignment="1" applyProtection="1">
      <alignment vertical="center"/>
    </xf>
    <xf numFmtId="0" fontId="22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4" fillId="0" borderId="0" xfId="0" applyFont="1" applyAlignment="1" applyProtection="1">
      <alignment horizontal="left" vertical="center"/>
    </xf>
    <xf numFmtId="0" fontId="35" fillId="0" borderId="0" xfId="0" applyFont="1" applyAlignment="1" applyProtection="1">
      <alignment horizontal="left" vertical="center" wrapText="1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9" fillId="0" borderId="3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167" fontId="9" fillId="0" borderId="0" xfId="0" applyNumberFormat="1" applyFont="1" applyAlignment="1" applyProtection="1">
      <alignment vertical="center"/>
    </xf>
    <xf numFmtId="0" fontId="9" fillId="0" borderId="0" xfId="0" applyFont="1" applyAlignment="1" applyProtection="1">
      <alignment vertical="center"/>
      <protection locked="0"/>
    </xf>
    <xf numFmtId="0" fontId="9" fillId="0" borderId="3" xfId="0" applyFont="1" applyBorder="1" applyAlignment="1">
      <alignment vertical="center"/>
    </xf>
    <xf numFmtId="0" fontId="9" fillId="0" borderId="14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5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3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3" xfId="0" applyFont="1" applyBorder="1" applyAlignment="1">
      <alignment vertical="center"/>
    </xf>
    <xf numFmtId="0" fontId="10" fillId="0" borderId="14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5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36" fillId="0" borderId="22" xfId="0" applyFont="1" applyBorder="1" applyAlignment="1" applyProtection="1">
      <alignment horizontal="center" vertical="center"/>
    </xf>
    <xf numFmtId="49" fontId="36" fillId="0" borderId="22" xfId="0" applyNumberFormat="1" applyFont="1" applyBorder="1" applyAlignment="1" applyProtection="1">
      <alignment horizontal="left" vertical="center" wrapText="1"/>
    </xf>
    <xf numFmtId="0" fontId="36" fillId="0" borderId="22" xfId="0" applyFont="1" applyBorder="1" applyAlignment="1" applyProtection="1">
      <alignment horizontal="left" vertical="center" wrapText="1"/>
    </xf>
    <xf numFmtId="0" fontId="36" fillId="0" borderId="22" xfId="0" applyFont="1" applyBorder="1" applyAlignment="1" applyProtection="1">
      <alignment horizontal="center" vertical="center" wrapText="1"/>
    </xf>
    <xf numFmtId="167" fontId="36" fillId="0" borderId="22" xfId="0" applyNumberFormat="1" applyFont="1" applyBorder="1" applyAlignment="1" applyProtection="1">
      <alignment vertical="center"/>
    </xf>
    <xf numFmtId="4" fontId="36" fillId="2" borderId="22" xfId="0" applyNumberFormat="1" applyFont="1" applyFill="1" applyBorder="1" applyAlignment="1" applyProtection="1">
      <alignment vertical="center"/>
      <protection locked="0"/>
    </xf>
    <xf numFmtId="4" fontId="36" fillId="0" borderId="22" xfId="0" applyNumberFormat="1" applyFont="1" applyBorder="1" applyAlignment="1" applyProtection="1">
      <alignment vertical="center"/>
    </xf>
    <xf numFmtId="0" fontId="37" fillId="0" borderId="3" xfId="0" applyFont="1" applyBorder="1" applyAlignment="1">
      <alignment vertical="center"/>
    </xf>
    <xf numFmtId="0" fontId="36" fillId="2" borderId="14" xfId="0" applyFont="1" applyFill="1" applyBorder="1" applyAlignment="1" applyProtection="1">
      <alignment horizontal="left" vertical="center"/>
      <protection locked="0"/>
    </xf>
    <xf numFmtId="0" fontId="36" fillId="0" borderId="0" xfId="0" applyFont="1" applyBorder="1" applyAlignment="1" applyProtection="1">
      <alignment horizontal="center" vertical="center"/>
    </xf>
    <xf numFmtId="0" fontId="11" fillId="0" borderId="3" xfId="0" applyFont="1" applyBorder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11" fillId="0" borderId="0" xfId="0" applyFont="1" applyAlignment="1" applyProtection="1">
      <alignment horizontal="left" vertical="center" wrapText="1"/>
    </xf>
    <xf numFmtId="0" fontId="11" fillId="0" borderId="0" xfId="0" applyFont="1" applyAlignment="1" applyProtection="1">
      <alignment vertical="center"/>
      <protection locked="0"/>
    </xf>
    <xf numFmtId="0" fontId="11" fillId="0" borderId="3" xfId="0" applyFont="1" applyBorder="1" applyAlignment="1">
      <alignment vertical="center"/>
    </xf>
    <xf numFmtId="0" fontId="11" fillId="0" borderId="14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1" fillId="0" borderId="15" xfId="0" applyFont="1" applyBorder="1" applyAlignment="1" applyProtection="1">
      <alignment vertical="center"/>
    </xf>
    <xf numFmtId="0" fontId="11" fillId="0" borderId="0" xfId="0" applyFont="1" applyAlignment="1">
      <alignment horizontal="left"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0" fillId="0" borderId="0" xfId="0" applyProtection="1"/>
    <xf numFmtId="0" fontId="3" fillId="0" borderId="0" xfId="0" applyFont="1" applyAlignment="1" applyProtection="1">
      <alignment horizontal="left" vertical="top" wrapText="1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4" fontId="17" fillId="0" borderId="5" xfId="0" applyNumberFormat="1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" fillId="0" borderId="0" xfId="0" applyFont="1" applyAlignment="1" applyProtection="1">
      <alignment horizontal="right" vertical="center"/>
    </xf>
    <xf numFmtId="4" fontId="18" fillId="0" borderId="0" xfId="0" applyNumberFormat="1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164" fontId="1" fillId="0" borderId="0" xfId="0" applyNumberFormat="1" applyFont="1" applyAlignment="1" applyProtection="1">
      <alignment horizontal="left" vertical="center"/>
    </xf>
    <xf numFmtId="0" fontId="4" fillId="3" borderId="7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left" vertical="center"/>
    </xf>
    <xf numFmtId="0" fontId="21" fillId="0" borderId="14" xfId="0" applyFont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/>
    </xf>
    <xf numFmtId="0" fontId="22" fillId="4" borderId="6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left" vertical="center"/>
    </xf>
    <xf numFmtId="0" fontId="22" fillId="4" borderId="7" xfId="0" applyFont="1" applyFill="1" applyBorder="1" applyAlignment="1" applyProtection="1">
      <alignment horizontal="center" vertical="center"/>
    </xf>
    <xf numFmtId="0" fontId="22" fillId="4" borderId="7" xfId="0" applyFont="1" applyFill="1" applyBorder="1" applyAlignment="1" applyProtection="1">
      <alignment horizontal="right" vertical="center"/>
    </xf>
    <xf numFmtId="0" fontId="22" fillId="4" borderId="8" xfId="0" applyFont="1" applyFill="1" applyBorder="1" applyAlignment="1" applyProtection="1">
      <alignment horizontal="left" vertical="center"/>
    </xf>
    <xf numFmtId="4" fontId="28" fillId="0" borderId="0" xfId="0" applyNumberFormat="1" applyFont="1" applyAlignment="1" applyProtection="1">
      <alignment vertical="center"/>
    </xf>
    <xf numFmtId="0" fontId="28" fillId="0" borderId="0" xfId="0" applyFont="1" applyAlignment="1" applyProtection="1">
      <alignment vertical="center"/>
    </xf>
    <xf numFmtId="0" fontId="27" fillId="0" borderId="0" xfId="0" applyFont="1" applyAlignment="1" applyProtection="1">
      <alignment horizontal="left" vertical="center" wrapText="1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/>
    </xf>
    <xf numFmtId="0" fontId="2" fillId="2" borderId="0" xfId="0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7"/>
  <sheetViews>
    <sheetView showGridLines="0" tabSelected="1" workbookViewId="0">
      <selection activeCell="AN8" sqref="AN8"/>
    </sheetView>
  </sheetViews>
  <sheetFormatPr defaultRowHeight="12.75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ht="11.25">
      <c r="A1" s="16" t="s">
        <v>0</v>
      </c>
      <c r="AZ1" s="16" t="s">
        <v>1</v>
      </c>
      <c r="BA1" s="16" t="s">
        <v>2</v>
      </c>
      <c r="BB1" s="16" t="s">
        <v>3</v>
      </c>
      <c r="BT1" s="16" t="s">
        <v>4</v>
      </c>
      <c r="BU1" s="16" t="s">
        <v>4</v>
      </c>
      <c r="BV1" s="16" t="s">
        <v>5</v>
      </c>
    </row>
    <row r="2" spans="1:74" s="1" customFormat="1" ht="36.950000000000003" customHeight="1">
      <c r="AR2" s="286"/>
      <c r="AS2" s="286"/>
      <c r="AT2" s="286"/>
      <c r="AU2" s="286"/>
      <c r="AV2" s="286"/>
      <c r="AW2" s="286"/>
      <c r="AX2" s="286"/>
      <c r="AY2" s="286"/>
      <c r="AZ2" s="286"/>
      <c r="BA2" s="286"/>
      <c r="BB2" s="286"/>
      <c r="BC2" s="286"/>
      <c r="BD2" s="286"/>
      <c r="BE2" s="286"/>
      <c r="BS2" s="17" t="s">
        <v>6</v>
      </c>
      <c r="BT2" s="17" t="s">
        <v>7</v>
      </c>
    </row>
    <row r="3" spans="1:74" s="1" customFormat="1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20"/>
      <c r="BS3" s="17" t="s">
        <v>6</v>
      </c>
      <c r="BT3" s="17" t="s">
        <v>8</v>
      </c>
    </row>
    <row r="4" spans="1:74" s="1" customFormat="1" ht="24.95" customHeight="1">
      <c r="B4" s="21"/>
      <c r="C4" s="22"/>
      <c r="D4" s="23" t="s">
        <v>9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0"/>
      <c r="AS4" s="24" t="s">
        <v>10</v>
      </c>
      <c r="BE4" s="25" t="s">
        <v>11</v>
      </c>
      <c r="BS4" s="17" t="s">
        <v>12</v>
      </c>
    </row>
    <row r="5" spans="1:74" s="1" customFormat="1" ht="12" customHeight="1">
      <c r="B5" s="21"/>
      <c r="C5" s="22"/>
      <c r="D5" s="26" t="s">
        <v>13</v>
      </c>
      <c r="E5" s="22"/>
      <c r="F5" s="22"/>
      <c r="G5" s="22"/>
      <c r="H5" s="22"/>
      <c r="I5" s="22"/>
      <c r="J5" s="22"/>
      <c r="K5" s="249" t="s">
        <v>14</v>
      </c>
      <c r="L5" s="250"/>
      <c r="M5" s="250"/>
      <c r="N5" s="250"/>
      <c r="O5" s="250"/>
      <c r="P5" s="250"/>
      <c r="Q5" s="250"/>
      <c r="R5" s="250"/>
      <c r="S5" s="250"/>
      <c r="T5" s="250"/>
      <c r="U5" s="250"/>
      <c r="V5" s="250"/>
      <c r="W5" s="250"/>
      <c r="X5" s="250"/>
      <c r="Y5" s="250"/>
      <c r="Z5" s="250"/>
      <c r="AA5" s="250"/>
      <c r="AB5" s="250"/>
      <c r="AC5" s="250"/>
      <c r="AD5" s="250"/>
      <c r="AE5" s="250"/>
      <c r="AF5" s="250"/>
      <c r="AG5" s="250"/>
      <c r="AH5" s="250"/>
      <c r="AI5" s="250"/>
      <c r="AJ5" s="250"/>
      <c r="AK5" s="250"/>
      <c r="AL5" s="250"/>
      <c r="AM5" s="250"/>
      <c r="AN5" s="250"/>
      <c r="AO5" s="250"/>
      <c r="AP5" s="22"/>
      <c r="AQ5" s="22"/>
      <c r="AR5" s="20"/>
      <c r="BE5" s="246" t="s">
        <v>15</v>
      </c>
      <c r="BS5" s="17" t="s">
        <v>6</v>
      </c>
    </row>
    <row r="6" spans="1:74" s="1" customFormat="1" ht="36.950000000000003" customHeight="1">
      <c r="B6" s="21"/>
      <c r="C6" s="22"/>
      <c r="D6" s="28" t="s">
        <v>16</v>
      </c>
      <c r="E6" s="22"/>
      <c r="F6" s="22"/>
      <c r="G6" s="22"/>
      <c r="H6" s="22"/>
      <c r="I6" s="22"/>
      <c r="J6" s="22"/>
      <c r="K6" s="251" t="s">
        <v>17</v>
      </c>
      <c r="L6" s="250"/>
      <c r="M6" s="250"/>
      <c r="N6" s="250"/>
      <c r="O6" s="250"/>
      <c r="P6" s="250"/>
      <c r="Q6" s="250"/>
      <c r="R6" s="250"/>
      <c r="S6" s="250"/>
      <c r="T6" s="250"/>
      <c r="U6" s="250"/>
      <c r="V6" s="250"/>
      <c r="W6" s="250"/>
      <c r="X6" s="250"/>
      <c r="Y6" s="250"/>
      <c r="Z6" s="250"/>
      <c r="AA6" s="250"/>
      <c r="AB6" s="250"/>
      <c r="AC6" s="250"/>
      <c r="AD6" s="250"/>
      <c r="AE6" s="250"/>
      <c r="AF6" s="250"/>
      <c r="AG6" s="250"/>
      <c r="AH6" s="250"/>
      <c r="AI6" s="250"/>
      <c r="AJ6" s="250"/>
      <c r="AK6" s="250"/>
      <c r="AL6" s="250"/>
      <c r="AM6" s="250"/>
      <c r="AN6" s="250"/>
      <c r="AO6" s="250"/>
      <c r="AP6" s="22"/>
      <c r="AQ6" s="22"/>
      <c r="AR6" s="20"/>
      <c r="BE6" s="247"/>
      <c r="BS6" s="17" t="s">
        <v>6</v>
      </c>
    </row>
    <row r="7" spans="1:74" s="1" customFormat="1" ht="12" customHeight="1">
      <c r="B7" s="21"/>
      <c r="C7" s="22"/>
      <c r="D7" s="29" t="s">
        <v>18</v>
      </c>
      <c r="E7" s="22"/>
      <c r="F7" s="22"/>
      <c r="G7" s="22"/>
      <c r="H7" s="22"/>
      <c r="I7" s="22"/>
      <c r="J7" s="22"/>
      <c r="K7" s="27" t="s">
        <v>1</v>
      </c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9" t="s">
        <v>19</v>
      </c>
      <c r="AL7" s="22"/>
      <c r="AM7" s="22"/>
      <c r="AN7" s="27" t="s">
        <v>1</v>
      </c>
      <c r="AO7" s="22"/>
      <c r="AP7" s="22"/>
      <c r="AQ7" s="22"/>
      <c r="AR7" s="20"/>
      <c r="BE7" s="247"/>
      <c r="BS7" s="17" t="s">
        <v>6</v>
      </c>
    </row>
    <row r="8" spans="1:74" s="1" customFormat="1" ht="12" customHeight="1">
      <c r="B8" s="21"/>
      <c r="C8" s="22"/>
      <c r="D8" s="29" t="s">
        <v>20</v>
      </c>
      <c r="E8" s="22"/>
      <c r="F8" s="22"/>
      <c r="G8" s="22"/>
      <c r="H8" s="22"/>
      <c r="I8" s="22"/>
      <c r="J8" s="22"/>
      <c r="K8" s="27" t="s">
        <v>21</v>
      </c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9" t="s">
        <v>22</v>
      </c>
      <c r="AL8" s="22"/>
      <c r="AM8" s="22"/>
      <c r="AN8" s="30"/>
      <c r="AO8" s="22"/>
      <c r="AP8" s="22"/>
      <c r="AQ8" s="22"/>
      <c r="AR8" s="20"/>
      <c r="BE8" s="247"/>
      <c r="BS8" s="17" t="s">
        <v>6</v>
      </c>
    </row>
    <row r="9" spans="1:74" s="1" customFormat="1" ht="14.45" customHeight="1">
      <c r="B9" s="21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0"/>
      <c r="BE9" s="247"/>
      <c r="BS9" s="17" t="s">
        <v>6</v>
      </c>
    </row>
    <row r="10" spans="1:74" s="1" customFormat="1" ht="12" customHeight="1">
      <c r="B10" s="21"/>
      <c r="C10" s="22"/>
      <c r="D10" s="29" t="s">
        <v>23</v>
      </c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9" t="s">
        <v>24</v>
      </c>
      <c r="AL10" s="22"/>
      <c r="AM10" s="22"/>
      <c r="AN10" s="27" t="s">
        <v>1</v>
      </c>
      <c r="AO10" s="22"/>
      <c r="AP10" s="22"/>
      <c r="AQ10" s="22"/>
      <c r="AR10" s="20"/>
      <c r="BE10" s="247"/>
      <c r="BS10" s="17" t="s">
        <v>6</v>
      </c>
    </row>
    <row r="11" spans="1:74" s="1" customFormat="1" ht="18.399999999999999" customHeight="1">
      <c r="B11" s="21"/>
      <c r="C11" s="22"/>
      <c r="D11" s="22"/>
      <c r="E11" s="27" t="s">
        <v>21</v>
      </c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9" t="s">
        <v>25</v>
      </c>
      <c r="AL11" s="22"/>
      <c r="AM11" s="22"/>
      <c r="AN11" s="27" t="s">
        <v>1</v>
      </c>
      <c r="AO11" s="22"/>
      <c r="AP11" s="22"/>
      <c r="AQ11" s="22"/>
      <c r="AR11" s="20"/>
      <c r="BE11" s="247"/>
      <c r="BS11" s="17" t="s">
        <v>6</v>
      </c>
    </row>
    <row r="12" spans="1:74" s="1" customFormat="1" ht="6.95" customHeight="1"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0"/>
      <c r="BE12" s="247"/>
      <c r="BS12" s="17" t="s">
        <v>6</v>
      </c>
    </row>
    <row r="13" spans="1:74" s="1" customFormat="1" ht="12" customHeight="1">
      <c r="B13" s="21"/>
      <c r="C13" s="22"/>
      <c r="D13" s="29" t="s">
        <v>26</v>
      </c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9" t="s">
        <v>24</v>
      </c>
      <c r="AL13" s="22"/>
      <c r="AM13" s="22"/>
      <c r="AN13" s="31" t="s">
        <v>27</v>
      </c>
      <c r="AO13" s="22"/>
      <c r="AP13" s="22"/>
      <c r="AQ13" s="22"/>
      <c r="AR13" s="20"/>
      <c r="BE13" s="247"/>
      <c r="BS13" s="17" t="s">
        <v>6</v>
      </c>
    </row>
    <row r="14" spans="1:74">
      <c r="B14" s="21"/>
      <c r="C14" s="22"/>
      <c r="D14" s="22"/>
      <c r="E14" s="252" t="s">
        <v>27</v>
      </c>
      <c r="F14" s="253"/>
      <c r="G14" s="253"/>
      <c r="H14" s="253"/>
      <c r="I14" s="253"/>
      <c r="J14" s="253"/>
      <c r="K14" s="253"/>
      <c r="L14" s="253"/>
      <c r="M14" s="253"/>
      <c r="N14" s="253"/>
      <c r="O14" s="253"/>
      <c r="P14" s="253"/>
      <c r="Q14" s="253"/>
      <c r="R14" s="253"/>
      <c r="S14" s="253"/>
      <c r="T14" s="253"/>
      <c r="U14" s="253"/>
      <c r="V14" s="253"/>
      <c r="W14" s="253"/>
      <c r="X14" s="253"/>
      <c r="Y14" s="253"/>
      <c r="Z14" s="253"/>
      <c r="AA14" s="253"/>
      <c r="AB14" s="253"/>
      <c r="AC14" s="253"/>
      <c r="AD14" s="253"/>
      <c r="AE14" s="253"/>
      <c r="AF14" s="253"/>
      <c r="AG14" s="253"/>
      <c r="AH14" s="253"/>
      <c r="AI14" s="253"/>
      <c r="AJ14" s="253"/>
      <c r="AK14" s="29" t="s">
        <v>25</v>
      </c>
      <c r="AL14" s="22"/>
      <c r="AM14" s="22"/>
      <c r="AN14" s="31" t="s">
        <v>27</v>
      </c>
      <c r="AO14" s="22"/>
      <c r="AP14" s="22"/>
      <c r="AQ14" s="22"/>
      <c r="AR14" s="20"/>
      <c r="BE14" s="247"/>
      <c r="BS14" s="17" t="s">
        <v>6</v>
      </c>
    </row>
    <row r="15" spans="1:74" s="1" customFormat="1" ht="6.95" customHeight="1">
      <c r="B15" s="21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0"/>
      <c r="BE15" s="247"/>
      <c r="BS15" s="17" t="s">
        <v>4</v>
      </c>
    </row>
    <row r="16" spans="1:74" s="1" customFormat="1" ht="12" customHeight="1">
      <c r="B16" s="21"/>
      <c r="C16" s="22"/>
      <c r="D16" s="29" t="s">
        <v>28</v>
      </c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9" t="s">
        <v>24</v>
      </c>
      <c r="AL16" s="22"/>
      <c r="AM16" s="22"/>
      <c r="AN16" s="27" t="s">
        <v>1</v>
      </c>
      <c r="AO16" s="22"/>
      <c r="AP16" s="22"/>
      <c r="AQ16" s="22"/>
      <c r="AR16" s="20"/>
      <c r="BE16" s="247"/>
      <c r="BS16" s="17" t="s">
        <v>4</v>
      </c>
    </row>
    <row r="17" spans="1:71" s="1" customFormat="1" ht="18.399999999999999" customHeight="1">
      <c r="B17" s="21"/>
      <c r="C17" s="22"/>
      <c r="D17" s="22"/>
      <c r="E17" s="27" t="s">
        <v>21</v>
      </c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9" t="s">
        <v>25</v>
      </c>
      <c r="AL17" s="22"/>
      <c r="AM17" s="22"/>
      <c r="AN17" s="27" t="s">
        <v>1</v>
      </c>
      <c r="AO17" s="22"/>
      <c r="AP17" s="22"/>
      <c r="AQ17" s="22"/>
      <c r="AR17" s="20"/>
      <c r="BE17" s="247"/>
      <c r="BS17" s="17" t="s">
        <v>29</v>
      </c>
    </row>
    <row r="18" spans="1:71" s="1" customFormat="1" ht="6.95" customHeight="1">
      <c r="B18" s="21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0"/>
      <c r="BE18" s="247"/>
      <c r="BS18" s="17" t="s">
        <v>6</v>
      </c>
    </row>
    <row r="19" spans="1:71" s="1" customFormat="1" ht="12" customHeight="1">
      <c r="B19" s="21"/>
      <c r="C19" s="22"/>
      <c r="D19" s="29" t="s">
        <v>30</v>
      </c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9" t="s">
        <v>24</v>
      </c>
      <c r="AL19" s="22"/>
      <c r="AM19" s="22"/>
      <c r="AN19" s="27" t="s">
        <v>1</v>
      </c>
      <c r="AO19" s="22"/>
      <c r="AP19" s="22"/>
      <c r="AQ19" s="22"/>
      <c r="AR19" s="20"/>
      <c r="BE19" s="247"/>
      <c r="BS19" s="17" t="s">
        <v>6</v>
      </c>
    </row>
    <row r="20" spans="1:71" s="1" customFormat="1" ht="18.399999999999999" customHeight="1">
      <c r="B20" s="21"/>
      <c r="C20" s="22"/>
      <c r="D20" s="22"/>
      <c r="E20" s="27" t="s">
        <v>21</v>
      </c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9" t="s">
        <v>25</v>
      </c>
      <c r="AL20" s="22"/>
      <c r="AM20" s="22"/>
      <c r="AN20" s="27" t="s">
        <v>1</v>
      </c>
      <c r="AO20" s="22"/>
      <c r="AP20" s="22"/>
      <c r="AQ20" s="22"/>
      <c r="AR20" s="20"/>
      <c r="BE20" s="247"/>
      <c r="BS20" s="17" t="s">
        <v>29</v>
      </c>
    </row>
    <row r="21" spans="1:71" s="1" customFormat="1" ht="6.95" customHeight="1">
      <c r="B21" s="21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0"/>
      <c r="BE21" s="247"/>
    </row>
    <row r="22" spans="1:71" s="1" customFormat="1" ht="12" customHeight="1">
      <c r="B22" s="21"/>
      <c r="C22" s="22"/>
      <c r="D22" s="29" t="s">
        <v>31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0"/>
      <c r="BE22" s="247"/>
    </row>
    <row r="23" spans="1:71" s="1" customFormat="1" ht="16.5" customHeight="1">
      <c r="B23" s="21"/>
      <c r="C23" s="22"/>
      <c r="D23" s="22"/>
      <c r="E23" s="254" t="s">
        <v>1</v>
      </c>
      <c r="F23" s="254"/>
      <c r="G23" s="254"/>
      <c r="H23" s="254"/>
      <c r="I23" s="254"/>
      <c r="J23" s="254"/>
      <c r="K23" s="254"/>
      <c r="L23" s="254"/>
      <c r="M23" s="254"/>
      <c r="N23" s="254"/>
      <c r="O23" s="254"/>
      <c r="P23" s="254"/>
      <c r="Q23" s="254"/>
      <c r="R23" s="254"/>
      <c r="S23" s="254"/>
      <c r="T23" s="254"/>
      <c r="U23" s="254"/>
      <c r="V23" s="254"/>
      <c r="W23" s="254"/>
      <c r="X23" s="254"/>
      <c r="Y23" s="254"/>
      <c r="Z23" s="254"/>
      <c r="AA23" s="254"/>
      <c r="AB23" s="254"/>
      <c r="AC23" s="254"/>
      <c r="AD23" s="254"/>
      <c r="AE23" s="254"/>
      <c r="AF23" s="254"/>
      <c r="AG23" s="254"/>
      <c r="AH23" s="254"/>
      <c r="AI23" s="254"/>
      <c r="AJ23" s="254"/>
      <c r="AK23" s="254"/>
      <c r="AL23" s="254"/>
      <c r="AM23" s="254"/>
      <c r="AN23" s="254"/>
      <c r="AO23" s="22"/>
      <c r="AP23" s="22"/>
      <c r="AQ23" s="22"/>
      <c r="AR23" s="20"/>
      <c r="BE23" s="247"/>
    </row>
    <row r="24" spans="1:71" s="1" customFormat="1" ht="6.95" customHeight="1">
      <c r="B24" s="21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0"/>
      <c r="BE24" s="247"/>
    </row>
    <row r="25" spans="1:71" s="1" customFormat="1" ht="6.95" customHeight="1">
      <c r="B25" s="21"/>
      <c r="C25" s="22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22"/>
      <c r="AQ25" s="22"/>
      <c r="AR25" s="20"/>
      <c r="BE25" s="247"/>
    </row>
    <row r="26" spans="1:71" s="2" customFormat="1" ht="25.9" customHeight="1">
      <c r="A26" s="34"/>
      <c r="B26" s="35"/>
      <c r="C26" s="36"/>
      <c r="D26" s="37" t="s">
        <v>32</v>
      </c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255">
        <f>ROUND(AG94,2)</f>
        <v>0</v>
      </c>
      <c r="AL26" s="256"/>
      <c r="AM26" s="256"/>
      <c r="AN26" s="256"/>
      <c r="AO26" s="256"/>
      <c r="AP26" s="36"/>
      <c r="AQ26" s="36"/>
      <c r="AR26" s="39"/>
      <c r="BE26" s="247"/>
    </row>
    <row r="27" spans="1:71" s="2" customFormat="1" ht="6.95" customHeight="1">
      <c r="A27" s="34"/>
      <c r="B27" s="35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  <c r="Q27" s="36"/>
      <c r="R27" s="36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9"/>
      <c r="BE27" s="247"/>
    </row>
    <row r="28" spans="1:71" s="2" customFormat="1">
      <c r="A28" s="34"/>
      <c r="B28" s="35"/>
      <c r="C28" s="36"/>
      <c r="D28" s="36"/>
      <c r="E28" s="36"/>
      <c r="F28" s="36"/>
      <c r="G28" s="36"/>
      <c r="H28" s="36"/>
      <c r="I28" s="36"/>
      <c r="J28" s="36"/>
      <c r="K28" s="36"/>
      <c r="L28" s="257" t="s">
        <v>33</v>
      </c>
      <c r="M28" s="257"/>
      <c r="N28" s="257"/>
      <c r="O28" s="257"/>
      <c r="P28" s="257"/>
      <c r="Q28" s="36"/>
      <c r="R28" s="36"/>
      <c r="S28" s="36"/>
      <c r="T28" s="36"/>
      <c r="U28" s="36"/>
      <c r="V28" s="36"/>
      <c r="W28" s="257" t="s">
        <v>34</v>
      </c>
      <c r="X28" s="257"/>
      <c r="Y28" s="257"/>
      <c r="Z28" s="257"/>
      <c r="AA28" s="257"/>
      <c r="AB28" s="257"/>
      <c r="AC28" s="257"/>
      <c r="AD28" s="257"/>
      <c r="AE28" s="257"/>
      <c r="AF28" s="36"/>
      <c r="AG28" s="36"/>
      <c r="AH28" s="36"/>
      <c r="AI28" s="36"/>
      <c r="AJ28" s="36"/>
      <c r="AK28" s="257" t="s">
        <v>35</v>
      </c>
      <c r="AL28" s="257"/>
      <c r="AM28" s="257"/>
      <c r="AN28" s="257"/>
      <c r="AO28" s="257"/>
      <c r="AP28" s="36"/>
      <c r="AQ28" s="36"/>
      <c r="AR28" s="39"/>
      <c r="BE28" s="247"/>
    </row>
    <row r="29" spans="1:71" s="3" customFormat="1" ht="14.45" customHeight="1">
      <c r="B29" s="40"/>
      <c r="C29" s="41"/>
      <c r="D29" s="29" t="s">
        <v>36</v>
      </c>
      <c r="E29" s="41"/>
      <c r="F29" s="29" t="s">
        <v>37</v>
      </c>
      <c r="G29" s="41"/>
      <c r="H29" s="41"/>
      <c r="I29" s="41"/>
      <c r="J29" s="41"/>
      <c r="K29" s="41"/>
      <c r="L29" s="260">
        <v>0.21</v>
      </c>
      <c r="M29" s="259"/>
      <c r="N29" s="259"/>
      <c r="O29" s="259"/>
      <c r="P29" s="259"/>
      <c r="Q29" s="41"/>
      <c r="R29" s="41"/>
      <c r="S29" s="41"/>
      <c r="T29" s="41"/>
      <c r="U29" s="41"/>
      <c r="V29" s="41"/>
      <c r="W29" s="258">
        <f>ROUND(AZ94, 2)</f>
        <v>0</v>
      </c>
      <c r="X29" s="259"/>
      <c r="Y29" s="259"/>
      <c r="Z29" s="259"/>
      <c r="AA29" s="259"/>
      <c r="AB29" s="259"/>
      <c r="AC29" s="259"/>
      <c r="AD29" s="259"/>
      <c r="AE29" s="259"/>
      <c r="AF29" s="41"/>
      <c r="AG29" s="41"/>
      <c r="AH29" s="41"/>
      <c r="AI29" s="41"/>
      <c r="AJ29" s="41"/>
      <c r="AK29" s="258">
        <f>ROUND(AV94, 2)</f>
        <v>0</v>
      </c>
      <c r="AL29" s="259"/>
      <c r="AM29" s="259"/>
      <c r="AN29" s="259"/>
      <c r="AO29" s="259"/>
      <c r="AP29" s="41"/>
      <c r="AQ29" s="41"/>
      <c r="AR29" s="42"/>
      <c r="BE29" s="248"/>
    </row>
    <row r="30" spans="1:71" s="3" customFormat="1" ht="14.45" customHeight="1">
      <c r="B30" s="40"/>
      <c r="C30" s="41"/>
      <c r="D30" s="41"/>
      <c r="E30" s="41"/>
      <c r="F30" s="29" t="s">
        <v>38</v>
      </c>
      <c r="G30" s="41"/>
      <c r="H30" s="41"/>
      <c r="I30" s="41"/>
      <c r="J30" s="41"/>
      <c r="K30" s="41"/>
      <c r="L30" s="260">
        <v>0.15</v>
      </c>
      <c r="M30" s="259"/>
      <c r="N30" s="259"/>
      <c r="O30" s="259"/>
      <c r="P30" s="259"/>
      <c r="Q30" s="41"/>
      <c r="R30" s="41"/>
      <c r="S30" s="41"/>
      <c r="T30" s="41"/>
      <c r="U30" s="41"/>
      <c r="V30" s="41"/>
      <c r="W30" s="258">
        <f>ROUND(BA94, 2)</f>
        <v>0</v>
      </c>
      <c r="X30" s="259"/>
      <c r="Y30" s="259"/>
      <c r="Z30" s="259"/>
      <c r="AA30" s="259"/>
      <c r="AB30" s="259"/>
      <c r="AC30" s="259"/>
      <c r="AD30" s="259"/>
      <c r="AE30" s="259"/>
      <c r="AF30" s="41"/>
      <c r="AG30" s="41"/>
      <c r="AH30" s="41"/>
      <c r="AI30" s="41"/>
      <c r="AJ30" s="41"/>
      <c r="AK30" s="258">
        <f>ROUND(AW94, 2)</f>
        <v>0</v>
      </c>
      <c r="AL30" s="259"/>
      <c r="AM30" s="259"/>
      <c r="AN30" s="259"/>
      <c r="AO30" s="259"/>
      <c r="AP30" s="41"/>
      <c r="AQ30" s="41"/>
      <c r="AR30" s="42"/>
      <c r="BE30" s="248"/>
    </row>
    <row r="31" spans="1:71" s="3" customFormat="1" ht="14.45" hidden="1" customHeight="1">
      <c r="B31" s="40"/>
      <c r="C31" s="41"/>
      <c r="D31" s="41"/>
      <c r="E31" s="41"/>
      <c r="F31" s="29" t="s">
        <v>39</v>
      </c>
      <c r="G31" s="41"/>
      <c r="H31" s="41"/>
      <c r="I31" s="41"/>
      <c r="J31" s="41"/>
      <c r="K31" s="41"/>
      <c r="L31" s="260">
        <v>0.21</v>
      </c>
      <c r="M31" s="259"/>
      <c r="N31" s="259"/>
      <c r="O31" s="259"/>
      <c r="P31" s="259"/>
      <c r="Q31" s="41"/>
      <c r="R31" s="41"/>
      <c r="S31" s="41"/>
      <c r="T31" s="41"/>
      <c r="U31" s="41"/>
      <c r="V31" s="41"/>
      <c r="W31" s="258">
        <f>ROUND(BB94, 2)</f>
        <v>0</v>
      </c>
      <c r="X31" s="259"/>
      <c r="Y31" s="259"/>
      <c r="Z31" s="259"/>
      <c r="AA31" s="259"/>
      <c r="AB31" s="259"/>
      <c r="AC31" s="259"/>
      <c r="AD31" s="259"/>
      <c r="AE31" s="259"/>
      <c r="AF31" s="41"/>
      <c r="AG31" s="41"/>
      <c r="AH31" s="41"/>
      <c r="AI31" s="41"/>
      <c r="AJ31" s="41"/>
      <c r="AK31" s="258">
        <v>0</v>
      </c>
      <c r="AL31" s="259"/>
      <c r="AM31" s="259"/>
      <c r="AN31" s="259"/>
      <c r="AO31" s="259"/>
      <c r="AP31" s="41"/>
      <c r="AQ31" s="41"/>
      <c r="AR31" s="42"/>
      <c r="BE31" s="248"/>
    </row>
    <row r="32" spans="1:71" s="3" customFormat="1" ht="14.45" hidden="1" customHeight="1">
      <c r="B32" s="40"/>
      <c r="C32" s="41"/>
      <c r="D32" s="41"/>
      <c r="E32" s="41"/>
      <c r="F32" s="29" t="s">
        <v>40</v>
      </c>
      <c r="G32" s="41"/>
      <c r="H32" s="41"/>
      <c r="I32" s="41"/>
      <c r="J32" s="41"/>
      <c r="K32" s="41"/>
      <c r="L32" s="260">
        <v>0.15</v>
      </c>
      <c r="M32" s="259"/>
      <c r="N32" s="259"/>
      <c r="O32" s="259"/>
      <c r="P32" s="259"/>
      <c r="Q32" s="41"/>
      <c r="R32" s="41"/>
      <c r="S32" s="41"/>
      <c r="T32" s="41"/>
      <c r="U32" s="41"/>
      <c r="V32" s="41"/>
      <c r="W32" s="258">
        <f>ROUND(BC94, 2)</f>
        <v>0</v>
      </c>
      <c r="X32" s="259"/>
      <c r="Y32" s="259"/>
      <c r="Z32" s="259"/>
      <c r="AA32" s="259"/>
      <c r="AB32" s="259"/>
      <c r="AC32" s="259"/>
      <c r="AD32" s="259"/>
      <c r="AE32" s="259"/>
      <c r="AF32" s="41"/>
      <c r="AG32" s="41"/>
      <c r="AH32" s="41"/>
      <c r="AI32" s="41"/>
      <c r="AJ32" s="41"/>
      <c r="AK32" s="258">
        <v>0</v>
      </c>
      <c r="AL32" s="259"/>
      <c r="AM32" s="259"/>
      <c r="AN32" s="259"/>
      <c r="AO32" s="259"/>
      <c r="AP32" s="41"/>
      <c r="AQ32" s="41"/>
      <c r="AR32" s="42"/>
      <c r="BE32" s="248"/>
    </row>
    <row r="33" spans="1:57" s="3" customFormat="1" ht="14.45" hidden="1" customHeight="1">
      <c r="B33" s="40"/>
      <c r="C33" s="41"/>
      <c r="D33" s="41"/>
      <c r="E33" s="41"/>
      <c r="F33" s="29" t="s">
        <v>41</v>
      </c>
      <c r="G33" s="41"/>
      <c r="H33" s="41"/>
      <c r="I33" s="41"/>
      <c r="J33" s="41"/>
      <c r="K33" s="41"/>
      <c r="L33" s="260">
        <v>0</v>
      </c>
      <c r="M33" s="259"/>
      <c r="N33" s="259"/>
      <c r="O33" s="259"/>
      <c r="P33" s="259"/>
      <c r="Q33" s="41"/>
      <c r="R33" s="41"/>
      <c r="S33" s="41"/>
      <c r="T33" s="41"/>
      <c r="U33" s="41"/>
      <c r="V33" s="41"/>
      <c r="W33" s="258">
        <f>ROUND(BD94, 2)</f>
        <v>0</v>
      </c>
      <c r="X33" s="259"/>
      <c r="Y33" s="259"/>
      <c r="Z33" s="259"/>
      <c r="AA33" s="259"/>
      <c r="AB33" s="259"/>
      <c r="AC33" s="259"/>
      <c r="AD33" s="259"/>
      <c r="AE33" s="259"/>
      <c r="AF33" s="41"/>
      <c r="AG33" s="41"/>
      <c r="AH33" s="41"/>
      <c r="AI33" s="41"/>
      <c r="AJ33" s="41"/>
      <c r="AK33" s="258">
        <v>0</v>
      </c>
      <c r="AL33" s="259"/>
      <c r="AM33" s="259"/>
      <c r="AN33" s="259"/>
      <c r="AO33" s="259"/>
      <c r="AP33" s="41"/>
      <c r="AQ33" s="41"/>
      <c r="AR33" s="42"/>
      <c r="BE33" s="248"/>
    </row>
    <row r="34" spans="1:57" s="2" customFormat="1" ht="6.95" customHeight="1">
      <c r="A34" s="34"/>
      <c r="B34" s="35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36"/>
      <c r="N34" s="36"/>
      <c r="O34" s="36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9"/>
      <c r="BE34" s="247"/>
    </row>
    <row r="35" spans="1:57" s="2" customFormat="1" ht="25.9" customHeight="1">
      <c r="A35" s="34"/>
      <c r="B35" s="35"/>
      <c r="C35" s="43"/>
      <c r="D35" s="44" t="s">
        <v>42</v>
      </c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5"/>
      <c r="T35" s="46" t="s">
        <v>43</v>
      </c>
      <c r="U35" s="45"/>
      <c r="V35" s="45"/>
      <c r="W35" s="45"/>
      <c r="X35" s="261" t="s">
        <v>44</v>
      </c>
      <c r="Y35" s="262"/>
      <c r="Z35" s="262"/>
      <c r="AA35" s="262"/>
      <c r="AB35" s="262"/>
      <c r="AC35" s="45"/>
      <c r="AD35" s="45"/>
      <c r="AE35" s="45"/>
      <c r="AF35" s="45"/>
      <c r="AG35" s="45"/>
      <c r="AH35" s="45"/>
      <c r="AI35" s="45"/>
      <c r="AJ35" s="45"/>
      <c r="AK35" s="263">
        <f>SUM(AK26:AK33)</f>
        <v>0</v>
      </c>
      <c r="AL35" s="262"/>
      <c r="AM35" s="262"/>
      <c r="AN35" s="262"/>
      <c r="AO35" s="264"/>
      <c r="AP35" s="43"/>
      <c r="AQ35" s="43"/>
      <c r="AR35" s="39"/>
      <c r="BE35" s="34"/>
    </row>
    <row r="36" spans="1:57" s="2" customFormat="1" ht="6.95" customHeight="1">
      <c r="A36" s="34"/>
      <c r="B36" s="35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9"/>
      <c r="BE36" s="34"/>
    </row>
    <row r="37" spans="1:57" s="2" customFormat="1" ht="14.45" customHeight="1">
      <c r="A37" s="34"/>
      <c r="B37" s="35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9"/>
      <c r="BE37" s="34"/>
    </row>
    <row r="38" spans="1:57" s="1" customFormat="1" ht="14.45" customHeight="1">
      <c r="B38" s="21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0"/>
    </row>
    <row r="39" spans="1:57" s="1" customFormat="1" ht="14.45" customHeight="1">
      <c r="B39" s="21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2"/>
      <c r="AO39" s="22"/>
      <c r="AP39" s="22"/>
      <c r="AQ39" s="22"/>
      <c r="AR39" s="20"/>
    </row>
    <row r="40" spans="1:57" s="1" customFormat="1" ht="14.45" customHeight="1">
      <c r="B40" s="21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0"/>
    </row>
    <row r="41" spans="1:57" s="1" customFormat="1" ht="14.45" customHeight="1">
      <c r="B41" s="21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0"/>
    </row>
    <row r="42" spans="1:57" s="1" customFormat="1" ht="14.45" customHeight="1">
      <c r="B42" s="21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  <c r="AM42" s="22"/>
      <c r="AN42" s="22"/>
      <c r="AO42" s="22"/>
      <c r="AP42" s="22"/>
      <c r="AQ42" s="22"/>
      <c r="AR42" s="20"/>
    </row>
    <row r="43" spans="1:57" s="1" customFormat="1" ht="14.45" customHeight="1">
      <c r="B43" s="21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2"/>
      <c r="AM43" s="22"/>
      <c r="AN43" s="22"/>
      <c r="AO43" s="22"/>
      <c r="AP43" s="22"/>
      <c r="AQ43" s="22"/>
      <c r="AR43" s="20"/>
    </row>
    <row r="44" spans="1:57" s="1" customFormat="1" ht="14.45" customHeight="1">
      <c r="B44" s="21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  <c r="AM44" s="22"/>
      <c r="AN44" s="22"/>
      <c r="AO44" s="22"/>
      <c r="AP44" s="22"/>
      <c r="AQ44" s="22"/>
      <c r="AR44" s="20"/>
    </row>
    <row r="45" spans="1:57" s="1" customFormat="1" ht="14.45" customHeight="1">
      <c r="B45" s="21"/>
      <c r="C45" s="22"/>
      <c r="D45" s="22"/>
      <c r="E45" s="22"/>
      <c r="F45" s="22"/>
      <c r="G45" s="22"/>
      <c r="H45" s="22"/>
      <c r="I45" s="22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2"/>
      <c r="AE45" s="22"/>
      <c r="AF45" s="22"/>
      <c r="AG45" s="22"/>
      <c r="AH45" s="22"/>
      <c r="AI45" s="22"/>
      <c r="AJ45" s="22"/>
      <c r="AK45" s="22"/>
      <c r="AL45" s="22"/>
      <c r="AM45" s="22"/>
      <c r="AN45" s="22"/>
      <c r="AO45" s="22"/>
      <c r="AP45" s="22"/>
      <c r="AQ45" s="22"/>
      <c r="AR45" s="20"/>
    </row>
    <row r="46" spans="1:57" s="1" customFormat="1" ht="14.45" customHeight="1">
      <c r="B46" s="21"/>
      <c r="C46" s="22"/>
      <c r="D46" s="22"/>
      <c r="E46" s="22"/>
      <c r="F46" s="22"/>
      <c r="G46" s="22"/>
      <c r="H46" s="22"/>
      <c r="I46" s="22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  <c r="AC46" s="22"/>
      <c r="AD46" s="22"/>
      <c r="AE46" s="22"/>
      <c r="AF46" s="22"/>
      <c r="AG46" s="22"/>
      <c r="AH46" s="22"/>
      <c r="AI46" s="22"/>
      <c r="AJ46" s="22"/>
      <c r="AK46" s="22"/>
      <c r="AL46" s="22"/>
      <c r="AM46" s="22"/>
      <c r="AN46" s="22"/>
      <c r="AO46" s="22"/>
      <c r="AP46" s="22"/>
      <c r="AQ46" s="22"/>
      <c r="AR46" s="20"/>
    </row>
    <row r="47" spans="1:57" s="1" customFormat="1" ht="14.45" customHeight="1">
      <c r="B47" s="21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2"/>
      <c r="AM47" s="22"/>
      <c r="AN47" s="22"/>
      <c r="AO47" s="22"/>
      <c r="AP47" s="22"/>
      <c r="AQ47" s="22"/>
      <c r="AR47" s="20"/>
    </row>
    <row r="48" spans="1:57" s="1" customFormat="1" ht="14.45" customHeight="1">
      <c r="B48" s="21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  <c r="AM48" s="22"/>
      <c r="AN48" s="22"/>
      <c r="AO48" s="22"/>
      <c r="AP48" s="22"/>
      <c r="AQ48" s="22"/>
      <c r="AR48" s="20"/>
    </row>
    <row r="49" spans="1:57" s="2" customFormat="1" ht="14.45" customHeight="1">
      <c r="B49" s="47"/>
      <c r="C49" s="48"/>
      <c r="D49" s="49" t="s">
        <v>45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  <c r="AB49" s="50"/>
      <c r="AC49" s="50"/>
      <c r="AD49" s="50"/>
      <c r="AE49" s="50"/>
      <c r="AF49" s="50"/>
      <c r="AG49" s="50"/>
      <c r="AH49" s="49" t="s">
        <v>46</v>
      </c>
      <c r="AI49" s="50"/>
      <c r="AJ49" s="50"/>
      <c r="AK49" s="50"/>
      <c r="AL49" s="50"/>
      <c r="AM49" s="50"/>
      <c r="AN49" s="50"/>
      <c r="AO49" s="50"/>
      <c r="AP49" s="48"/>
      <c r="AQ49" s="48"/>
      <c r="AR49" s="51"/>
    </row>
    <row r="50" spans="1:57" ht="11.25">
      <c r="B50" s="21"/>
      <c r="C50" s="22"/>
      <c r="D50" s="22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  <c r="AC50" s="22"/>
      <c r="AD50" s="22"/>
      <c r="AE50" s="22"/>
      <c r="AF50" s="22"/>
      <c r="AG50" s="22"/>
      <c r="AH50" s="22"/>
      <c r="AI50" s="22"/>
      <c r="AJ50" s="22"/>
      <c r="AK50" s="22"/>
      <c r="AL50" s="22"/>
      <c r="AM50" s="22"/>
      <c r="AN50" s="22"/>
      <c r="AO50" s="22"/>
      <c r="AP50" s="22"/>
      <c r="AQ50" s="22"/>
      <c r="AR50" s="20"/>
    </row>
    <row r="51" spans="1:57" ht="11.25">
      <c r="B51" s="21"/>
      <c r="C51" s="22"/>
      <c r="D51" s="22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  <c r="AC51" s="22"/>
      <c r="AD51" s="22"/>
      <c r="AE51" s="22"/>
      <c r="AF51" s="22"/>
      <c r="AG51" s="22"/>
      <c r="AH51" s="22"/>
      <c r="AI51" s="22"/>
      <c r="AJ51" s="22"/>
      <c r="AK51" s="22"/>
      <c r="AL51" s="22"/>
      <c r="AM51" s="22"/>
      <c r="AN51" s="22"/>
      <c r="AO51" s="22"/>
      <c r="AP51" s="22"/>
      <c r="AQ51" s="22"/>
      <c r="AR51" s="20"/>
    </row>
    <row r="52" spans="1:57" ht="11.25">
      <c r="B52" s="21"/>
      <c r="C52" s="22"/>
      <c r="D52" s="22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2"/>
      <c r="AE52" s="22"/>
      <c r="AF52" s="22"/>
      <c r="AG52" s="22"/>
      <c r="AH52" s="22"/>
      <c r="AI52" s="22"/>
      <c r="AJ52" s="22"/>
      <c r="AK52" s="22"/>
      <c r="AL52" s="22"/>
      <c r="AM52" s="22"/>
      <c r="AN52" s="22"/>
      <c r="AO52" s="22"/>
      <c r="AP52" s="22"/>
      <c r="AQ52" s="22"/>
      <c r="AR52" s="20"/>
    </row>
    <row r="53" spans="1:57" ht="11.25">
      <c r="B53" s="21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  <c r="AE53" s="22"/>
      <c r="AF53" s="22"/>
      <c r="AG53" s="22"/>
      <c r="AH53" s="22"/>
      <c r="AI53" s="22"/>
      <c r="AJ53" s="22"/>
      <c r="AK53" s="22"/>
      <c r="AL53" s="22"/>
      <c r="AM53" s="22"/>
      <c r="AN53" s="22"/>
      <c r="AO53" s="22"/>
      <c r="AP53" s="22"/>
      <c r="AQ53" s="22"/>
      <c r="AR53" s="20"/>
    </row>
    <row r="54" spans="1:57" ht="11.25">
      <c r="B54" s="21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  <c r="AC54" s="22"/>
      <c r="AD54" s="22"/>
      <c r="AE54" s="22"/>
      <c r="AF54" s="22"/>
      <c r="AG54" s="22"/>
      <c r="AH54" s="22"/>
      <c r="AI54" s="22"/>
      <c r="AJ54" s="22"/>
      <c r="AK54" s="22"/>
      <c r="AL54" s="22"/>
      <c r="AM54" s="22"/>
      <c r="AN54" s="22"/>
      <c r="AO54" s="22"/>
      <c r="AP54" s="22"/>
      <c r="AQ54" s="22"/>
      <c r="AR54" s="20"/>
    </row>
    <row r="55" spans="1:57" ht="11.25">
      <c r="B55" s="21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0"/>
    </row>
    <row r="56" spans="1:57" ht="11.25">
      <c r="B56" s="21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2"/>
      <c r="AH56" s="22"/>
      <c r="AI56" s="22"/>
      <c r="AJ56" s="22"/>
      <c r="AK56" s="22"/>
      <c r="AL56" s="22"/>
      <c r="AM56" s="22"/>
      <c r="AN56" s="22"/>
      <c r="AO56" s="22"/>
      <c r="AP56" s="22"/>
      <c r="AQ56" s="22"/>
      <c r="AR56" s="20"/>
    </row>
    <row r="57" spans="1:57" ht="11.25">
      <c r="B57" s="21"/>
      <c r="C57" s="22"/>
      <c r="D57" s="22"/>
      <c r="E57" s="22"/>
      <c r="F57" s="22"/>
      <c r="G57" s="22"/>
      <c r="H57" s="22"/>
      <c r="I57" s="22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  <c r="AC57" s="22"/>
      <c r="AD57" s="22"/>
      <c r="AE57" s="22"/>
      <c r="AF57" s="22"/>
      <c r="AG57" s="22"/>
      <c r="AH57" s="22"/>
      <c r="AI57" s="22"/>
      <c r="AJ57" s="22"/>
      <c r="AK57" s="22"/>
      <c r="AL57" s="22"/>
      <c r="AM57" s="22"/>
      <c r="AN57" s="22"/>
      <c r="AO57" s="22"/>
      <c r="AP57" s="22"/>
      <c r="AQ57" s="22"/>
      <c r="AR57" s="20"/>
    </row>
    <row r="58" spans="1:57" ht="11.25">
      <c r="B58" s="21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0"/>
    </row>
    <row r="59" spans="1:57" ht="11.25">
      <c r="B59" s="21"/>
      <c r="C59" s="22"/>
      <c r="D59" s="22"/>
      <c r="E59" s="22"/>
      <c r="F59" s="22"/>
      <c r="G59" s="22"/>
      <c r="H59" s="22"/>
      <c r="I59" s="22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  <c r="AC59" s="22"/>
      <c r="AD59" s="22"/>
      <c r="AE59" s="22"/>
      <c r="AF59" s="22"/>
      <c r="AG59" s="22"/>
      <c r="AH59" s="22"/>
      <c r="AI59" s="22"/>
      <c r="AJ59" s="22"/>
      <c r="AK59" s="22"/>
      <c r="AL59" s="22"/>
      <c r="AM59" s="22"/>
      <c r="AN59" s="22"/>
      <c r="AO59" s="22"/>
      <c r="AP59" s="22"/>
      <c r="AQ59" s="22"/>
      <c r="AR59" s="20"/>
    </row>
    <row r="60" spans="1:57" s="2" customFormat="1">
      <c r="A60" s="34"/>
      <c r="B60" s="35"/>
      <c r="C60" s="36"/>
      <c r="D60" s="52" t="s">
        <v>47</v>
      </c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52" t="s">
        <v>48</v>
      </c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52" t="s">
        <v>47</v>
      </c>
      <c r="AI60" s="38"/>
      <c r="AJ60" s="38"/>
      <c r="AK60" s="38"/>
      <c r="AL60" s="38"/>
      <c r="AM60" s="52" t="s">
        <v>48</v>
      </c>
      <c r="AN60" s="38"/>
      <c r="AO60" s="38"/>
      <c r="AP60" s="36"/>
      <c r="AQ60" s="36"/>
      <c r="AR60" s="39"/>
      <c r="BE60" s="34"/>
    </row>
    <row r="61" spans="1:57" ht="11.25">
      <c r="B61" s="21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  <c r="AC61" s="22"/>
      <c r="AD61" s="22"/>
      <c r="AE61" s="22"/>
      <c r="AF61" s="22"/>
      <c r="AG61" s="22"/>
      <c r="AH61" s="22"/>
      <c r="AI61" s="22"/>
      <c r="AJ61" s="22"/>
      <c r="AK61" s="22"/>
      <c r="AL61" s="22"/>
      <c r="AM61" s="22"/>
      <c r="AN61" s="22"/>
      <c r="AO61" s="22"/>
      <c r="AP61" s="22"/>
      <c r="AQ61" s="22"/>
      <c r="AR61" s="20"/>
    </row>
    <row r="62" spans="1:57" ht="11.25">
      <c r="B62" s="21"/>
      <c r="C62" s="22"/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2"/>
      <c r="AH62" s="22"/>
      <c r="AI62" s="22"/>
      <c r="AJ62" s="22"/>
      <c r="AK62" s="22"/>
      <c r="AL62" s="22"/>
      <c r="AM62" s="22"/>
      <c r="AN62" s="22"/>
      <c r="AO62" s="22"/>
      <c r="AP62" s="22"/>
      <c r="AQ62" s="22"/>
      <c r="AR62" s="20"/>
    </row>
    <row r="63" spans="1:57" ht="11.25">
      <c r="B63" s="21"/>
      <c r="C63" s="22"/>
      <c r="D63" s="22"/>
      <c r="E63" s="22"/>
      <c r="F63" s="22"/>
      <c r="G63" s="22"/>
      <c r="H63" s="22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0"/>
    </row>
    <row r="64" spans="1:57" s="2" customFormat="1">
      <c r="A64" s="34"/>
      <c r="B64" s="35"/>
      <c r="C64" s="36"/>
      <c r="D64" s="49" t="s">
        <v>49</v>
      </c>
      <c r="E64" s="53"/>
      <c r="F64" s="53"/>
      <c r="G64" s="53"/>
      <c r="H64" s="53"/>
      <c r="I64" s="53"/>
      <c r="J64" s="53"/>
      <c r="K64" s="53"/>
      <c r="L64" s="53"/>
      <c r="M64" s="53"/>
      <c r="N64" s="53"/>
      <c r="O64" s="53"/>
      <c r="P64" s="53"/>
      <c r="Q64" s="53"/>
      <c r="R64" s="53"/>
      <c r="S64" s="53"/>
      <c r="T64" s="53"/>
      <c r="U64" s="53"/>
      <c r="V64" s="53"/>
      <c r="W64" s="53"/>
      <c r="X64" s="53"/>
      <c r="Y64" s="53"/>
      <c r="Z64" s="53"/>
      <c r="AA64" s="53"/>
      <c r="AB64" s="53"/>
      <c r="AC64" s="53"/>
      <c r="AD64" s="53"/>
      <c r="AE64" s="53"/>
      <c r="AF64" s="53"/>
      <c r="AG64" s="53"/>
      <c r="AH64" s="49" t="s">
        <v>50</v>
      </c>
      <c r="AI64" s="53"/>
      <c r="AJ64" s="53"/>
      <c r="AK64" s="53"/>
      <c r="AL64" s="53"/>
      <c r="AM64" s="53"/>
      <c r="AN64" s="53"/>
      <c r="AO64" s="53"/>
      <c r="AP64" s="36"/>
      <c r="AQ64" s="36"/>
      <c r="AR64" s="39"/>
      <c r="BE64" s="34"/>
    </row>
    <row r="65" spans="1:57" ht="11.25">
      <c r="B65" s="21"/>
      <c r="C65" s="22"/>
      <c r="D65" s="22"/>
      <c r="E65" s="22"/>
      <c r="F65" s="22"/>
      <c r="G65" s="22"/>
      <c r="H65" s="22"/>
      <c r="I65" s="22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D65" s="22"/>
      <c r="AE65" s="22"/>
      <c r="AF65" s="22"/>
      <c r="AG65" s="22"/>
      <c r="AH65" s="22"/>
      <c r="AI65" s="22"/>
      <c r="AJ65" s="22"/>
      <c r="AK65" s="22"/>
      <c r="AL65" s="22"/>
      <c r="AM65" s="22"/>
      <c r="AN65" s="22"/>
      <c r="AO65" s="22"/>
      <c r="AP65" s="22"/>
      <c r="AQ65" s="22"/>
      <c r="AR65" s="20"/>
    </row>
    <row r="66" spans="1:57" ht="11.25">
      <c r="B66" s="21"/>
      <c r="C66" s="22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D66" s="22"/>
      <c r="AE66" s="22"/>
      <c r="AF66" s="22"/>
      <c r="AG66" s="22"/>
      <c r="AH66" s="22"/>
      <c r="AI66" s="22"/>
      <c r="AJ66" s="22"/>
      <c r="AK66" s="22"/>
      <c r="AL66" s="22"/>
      <c r="AM66" s="22"/>
      <c r="AN66" s="22"/>
      <c r="AO66" s="22"/>
      <c r="AP66" s="22"/>
      <c r="AQ66" s="22"/>
      <c r="AR66" s="20"/>
    </row>
    <row r="67" spans="1:57" ht="11.25">
      <c r="B67" s="21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D67" s="22"/>
      <c r="AE67" s="22"/>
      <c r="AF67" s="22"/>
      <c r="AG67" s="22"/>
      <c r="AH67" s="22"/>
      <c r="AI67" s="22"/>
      <c r="AJ67" s="22"/>
      <c r="AK67" s="22"/>
      <c r="AL67" s="22"/>
      <c r="AM67" s="22"/>
      <c r="AN67" s="22"/>
      <c r="AO67" s="22"/>
      <c r="AP67" s="22"/>
      <c r="AQ67" s="22"/>
      <c r="AR67" s="20"/>
    </row>
    <row r="68" spans="1:57" ht="11.25">
      <c r="B68" s="21"/>
      <c r="C68" s="22"/>
      <c r="D68" s="22"/>
      <c r="E68" s="22"/>
      <c r="F68" s="22"/>
      <c r="G68" s="22"/>
      <c r="H68" s="22"/>
      <c r="I68" s="22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D68" s="22"/>
      <c r="AE68" s="22"/>
      <c r="AF68" s="22"/>
      <c r="AG68" s="22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0"/>
    </row>
    <row r="69" spans="1:57" ht="11.25">
      <c r="B69" s="21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  <c r="AM69" s="22"/>
      <c r="AN69" s="22"/>
      <c r="AO69" s="22"/>
      <c r="AP69" s="22"/>
      <c r="AQ69" s="22"/>
      <c r="AR69" s="20"/>
    </row>
    <row r="70" spans="1:57" ht="11.25">
      <c r="B70" s="21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0"/>
    </row>
    <row r="71" spans="1:57" ht="11.25">
      <c r="B71" s="21"/>
      <c r="C71" s="22"/>
      <c r="D71" s="22"/>
      <c r="E71" s="22"/>
      <c r="F71" s="22"/>
      <c r="G71" s="22"/>
      <c r="H71" s="22"/>
      <c r="I71" s="22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  <c r="AC71" s="22"/>
      <c r="AD71" s="22"/>
      <c r="AE71" s="22"/>
      <c r="AF71" s="22"/>
      <c r="AG71" s="22"/>
      <c r="AH71" s="22"/>
      <c r="AI71" s="22"/>
      <c r="AJ71" s="22"/>
      <c r="AK71" s="22"/>
      <c r="AL71" s="22"/>
      <c r="AM71" s="22"/>
      <c r="AN71" s="22"/>
      <c r="AO71" s="22"/>
      <c r="AP71" s="22"/>
      <c r="AQ71" s="22"/>
      <c r="AR71" s="20"/>
    </row>
    <row r="72" spans="1:57" ht="11.25">
      <c r="B72" s="21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  <c r="AC72" s="22"/>
      <c r="AD72" s="22"/>
      <c r="AE72" s="22"/>
      <c r="AF72" s="22"/>
      <c r="AG72" s="22"/>
      <c r="AH72" s="22"/>
      <c r="AI72" s="22"/>
      <c r="AJ72" s="22"/>
      <c r="AK72" s="22"/>
      <c r="AL72" s="22"/>
      <c r="AM72" s="22"/>
      <c r="AN72" s="22"/>
      <c r="AO72" s="22"/>
      <c r="AP72" s="22"/>
      <c r="AQ72" s="22"/>
      <c r="AR72" s="20"/>
    </row>
    <row r="73" spans="1:57" ht="11.25">
      <c r="B73" s="21"/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  <c r="AC73" s="22"/>
      <c r="AD73" s="22"/>
      <c r="AE73" s="22"/>
      <c r="AF73" s="22"/>
      <c r="AG73" s="22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0"/>
    </row>
    <row r="74" spans="1:57" ht="11.25">
      <c r="B74" s="21"/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  <c r="AC74" s="22"/>
      <c r="AD74" s="22"/>
      <c r="AE74" s="22"/>
      <c r="AF74" s="22"/>
      <c r="AG74" s="22"/>
      <c r="AH74" s="22"/>
      <c r="AI74" s="22"/>
      <c r="AJ74" s="22"/>
      <c r="AK74" s="22"/>
      <c r="AL74" s="22"/>
      <c r="AM74" s="22"/>
      <c r="AN74" s="22"/>
      <c r="AO74" s="22"/>
      <c r="AP74" s="22"/>
      <c r="AQ74" s="22"/>
      <c r="AR74" s="20"/>
    </row>
    <row r="75" spans="1:57" s="2" customFormat="1">
      <c r="A75" s="34"/>
      <c r="B75" s="35"/>
      <c r="C75" s="36"/>
      <c r="D75" s="52" t="s">
        <v>47</v>
      </c>
      <c r="E75" s="38"/>
      <c r="F75" s="38"/>
      <c r="G75" s="38"/>
      <c r="H75" s="38"/>
      <c r="I75" s="38"/>
      <c r="J75" s="38"/>
      <c r="K75" s="38"/>
      <c r="L75" s="38"/>
      <c r="M75" s="38"/>
      <c r="N75" s="38"/>
      <c r="O75" s="38"/>
      <c r="P75" s="38"/>
      <c r="Q75" s="38"/>
      <c r="R75" s="38"/>
      <c r="S75" s="38"/>
      <c r="T75" s="38"/>
      <c r="U75" s="38"/>
      <c r="V75" s="52" t="s">
        <v>48</v>
      </c>
      <c r="W75" s="38"/>
      <c r="X75" s="38"/>
      <c r="Y75" s="38"/>
      <c r="Z75" s="38"/>
      <c r="AA75" s="38"/>
      <c r="AB75" s="38"/>
      <c r="AC75" s="38"/>
      <c r="AD75" s="38"/>
      <c r="AE75" s="38"/>
      <c r="AF75" s="38"/>
      <c r="AG75" s="38"/>
      <c r="AH75" s="52" t="s">
        <v>47</v>
      </c>
      <c r="AI75" s="38"/>
      <c r="AJ75" s="38"/>
      <c r="AK75" s="38"/>
      <c r="AL75" s="38"/>
      <c r="AM75" s="52" t="s">
        <v>48</v>
      </c>
      <c r="AN75" s="38"/>
      <c r="AO75" s="38"/>
      <c r="AP75" s="36"/>
      <c r="AQ75" s="36"/>
      <c r="AR75" s="39"/>
      <c r="BE75" s="34"/>
    </row>
    <row r="76" spans="1:57" s="2" customFormat="1" ht="11.25">
      <c r="A76" s="34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9"/>
      <c r="BE76" s="34"/>
    </row>
    <row r="77" spans="1:57" s="2" customFormat="1" ht="6.95" customHeight="1">
      <c r="A77" s="34"/>
      <c r="B77" s="54"/>
      <c r="C77" s="55"/>
      <c r="D77" s="55"/>
      <c r="E77" s="55"/>
      <c r="F77" s="55"/>
      <c r="G77" s="55"/>
      <c r="H77" s="55"/>
      <c r="I77" s="55"/>
      <c r="J77" s="55"/>
      <c r="K77" s="55"/>
      <c r="L77" s="55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  <c r="AB77" s="55"/>
      <c r="AC77" s="55"/>
      <c r="AD77" s="55"/>
      <c r="AE77" s="55"/>
      <c r="AF77" s="55"/>
      <c r="AG77" s="55"/>
      <c r="AH77" s="55"/>
      <c r="AI77" s="55"/>
      <c r="AJ77" s="55"/>
      <c r="AK77" s="55"/>
      <c r="AL77" s="55"/>
      <c r="AM77" s="55"/>
      <c r="AN77" s="55"/>
      <c r="AO77" s="55"/>
      <c r="AP77" s="55"/>
      <c r="AQ77" s="55"/>
      <c r="AR77" s="39"/>
      <c r="BE77" s="34"/>
    </row>
    <row r="81" spans="1:91" s="2" customFormat="1" ht="6.95" customHeight="1">
      <c r="A81" s="34"/>
      <c r="B81" s="56"/>
      <c r="C81" s="57"/>
      <c r="D81" s="57"/>
      <c r="E81" s="57"/>
      <c r="F81" s="57"/>
      <c r="G81" s="57"/>
      <c r="H81" s="57"/>
      <c r="I81" s="57"/>
      <c r="J81" s="57"/>
      <c r="K81" s="57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  <c r="AO81" s="57"/>
      <c r="AP81" s="57"/>
      <c r="AQ81" s="57"/>
      <c r="AR81" s="39"/>
      <c r="BE81" s="34"/>
    </row>
    <row r="82" spans="1:91" s="2" customFormat="1" ht="24.95" customHeight="1">
      <c r="A82" s="34"/>
      <c r="B82" s="35"/>
      <c r="C82" s="23" t="s">
        <v>51</v>
      </c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9"/>
      <c r="BE82" s="34"/>
    </row>
    <row r="83" spans="1:91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36"/>
      <c r="N83" s="36"/>
      <c r="O83" s="36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9"/>
      <c r="BE83" s="34"/>
    </row>
    <row r="84" spans="1:91" s="4" customFormat="1" ht="12" customHeight="1">
      <c r="B84" s="58"/>
      <c r="C84" s="29" t="s">
        <v>13</v>
      </c>
      <c r="D84" s="59"/>
      <c r="E84" s="59"/>
      <c r="F84" s="59"/>
      <c r="G84" s="59"/>
      <c r="H84" s="59"/>
      <c r="I84" s="59"/>
      <c r="J84" s="59"/>
      <c r="K84" s="59"/>
      <c r="L84" s="59" t="str">
        <f>K5</f>
        <v>1_2021</v>
      </c>
      <c r="M84" s="59"/>
      <c r="N84" s="59"/>
      <c r="O84" s="59"/>
      <c r="P84" s="59"/>
      <c r="Q84" s="59"/>
      <c r="R84" s="59"/>
      <c r="S84" s="59"/>
      <c r="T84" s="59"/>
      <c r="U84" s="59"/>
      <c r="V84" s="59"/>
      <c r="W84" s="59"/>
      <c r="X84" s="59"/>
      <c r="Y84" s="59"/>
      <c r="Z84" s="59"/>
      <c r="AA84" s="59"/>
      <c r="AB84" s="59"/>
      <c r="AC84" s="59"/>
      <c r="AD84" s="59"/>
      <c r="AE84" s="59"/>
      <c r="AF84" s="59"/>
      <c r="AG84" s="59"/>
      <c r="AH84" s="59"/>
      <c r="AI84" s="59"/>
      <c r="AJ84" s="59"/>
      <c r="AK84" s="59"/>
      <c r="AL84" s="59"/>
      <c r="AM84" s="59"/>
      <c r="AN84" s="59"/>
      <c r="AO84" s="59"/>
      <c r="AP84" s="59"/>
      <c r="AQ84" s="59"/>
      <c r="AR84" s="60"/>
    </row>
    <row r="85" spans="1:91" s="5" customFormat="1" ht="36.950000000000003" customHeight="1">
      <c r="B85" s="61"/>
      <c r="C85" s="62" t="s">
        <v>16</v>
      </c>
      <c r="D85" s="63"/>
      <c r="E85" s="63"/>
      <c r="F85" s="63"/>
      <c r="G85" s="63"/>
      <c r="H85" s="63"/>
      <c r="I85" s="63"/>
      <c r="J85" s="63"/>
      <c r="K85" s="63"/>
      <c r="L85" s="265" t="str">
        <f>K6</f>
        <v xml:space="preserve"> Kroměříž - ON - plynovodní přípojka</v>
      </c>
      <c r="M85" s="266"/>
      <c r="N85" s="266"/>
      <c r="O85" s="266"/>
      <c r="P85" s="266"/>
      <c r="Q85" s="266"/>
      <c r="R85" s="266"/>
      <c r="S85" s="266"/>
      <c r="T85" s="266"/>
      <c r="U85" s="266"/>
      <c r="V85" s="266"/>
      <c r="W85" s="266"/>
      <c r="X85" s="266"/>
      <c r="Y85" s="266"/>
      <c r="Z85" s="266"/>
      <c r="AA85" s="266"/>
      <c r="AB85" s="266"/>
      <c r="AC85" s="266"/>
      <c r="AD85" s="266"/>
      <c r="AE85" s="266"/>
      <c r="AF85" s="266"/>
      <c r="AG85" s="266"/>
      <c r="AH85" s="266"/>
      <c r="AI85" s="266"/>
      <c r="AJ85" s="266"/>
      <c r="AK85" s="266"/>
      <c r="AL85" s="266"/>
      <c r="AM85" s="266"/>
      <c r="AN85" s="266"/>
      <c r="AO85" s="266"/>
      <c r="AP85" s="63"/>
      <c r="AQ85" s="63"/>
      <c r="AR85" s="64"/>
    </row>
    <row r="86" spans="1:91" s="2" customFormat="1" ht="6.95" customHeight="1">
      <c r="A86" s="34"/>
      <c r="B86" s="35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36"/>
      <c r="N86" s="36"/>
      <c r="O86" s="36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39"/>
      <c r="BE86" s="34"/>
    </row>
    <row r="87" spans="1:91" s="2" customFormat="1" ht="12" customHeight="1">
      <c r="A87" s="34"/>
      <c r="B87" s="35"/>
      <c r="C87" s="29" t="s">
        <v>20</v>
      </c>
      <c r="D87" s="36"/>
      <c r="E87" s="36"/>
      <c r="F87" s="36"/>
      <c r="G87" s="36"/>
      <c r="H87" s="36"/>
      <c r="I87" s="36"/>
      <c r="J87" s="36"/>
      <c r="K87" s="36"/>
      <c r="L87" s="65" t="str">
        <f>IF(K8="","",K8)</f>
        <v xml:space="preserve"> </v>
      </c>
      <c r="M87" s="36"/>
      <c r="N87" s="36"/>
      <c r="O87" s="36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29" t="s">
        <v>22</v>
      </c>
      <c r="AJ87" s="36"/>
      <c r="AK87" s="36"/>
      <c r="AL87" s="36"/>
      <c r="AM87" s="267" t="str">
        <f>IF(AN8= "","",AN8)</f>
        <v/>
      </c>
      <c r="AN87" s="267"/>
      <c r="AO87" s="36"/>
      <c r="AP87" s="36"/>
      <c r="AQ87" s="36"/>
      <c r="AR87" s="39"/>
      <c r="BE87" s="34"/>
    </row>
    <row r="88" spans="1:91" s="2" customFormat="1" ht="6.95" customHeight="1">
      <c r="A88" s="34"/>
      <c r="B88" s="35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36"/>
      <c r="N88" s="36"/>
      <c r="O88" s="36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39"/>
      <c r="BE88" s="34"/>
    </row>
    <row r="89" spans="1:91" s="2" customFormat="1" ht="15.2" customHeight="1">
      <c r="A89" s="34"/>
      <c r="B89" s="35"/>
      <c r="C89" s="29" t="s">
        <v>23</v>
      </c>
      <c r="D89" s="36"/>
      <c r="E89" s="36"/>
      <c r="F89" s="36"/>
      <c r="G89" s="36"/>
      <c r="H89" s="36"/>
      <c r="I89" s="36"/>
      <c r="J89" s="36"/>
      <c r="K89" s="36"/>
      <c r="L89" s="59" t="str">
        <f>IF(E11= "","",E11)</f>
        <v xml:space="preserve"> </v>
      </c>
      <c r="M89" s="36"/>
      <c r="N89" s="36"/>
      <c r="O89" s="36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29" t="s">
        <v>28</v>
      </c>
      <c r="AJ89" s="36"/>
      <c r="AK89" s="36"/>
      <c r="AL89" s="36"/>
      <c r="AM89" s="268" t="str">
        <f>IF(E17="","",E17)</f>
        <v xml:space="preserve"> </v>
      </c>
      <c r="AN89" s="269"/>
      <c r="AO89" s="269"/>
      <c r="AP89" s="269"/>
      <c r="AQ89" s="36"/>
      <c r="AR89" s="39"/>
      <c r="AS89" s="270" t="s">
        <v>52</v>
      </c>
      <c r="AT89" s="271"/>
      <c r="AU89" s="67"/>
      <c r="AV89" s="67"/>
      <c r="AW89" s="67"/>
      <c r="AX89" s="67"/>
      <c r="AY89" s="67"/>
      <c r="AZ89" s="67"/>
      <c r="BA89" s="67"/>
      <c r="BB89" s="67"/>
      <c r="BC89" s="67"/>
      <c r="BD89" s="68"/>
      <c r="BE89" s="34"/>
    </row>
    <row r="90" spans="1:91" s="2" customFormat="1" ht="15.2" customHeight="1">
      <c r="A90" s="34"/>
      <c r="B90" s="35"/>
      <c r="C90" s="29" t="s">
        <v>26</v>
      </c>
      <c r="D90" s="36"/>
      <c r="E90" s="36"/>
      <c r="F90" s="36"/>
      <c r="G90" s="36"/>
      <c r="H90" s="36"/>
      <c r="I90" s="36"/>
      <c r="J90" s="36"/>
      <c r="K90" s="36"/>
      <c r="L90" s="59" t="str">
        <f>IF(E14= "Vyplň údaj","",E14)</f>
        <v/>
      </c>
      <c r="M90" s="36"/>
      <c r="N90" s="36"/>
      <c r="O90" s="36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29" t="s">
        <v>30</v>
      </c>
      <c r="AJ90" s="36"/>
      <c r="AK90" s="36"/>
      <c r="AL90" s="36"/>
      <c r="AM90" s="268" t="str">
        <f>IF(E20="","",E20)</f>
        <v xml:space="preserve"> </v>
      </c>
      <c r="AN90" s="269"/>
      <c r="AO90" s="269"/>
      <c r="AP90" s="269"/>
      <c r="AQ90" s="36"/>
      <c r="AR90" s="39"/>
      <c r="AS90" s="272"/>
      <c r="AT90" s="273"/>
      <c r="AU90" s="69"/>
      <c r="AV90" s="69"/>
      <c r="AW90" s="69"/>
      <c r="AX90" s="69"/>
      <c r="AY90" s="69"/>
      <c r="AZ90" s="69"/>
      <c r="BA90" s="69"/>
      <c r="BB90" s="69"/>
      <c r="BC90" s="69"/>
      <c r="BD90" s="70"/>
      <c r="BE90" s="34"/>
    </row>
    <row r="91" spans="1:91" s="2" customFormat="1" ht="10.9" customHeight="1">
      <c r="A91" s="34"/>
      <c r="B91" s="35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36"/>
      <c r="N91" s="36"/>
      <c r="O91" s="36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39"/>
      <c r="AS91" s="274"/>
      <c r="AT91" s="275"/>
      <c r="AU91" s="71"/>
      <c r="AV91" s="71"/>
      <c r="AW91" s="71"/>
      <c r="AX91" s="71"/>
      <c r="AY91" s="71"/>
      <c r="AZ91" s="71"/>
      <c r="BA91" s="71"/>
      <c r="BB91" s="71"/>
      <c r="BC91" s="71"/>
      <c r="BD91" s="72"/>
      <c r="BE91" s="34"/>
    </row>
    <row r="92" spans="1:91" s="2" customFormat="1" ht="29.25" customHeight="1">
      <c r="A92" s="34"/>
      <c r="B92" s="35"/>
      <c r="C92" s="276" t="s">
        <v>53</v>
      </c>
      <c r="D92" s="277"/>
      <c r="E92" s="277"/>
      <c r="F92" s="277"/>
      <c r="G92" s="277"/>
      <c r="H92" s="73"/>
      <c r="I92" s="278" t="s">
        <v>54</v>
      </c>
      <c r="J92" s="277"/>
      <c r="K92" s="277"/>
      <c r="L92" s="277"/>
      <c r="M92" s="277"/>
      <c r="N92" s="277"/>
      <c r="O92" s="277"/>
      <c r="P92" s="277"/>
      <c r="Q92" s="277"/>
      <c r="R92" s="277"/>
      <c r="S92" s="277"/>
      <c r="T92" s="277"/>
      <c r="U92" s="277"/>
      <c r="V92" s="277"/>
      <c r="W92" s="277"/>
      <c r="X92" s="277"/>
      <c r="Y92" s="277"/>
      <c r="Z92" s="277"/>
      <c r="AA92" s="277"/>
      <c r="AB92" s="277"/>
      <c r="AC92" s="277"/>
      <c r="AD92" s="277"/>
      <c r="AE92" s="277"/>
      <c r="AF92" s="277"/>
      <c r="AG92" s="279" t="s">
        <v>55</v>
      </c>
      <c r="AH92" s="277"/>
      <c r="AI92" s="277"/>
      <c r="AJ92" s="277"/>
      <c r="AK92" s="277"/>
      <c r="AL92" s="277"/>
      <c r="AM92" s="277"/>
      <c r="AN92" s="278" t="s">
        <v>56</v>
      </c>
      <c r="AO92" s="277"/>
      <c r="AP92" s="280"/>
      <c r="AQ92" s="74" t="s">
        <v>57</v>
      </c>
      <c r="AR92" s="39"/>
      <c r="AS92" s="75" t="s">
        <v>58</v>
      </c>
      <c r="AT92" s="76" t="s">
        <v>59</v>
      </c>
      <c r="AU92" s="76" t="s">
        <v>60</v>
      </c>
      <c r="AV92" s="76" t="s">
        <v>61</v>
      </c>
      <c r="AW92" s="76" t="s">
        <v>62</v>
      </c>
      <c r="AX92" s="76" t="s">
        <v>63</v>
      </c>
      <c r="AY92" s="76" t="s">
        <v>64</v>
      </c>
      <c r="AZ92" s="76" t="s">
        <v>65</v>
      </c>
      <c r="BA92" s="76" t="s">
        <v>66</v>
      </c>
      <c r="BB92" s="76" t="s">
        <v>67</v>
      </c>
      <c r="BC92" s="76" t="s">
        <v>68</v>
      </c>
      <c r="BD92" s="77" t="s">
        <v>69</v>
      </c>
      <c r="BE92" s="34"/>
    </row>
    <row r="93" spans="1:91" s="2" customFormat="1" ht="10.9" customHeight="1">
      <c r="A93" s="34"/>
      <c r="B93" s="35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36"/>
      <c r="N93" s="36"/>
      <c r="O93" s="36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39"/>
      <c r="AS93" s="78"/>
      <c r="AT93" s="79"/>
      <c r="AU93" s="79"/>
      <c r="AV93" s="79"/>
      <c r="AW93" s="79"/>
      <c r="AX93" s="79"/>
      <c r="AY93" s="79"/>
      <c r="AZ93" s="79"/>
      <c r="BA93" s="79"/>
      <c r="BB93" s="79"/>
      <c r="BC93" s="79"/>
      <c r="BD93" s="80"/>
      <c r="BE93" s="34"/>
    </row>
    <row r="94" spans="1:91" s="6" customFormat="1" ht="32.450000000000003" customHeight="1">
      <c r="B94" s="81"/>
      <c r="C94" s="82" t="s">
        <v>70</v>
      </c>
      <c r="D94" s="83"/>
      <c r="E94" s="83"/>
      <c r="F94" s="83"/>
      <c r="G94" s="83"/>
      <c r="H94" s="83"/>
      <c r="I94" s="83"/>
      <c r="J94" s="83"/>
      <c r="K94" s="83"/>
      <c r="L94" s="83"/>
      <c r="M94" s="83"/>
      <c r="N94" s="83"/>
      <c r="O94" s="83"/>
      <c r="P94" s="83"/>
      <c r="Q94" s="83"/>
      <c r="R94" s="83"/>
      <c r="S94" s="83"/>
      <c r="T94" s="83"/>
      <c r="U94" s="83"/>
      <c r="V94" s="83"/>
      <c r="W94" s="83"/>
      <c r="X94" s="83"/>
      <c r="Y94" s="83"/>
      <c r="Z94" s="83"/>
      <c r="AA94" s="83"/>
      <c r="AB94" s="83"/>
      <c r="AC94" s="83"/>
      <c r="AD94" s="83"/>
      <c r="AE94" s="83"/>
      <c r="AF94" s="83"/>
      <c r="AG94" s="284">
        <f>ROUND(AG95,2)</f>
        <v>0</v>
      </c>
      <c r="AH94" s="284"/>
      <c r="AI94" s="284"/>
      <c r="AJ94" s="284"/>
      <c r="AK94" s="284"/>
      <c r="AL94" s="284"/>
      <c r="AM94" s="284"/>
      <c r="AN94" s="285">
        <f>SUM(AG94,AT94)</f>
        <v>0</v>
      </c>
      <c r="AO94" s="285"/>
      <c r="AP94" s="285"/>
      <c r="AQ94" s="85" t="s">
        <v>1</v>
      </c>
      <c r="AR94" s="86"/>
      <c r="AS94" s="87">
        <f>ROUND(AS95,2)</f>
        <v>0</v>
      </c>
      <c r="AT94" s="88">
        <f>ROUND(SUM(AV94:AW94),2)</f>
        <v>0</v>
      </c>
      <c r="AU94" s="89">
        <f>ROUND(AU95,5)</f>
        <v>0</v>
      </c>
      <c r="AV94" s="88">
        <f>ROUND(AZ94*L29,2)</f>
        <v>0</v>
      </c>
      <c r="AW94" s="88">
        <f>ROUND(BA94*L30,2)</f>
        <v>0</v>
      </c>
      <c r="AX94" s="88">
        <f>ROUND(BB94*L29,2)</f>
        <v>0</v>
      </c>
      <c r="AY94" s="88">
        <f>ROUND(BC94*L30,2)</f>
        <v>0</v>
      </c>
      <c r="AZ94" s="88">
        <f>ROUND(AZ95,2)</f>
        <v>0</v>
      </c>
      <c r="BA94" s="88">
        <f>ROUND(BA95,2)</f>
        <v>0</v>
      </c>
      <c r="BB94" s="88">
        <f>ROUND(BB95,2)</f>
        <v>0</v>
      </c>
      <c r="BC94" s="88">
        <f>ROUND(BC95,2)</f>
        <v>0</v>
      </c>
      <c r="BD94" s="90">
        <f>ROUND(BD95,2)</f>
        <v>0</v>
      </c>
      <c r="BS94" s="91" t="s">
        <v>71</v>
      </c>
      <c r="BT94" s="91" t="s">
        <v>72</v>
      </c>
      <c r="BU94" s="92" t="s">
        <v>73</v>
      </c>
      <c r="BV94" s="91" t="s">
        <v>74</v>
      </c>
      <c r="BW94" s="91" t="s">
        <v>5</v>
      </c>
      <c r="BX94" s="91" t="s">
        <v>75</v>
      </c>
      <c r="CL94" s="91" t="s">
        <v>1</v>
      </c>
    </row>
    <row r="95" spans="1:91" s="7" customFormat="1" ht="24.75" customHeight="1">
      <c r="A95" s="93" t="s">
        <v>76</v>
      </c>
      <c r="B95" s="94"/>
      <c r="C95" s="95"/>
      <c r="D95" s="283" t="s">
        <v>77</v>
      </c>
      <c r="E95" s="283"/>
      <c r="F95" s="283"/>
      <c r="G95" s="283"/>
      <c r="H95" s="283"/>
      <c r="I95" s="96"/>
      <c r="J95" s="283" t="s">
        <v>78</v>
      </c>
      <c r="K95" s="283"/>
      <c r="L95" s="283"/>
      <c r="M95" s="283"/>
      <c r="N95" s="283"/>
      <c r="O95" s="283"/>
      <c r="P95" s="283"/>
      <c r="Q95" s="283"/>
      <c r="R95" s="283"/>
      <c r="S95" s="283"/>
      <c r="T95" s="283"/>
      <c r="U95" s="283"/>
      <c r="V95" s="283"/>
      <c r="W95" s="283"/>
      <c r="X95" s="283"/>
      <c r="Y95" s="283"/>
      <c r="Z95" s="283"/>
      <c r="AA95" s="283"/>
      <c r="AB95" s="283"/>
      <c r="AC95" s="283"/>
      <c r="AD95" s="283"/>
      <c r="AE95" s="283"/>
      <c r="AF95" s="283"/>
      <c r="AG95" s="281">
        <f>'Kroměříž - ON - plynovodní'!J30</f>
        <v>0</v>
      </c>
      <c r="AH95" s="282"/>
      <c r="AI95" s="282"/>
      <c r="AJ95" s="282"/>
      <c r="AK95" s="282"/>
      <c r="AL95" s="282"/>
      <c r="AM95" s="282"/>
      <c r="AN95" s="281">
        <f>SUM(AG95,AT95)</f>
        <v>0</v>
      </c>
      <c r="AO95" s="282"/>
      <c r="AP95" s="282"/>
      <c r="AQ95" s="97" t="s">
        <v>79</v>
      </c>
      <c r="AR95" s="98"/>
      <c r="AS95" s="99">
        <v>0</v>
      </c>
      <c r="AT95" s="100">
        <f>ROUND(SUM(AV95:AW95),2)</f>
        <v>0</v>
      </c>
      <c r="AU95" s="101">
        <f>'Kroměříž - ON - plynovodní'!P124</f>
        <v>0</v>
      </c>
      <c r="AV95" s="100">
        <f>'Kroměříž - ON - plynovodní'!J33</f>
        <v>0</v>
      </c>
      <c r="AW95" s="100">
        <f>'Kroměříž - ON - plynovodní'!J34</f>
        <v>0</v>
      </c>
      <c r="AX95" s="100">
        <f>'Kroměříž - ON - plynovodní'!J35</f>
        <v>0</v>
      </c>
      <c r="AY95" s="100">
        <f>'Kroměříž - ON - plynovodní'!J36</f>
        <v>0</v>
      </c>
      <c r="AZ95" s="100">
        <f>'Kroměříž - ON - plynovodní'!F33</f>
        <v>0</v>
      </c>
      <c r="BA95" s="100">
        <f>'Kroměříž - ON - plynovodní'!F34</f>
        <v>0</v>
      </c>
      <c r="BB95" s="100">
        <f>'Kroměříž - ON - plynovodní'!F35</f>
        <v>0</v>
      </c>
      <c r="BC95" s="100">
        <f>'Kroměříž - ON - plynovodní'!F36</f>
        <v>0</v>
      </c>
      <c r="BD95" s="102">
        <f>'Kroměříž - ON - plynovodní'!F37</f>
        <v>0</v>
      </c>
      <c r="BT95" s="103" t="s">
        <v>80</v>
      </c>
      <c r="BV95" s="103" t="s">
        <v>74</v>
      </c>
      <c r="BW95" s="103" t="s">
        <v>81</v>
      </c>
      <c r="BX95" s="103" t="s">
        <v>5</v>
      </c>
      <c r="CL95" s="103" t="s">
        <v>1</v>
      </c>
      <c r="CM95" s="103" t="s">
        <v>82</v>
      </c>
    </row>
    <row r="96" spans="1:91" s="2" customFormat="1" ht="30" customHeight="1">
      <c r="A96" s="34"/>
      <c r="B96" s="35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36"/>
      <c r="N96" s="36"/>
      <c r="O96" s="36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39"/>
      <c r="AS96" s="34"/>
      <c r="AT96" s="34"/>
      <c r="AU96" s="34"/>
      <c r="AV96" s="34"/>
      <c r="AW96" s="34"/>
      <c r="AX96" s="34"/>
      <c r="AY96" s="34"/>
      <c r="AZ96" s="34"/>
      <c r="BA96" s="34"/>
      <c r="BB96" s="34"/>
      <c r="BC96" s="34"/>
      <c r="BD96" s="34"/>
      <c r="BE96" s="34"/>
    </row>
    <row r="97" spans="1:57" s="2" customFormat="1" ht="6.95" customHeight="1">
      <c r="A97" s="34"/>
      <c r="B97" s="54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  <c r="AC97" s="55"/>
      <c r="AD97" s="55"/>
      <c r="AE97" s="55"/>
      <c r="AF97" s="55"/>
      <c r="AG97" s="55"/>
      <c r="AH97" s="55"/>
      <c r="AI97" s="55"/>
      <c r="AJ97" s="55"/>
      <c r="AK97" s="55"/>
      <c r="AL97" s="55"/>
      <c r="AM97" s="55"/>
      <c r="AN97" s="55"/>
      <c r="AO97" s="55"/>
      <c r="AP97" s="55"/>
      <c r="AQ97" s="55"/>
      <c r="AR97" s="39"/>
      <c r="AS97" s="34"/>
      <c r="AT97" s="34"/>
      <c r="AU97" s="34"/>
      <c r="AV97" s="34"/>
      <c r="AW97" s="34"/>
      <c r="AX97" s="34"/>
      <c r="AY97" s="34"/>
      <c r="AZ97" s="34"/>
      <c r="BA97" s="34"/>
      <c r="BB97" s="34"/>
      <c r="BC97" s="34"/>
      <c r="BD97" s="34"/>
      <c r="BE97" s="34"/>
    </row>
  </sheetData>
  <sheetProtection algorithmName="SHA-512" hashValue="Hgk0IlT6153cOQwcyISE0eroBlJWPilHrYvo2vOCS3aq/YGf1PlTyNMXFLoUKLC2LS+nGCgUnQGdrwFpmjG+/g==" saltValue="x/GBN96C6n+6KUMJez83LNhrxeauiNvWzfEvfYRQ+n11K2PkDcBihbv3hVMHvk5HCXv83u4ntJ64Fidf6bNtmw==" spinCount="100000" sheet="1" objects="1" scenarios="1" formatColumns="0" formatRows="0"/>
  <mergeCells count="42">
    <mergeCell ref="AR2:BE2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L85:AO85"/>
    <mergeCell ref="AM87:AN87"/>
    <mergeCell ref="AM89:AP89"/>
    <mergeCell ref="AS89:AT91"/>
    <mergeCell ref="AM90:AP90"/>
    <mergeCell ref="W33:AE33"/>
    <mergeCell ref="AK33:AO33"/>
    <mergeCell ref="L33:P33"/>
    <mergeCell ref="X35:AB35"/>
    <mergeCell ref="AK35:AO35"/>
    <mergeCell ref="AK31:AO31"/>
    <mergeCell ref="L31:P31"/>
    <mergeCell ref="W32:AE32"/>
    <mergeCell ref="AK32:AO32"/>
    <mergeCell ref="L32:P32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</mergeCells>
  <hyperlinks>
    <hyperlink ref="A95" location="'Kroměříž - ON - plynovodní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240"/>
  <sheetViews>
    <sheetView showGridLines="0" workbookViewId="0"/>
  </sheetViews>
  <sheetFormatPr defaultRowHeight="12.75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1" width="22.33203125" style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AT2" s="17" t="s">
        <v>81</v>
      </c>
    </row>
    <row r="3" spans="1:46" s="1" customFormat="1" ht="6.95" customHeight="1">
      <c r="B3" s="104"/>
      <c r="C3" s="105"/>
      <c r="D3" s="105"/>
      <c r="E3" s="105"/>
      <c r="F3" s="105"/>
      <c r="G3" s="105"/>
      <c r="H3" s="105"/>
      <c r="I3" s="105"/>
      <c r="J3" s="105"/>
      <c r="K3" s="105"/>
      <c r="L3" s="20"/>
      <c r="AT3" s="17" t="s">
        <v>82</v>
      </c>
    </row>
    <row r="4" spans="1:46" s="1" customFormat="1" ht="24.95" customHeight="1">
      <c r="B4" s="20"/>
      <c r="D4" s="106" t="s">
        <v>83</v>
      </c>
      <c r="L4" s="20"/>
      <c r="M4" s="107" t="s">
        <v>10</v>
      </c>
      <c r="AT4" s="17" t="s">
        <v>4</v>
      </c>
    </row>
    <row r="5" spans="1:46" s="1" customFormat="1" ht="6.95" customHeight="1">
      <c r="B5" s="20"/>
      <c r="L5" s="20"/>
    </row>
    <row r="6" spans="1:46" s="1" customFormat="1" ht="12" customHeight="1">
      <c r="B6" s="20"/>
      <c r="D6" s="108" t="s">
        <v>16</v>
      </c>
      <c r="L6" s="20"/>
    </row>
    <row r="7" spans="1:46" s="1" customFormat="1" ht="16.5" customHeight="1">
      <c r="B7" s="20"/>
      <c r="E7" s="287" t="str">
        <f>'Rekapitulace stavby'!K6</f>
        <v xml:space="preserve"> Kroměříž - ON - plynovodní přípojka</v>
      </c>
      <c r="F7" s="288"/>
      <c r="G7" s="288"/>
      <c r="H7" s="288"/>
      <c r="L7" s="20"/>
    </row>
    <row r="8" spans="1:46" s="2" customFormat="1" ht="12" customHeight="1">
      <c r="A8" s="34"/>
      <c r="B8" s="39"/>
      <c r="C8" s="34"/>
      <c r="D8" s="108" t="s">
        <v>84</v>
      </c>
      <c r="E8" s="34"/>
      <c r="F8" s="34"/>
      <c r="G8" s="34"/>
      <c r="H8" s="34"/>
      <c r="I8" s="34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pans="1:46" s="2" customFormat="1" ht="16.5" customHeight="1">
      <c r="A9" s="34"/>
      <c r="B9" s="39"/>
      <c r="C9" s="34"/>
      <c r="D9" s="34"/>
      <c r="E9" s="289" t="s">
        <v>85</v>
      </c>
      <c r="F9" s="290"/>
      <c r="G9" s="290"/>
      <c r="H9" s="290"/>
      <c r="I9" s="34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pans="1:46" s="2" customFormat="1" ht="11.25">
      <c r="A10" s="34"/>
      <c r="B10" s="39"/>
      <c r="C10" s="34"/>
      <c r="D10" s="34"/>
      <c r="E10" s="34"/>
      <c r="F10" s="34"/>
      <c r="G10" s="34"/>
      <c r="H10" s="34"/>
      <c r="I10" s="34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pans="1:46" s="2" customFormat="1" ht="12" customHeight="1">
      <c r="A11" s="34"/>
      <c r="B11" s="39"/>
      <c r="C11" s="34"/>
      <c r="D11" s="108" t="s">
        <v>18</v>
      </c>
      <c r="E11" s="34"/>
      <c r="F11" s="109" t="s">
        <v>1</v>
      </c>
      <c r="G11" s="34"/>
      <c r="H11" s="34"/>
      <c r="I11" s="108" t="s">
        <v>19</v>
      </c>
      <c r="J11" s="109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pans="1:46" s="2" customFormat="1" ht="12" customHeight="1">
      <c r="A12" s="34"/>
      <c r="B12" s="39"/>
      <c r="C12" s="34"/>
      <c r="D12" s="108" t="s">
        <v>20</v>
      </c>
      <c r="E12" s="34"/>
      <c r="F12" s="109" t="s">
        <v>21</v>
      </c>
      <c r="G12" s="34"/>
      <c r="H12" s="34"/>
      <c r="I12" s="108" t="s">
        <v>22</v>
      </c>
      <c r="J12" s="110">
        <f>'Rekapitulace stavby'!AN8</f>
        <v>0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pans="1:46" s="2" customFormat="1" ht="10.9" customHeight="1">
      <c r="A13" s="34"/>
      <c r="B13" s="39"/>
      <c r="C13" s="34"/>
      <c r="D13" s="34"/>
      <c r="E13" s="34"/>
      <c r="F13" s="34"/>
      <c r="G13" s="34"/>
      <c r="H13" s="34"/>
      <c r="I13" s="34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pans="1:46" s="2" customFormat="1" ht="12" customHeight="1">
      <c r="A14" s="34"/>
      <c r="B14" s="39"/>
      <c r="C14" s="34"/>
      <c r="D14" s="108" t="s">
        <v>23</v>
      </c>
      <c r="E14" s="34"/>
      <c r="F14" s="34"/>
      <c r="G14" s="34"/>
      <c r="H14" s="34"/>
      <c r="I14" s="108" t="s">
        <v>24</v>
      </c>
      <c r="J14" s="109" t="str">
        <f>IF('Rekapitulace stavby'!AN10="","",'Rekapitulace stavby'!AN10)</f>
        <v/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pans="1:46" s="2" customFormat="1" ht="18" customHeight="1">
      <c r="A15" s="34"/>
      <c r="B15" s="39"/>
      <c r="C15" s="34"/>
      <c r="D15" s="34"/>
      <c r="E15" s="109" t="str">
        <f>IF('Rekapitulace stavby'!E11="","",'Rekapitulace stavby'!E11)</f>
        <v xml:space="preserve"> </v>
      </c>
      <c r="F15" s="34"/>
      <c r="G15" s="34"/>
      <c r="H15" s="34"/>
      <c r="I15" s="108" t="s">
        <v>25</v>
      </c>
      <c r="J15" s="109" t="str">
        <f>IF('Rekapitulace stavby'!AN11="","",'Rekapitulace stavby'!AN11)</f>
        <v/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pans="1:46" s="2" customFormat="1" ht="6.95" customHeight="1">
      <c r="A16" s="34"/>
      <c r="B16" s="39"/>
      <c r="C16" s="34"/>
      <c r="D16" s="34"/>
      <c r="E16" s="34"/>
      <c r="F16" s="34"/>
      <c r="G16" s="34"/>
      <c r="H16" s="34"/>
      <c r="I16" s="34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pans="1:31" s="2" customFormat="1" ht="12" customHeight="1">
      <c r="A17" s="34"/>
      <c r="B17" s="39"/>
      <c r="C17" s="34"/>
      <c r="D17" s="108" t="s">
        <v>26</v>
      </c>
      <c r="E17" s="34"/>
      <c r="F17" s="34"/>
      <c r="G17" s="34"/>
      <c r="H17" s="34"/>
      <c r="I17" s="108" t="s">
        <v>24</v>
      </c>
      <c r="J17" s="30" t="str">
        <f>'Rekapitulace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pans="1:31" s="2" customFormat="1" ht="18" customHeight="1">
      <c r="A18" s="34"/>
      <c r="B18" s="39"/>
      <c r="C18" s="34"/>
      <c r="D18" s="34"/>
      <c r="E18" s="291" t="str">
        <f>'Rekapitulace stavby'!E14</f>
        <v>Vyplň údaj</v>
      </c>
      <c r="F18" s="292"/>
      <c r="G18" s="292"/>
      <c r="H18" s="292"/>
      <c r="I18" s="108" t="s">
        <v>25</v>
      </c>
      <c r="J18" s="30" t="str">
        <f>'Rekapitulace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pans="1:31" s="2" customFormat="1" ht="6.95" customHeight="1">
      <c r="A19" s="34"/>
      <c r="B19" s="39"/>
      <c r="C19" s="34"/>
      <c r="D19" s="34"/>
      <c r="E19" s="34"/>
      <c r="F19" s="34"/>
      <c r="G19" s="34"/>
      <c r="H19" s="34"/>
      <c r="I19" s="34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pans="1:31" s="2" customFormat="1" ht="12" customHeight="1">
      <c r="A20" s="34"/>
      <c r="B20" s="39"/>
      <c r="C20" s="34"/>
      <c r="D20" s="108" t="s">
        <v>28</v>
      </c>
      <c r="E20" s="34"/>
      <c r="F20" s="34"/>
      <c r="G20" s="34"/>
      <c r="H20" s="34"/>
      <c r="I20" s="108" t="s">
        <v>24</v>
      </c>
      <c r="J20" s="109" t="str">
        <f>IF('Rekapitulace stavby'!AN16="","",'Rekapitulace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pans="1:31" s="2" customFormat="1" ht="18" customHeight="1">
      <c r="A21" s="34"/>
      <c r="B21" s="39"/>
      <c r="C21" s="34"/>
      <c r="D21" s="34"/>
      <c r="E21" s="109" t="str">
        <f>IF('Rekapitulace stavby'!E17="","",'Rekapitulace stavby'!E17)</f>
        <v xml:space="preserve"> </v>
      </c>
      <c r="F21" s="34"/>
      <c r="G21" s="34"/>
      <c r="H21" s="34"/>
      <c r="I21" s="108" t="s">
        <v>25</v>
      </c>
      <c r="J21" s="109" t="str">
        <f>IF('Rekapitulace stavby'!AN17="","",'Rekapitulace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pans="1:31" s="2" customFormat="1" ht="6.95" customHeight="1">
      <c r="A22" s="34"/>
      <c r="B22" s="39"/>
      <c r="C22" s="34"/>
      <c r="D22" s="34"/>
      <c r="E22" s="34"/>
      <c r="F22" s="34"/>
      <c r="G22" s="34"/>
      <c r="H22" s="34"/>
      <c r="I22" s="34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pans="1:31" s="2" customFormat="1" ht="12" customHeight="1">
      <c r="A23" s="34"/>
      <c r="B23" s="39"/>
      <c r="C23" s="34"/>
      <c r="D23" s="108" t="s">
        <v>30</v>
      </c>
      <c r="E23" s="34"/>
      <c r="F23" s="34"/>
      <c r="G23" s="34"/>
      <c r="H23" s="34"/>
      <c r="I23" s="108" t="s">
        <v>24</v>
      </c>
      <c r="J23" s="109" t="str">
        <f>IF('Rekapitulace stavby'!AN19="","",'Rekapitulace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pans="1:31" s="2" customFormat="1" ht="18" customHeight="1">
      <c r="A24" s="34"/>
      <c r="B24" s="39"/>
      <c r="C24" s="34"/>
      <c r="D24" s="34"/>
      <c r="E24" s="109" t="str">
        <f>IF('Rekapitulace stavby'!E20="","",'Rekapitulace stavby'!E20)</f>
        <v xml:space="preserve"> </v>
      </c>
      <c r="F24" s="34"/>
      <c r="G24" s="34"/>
      <c r="H24" s="34"/>
      <c r="I24" s="108" t="s">
        <v>25</v>
      </c>
      <c r="J24" s="109" t="str">
        <f>IF('Rekapitulace stavby'!AN20="","",'Rekapitulace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pans="1:31" s="2" customFormat="1" ht="6.95" customHeight="1">
      <c r="A25" s="34"/>
      <c r="B25" s="39"/>
      <c r="C25" s="34"/>
      <c r="D25" s="34"/>
      <c r="E25" s="34"/>
      <c r="F25" s="34"/>
      <c r="G25" s="34"/>
      <c r="H25" s="34"/>
      <c r="I25" s="34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pans="1:31" s="2" customFormat="1" ht="12" customHeight="1">
      <c r="A26" s="34"/>
      <c r="B26" s="39"/>
      <c r="C26" s="34"/>
      <c r="D26" s="108" t="s">
        <v>31</v>
      </c>
      <c r="E26" s="34"/>
      <c r="F26" s="34"/>
      <c r="G26" s="34"/>
      <c r="H26" s="34"/>
      <c r="I26" s="34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pans="1:31" s="8" customFormat="1" ht="16.5" customHeight="1">
      <c r="A27" s="111"/>
      <c r="B27" s="112"/>
      <c r="C27" s="111"/>
      <c r="D27" s="111"/>
      <c r="E27" s="293" t="s">
        <v>1</v>
      </c>
      <c r="F27" s="293"/>
      <c r="G27" s="293"/>
      <c r="H27" s="293"/>
      <c r="I27" s="111"/>
      <c r="J27" s="111"/>
      <c r="K27" s="111"/>
      <c r="L27" s="113"/>
      <c r="S27" s="111"/>
      <c r="T27" s="111"/>
      <c r="U27" s="111"/>
      <c r="V27" s="111"/>
      <c r="W27" s="111"/>
      <c r="X27" s="111"/>
      <c r="Y27" s="111"/>
      <c r="Z27" s="111"/>
      <c r="AA27" s="111"/>
      <c r="AB27" s="111"/>
      <c r="AC27" s="111"/>
      <c r="AD27" s="111"/>
      <c r="AE27" s="111"/>
    </row>
    <row r="28" spans="1:31" s="2" customFormat="1" ht="6.95" customHeight="1">
      <c r="A28" s="34"/>
      <c r="B28" s="39"/>
      <c r="C28" s="34"/>
      <c r="D28" s="34"/>
      <c r="E28" s="34"/>
      <c r="F28" s="34"/>
      <c r="G28" s="34"/>
      <c r="H28" s="34"/>
      <c r="I28" s="34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pans="1:31" s="2" customFormat="1" ht="6.95" customHeight="1">
      <c r="A29" s="34"/>
      <c r="B29" s="39"/>
      <c r="C29" s="34"/>
      <c r="D29" s="114"/>
      <c r="E29" s="114"/>
      <c r="F29" s="114"/>
      <c r="G29" s="114"/>
      <c r="H29" s="114"/>
      <c r="I29" s="114"/>
      <c r="J29" s="114"/>
      <c r="K29" s="114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pans="1:31" s="2" customFormat="1" ht="25.35" customHeight="1">
      <c r="A30" s="34"/>
      <c r="B30" s="39"/>
      <c r="C30" s="34"/>
      <c r="D30" s="115" t="s">
        <v>32</v>
      </c>
      <c r="E30" s="34"/>
      <c r="F30" s="34"/>
      <c r="G30" s="34"/>
      <c r="H30" s="34"/>
      <c r="I30" s="34"/>
      <c r="J30" s="116">
        <f>ROUND(J124, 2)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pans="1:31" s="2" customFormat="1" ht="6.95" customHeight="1">
      <c r="A31" s="34"/>
      <c r="B31" s="39"/>
      <c r="C31" s="34"/>
      <c r="D31" s="114"/>
      <c r="E31" s="114"/>
      <c r="F31" s="114"/>
      <c r="G31" s="114"/>
      <c r="H31" s="114"/>
      <c r="I31" s="114"/>
      <c r="J31" s="114"/>
      <c r="K31" s="114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pans="1:31" s="2" customFormat="1" ht="14.45" customHeight="1">
      <c r="A32" s="34"/>
      <c r="B32" s="39"/>
      <c r="C32" s="34"/>
      <c r="D32" s="34"/>
      <c r="E32" s="34"/>
      <c r="F32" s="117" t="s">
        <v>34</v>
      </c>
      <c r="G32" s="34"/>
      <c r="H32" s="34"/>
      <c r="I32" s="117" t="s">
        <v>33</v>
      </c>
      <c r="J32" s="117" t="s">
        <v>35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pans="1:31" s="2" customFormat="1" ht="14.45" customHeight="1">
      <c r="A33" s="34"/>
      <c r="B33" s="39"/>
      <c r="C33" s="34"/>
      <c r="D33" s="118" t="s">
        <v>36</v>
      </c>
      <c r="E33" s="108" t="s">
        <v>37</v>
      </c>
      <c r="F33" s="119">
        <f>ROUND((SUM(BE124:BE239)),  2)</f>
        <v>0</v>
      </c>
      <c r="G33" s="34"/>
      <c r="H33" s="34"/>
      <c r="I33" s="120">
        <v>0.21</v>
      </c>
      <c r="J33" s="119">
        <f>ROUND(((SUM(BE124:BE239))*I33),  2)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pans="1:31" s="2" customFormat="1" ht="14.45" customHeight="1">
      <c r="A34" s="34"/>
      <c r="B34" s="39"/>
      <c r="C34" s="34"/>
      <c r="D34" s="34"/>
      <c r="E34" s="108" t="s">
        <v>38</v>
      </c>
      <c r="F34" s="119">
        <f>ROUND((SUM(BF124:BF239)),  2)</f>
        <v>0</v>
      </c>
      <c r="G34" s="34"/>
      <c r="H34" s="34"/>
      <c r="I34" s="120">
        <v>0.15</v>
      </c>
      <c r="J34" s="119">
        <f>ROUND(((SUM(BF124:BF239))*I34), 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pans="1:31" s="2" customFormat="1" ht="14.45" hidden="1" customHeight="1">
      <c r="A35" s="34"/>
      <c r="B35" s="39"/>
      <c r="C35" s="34"/>
      <c r="D35" s="34"/>
      <c r="E35" s="108" t="s">
        <v>39</v>
      </c>
      <c r="F35" s="119">
        <f>ROUND((SUM(BG124:BG239)),  2)</f>
        <v>0</v>
      </c>
      <c r="G35" s="34"/>
      <c r="H35" s="34"/>
      <c r="I35" s="120">
        <v>0.21</v>
      </c>
      <c r="J35" s="119">
        <f>0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pans="1:31" s="2" customFormat="1" ht="14.45" hidden="1" customHeight="1">
      <c r="A36" s="34"/>
      <c r="B36" s="39"/>
      <c r="C36" s="34"/>
      <c r="D36" s="34"/>
      <c r="E36" s="108" t="s">
        <v>40</v>
      </c>
      <c r="F36" s="119">
        <f>ROUND((SUM(BH124:BH239)),  2)</f>
        <v>0</v>
      </c>
      <c r="G36" s="34"/>
      <c r="H36" s="34"/>
      <c r="I36" s="120">
        <v>0.15</v>
      </c>
      <c r="J36" s="119">
        <f>0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pans="1:31" s="2" customFormat="1" ht="14.45" hidden="1" customHeight="1">
      <c r="A37" s="34"/>
      <c r="B37" s="39"/>
      <c r="C37" s="34"/>
      <c r="D37" s="34"/>
      <c r="E37" s="108" t="s">
        <v>41</v>
      </c>
      <c r="F37" s="119">
        <f>ROUND((SUM(BI124:BI239)),  2)</f>
        <v>0</v>
      </c>
      <c r="G37" s="34"/>
      <c r="H37" s="34"/>
      <c r="I37" s="120">
        <v>0</v>
      </c>
      <c r="J37" s="119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pans="1:31" s="2" customFormat="1" ht="6.95" customHeight="1">
      <c r="A38" s="34"/>
      <c r="B38" s="39"/>
      <c r="C38" s="34"/>
      <c r="D38" s="34"/>
      <c r="E38" s="34"/>
      <c r="F38" s="34"/>
      <c r="G38" s="34"/>
      <c r="H38" s="34"/>
      <c r="I38" s="34"/>
      <c r="J38" s="34"/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spans="1:31" s="2" customFormat="1" ht="25.35" customHeight="1">
      <c r="A39" s="34"/>
      <c r="B39" s="39"/>
      <c r="C39" s="121"/>
      <c r="D39" s="122" t="s">
        <v>42</v>
      </c>
      <c r="E39" s="123"/>
      <c r="F39" s="123"/>
      <c r="G39" s="124" t="s">
        <v>43</v>
      </c>
      <c r="H39" s="125" t="s">
        <v>44</v>
      </c>
      <c r="I39" s="123"/>
      <c r="J39" s="126">
        <f>SUM(J30:J37)</f>
        <v>0</v>
      </c>
      <c r="K39" s="127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pans="1:31" s="2" customFormat="1" ht="14.45" customHeight="1">
      <c r="A40" s="34"/>
      <c r="B40" s="39"/>
      <c r="C40" s="34"/>
      <c r="D40" s="34"/>
      <c r="E40" s="34"/>
      <c r="F40" s="34"/>
      <c r="G40" s="34"/>
      <c r="H40" s="34"/>
      <c r="I40" s="34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pans="1:31" s="1" customFormat="1" ht="14.45" customHeight="1">
      <c r="B41" s="20"/>
      <c r="L41" s="20"/>
    </row>
    <row r="42" spans="1:31" s="1" customFormat="1" ht="14.45" customHeight="1">
      <c r="B42" s="20"/>
      <c r="L42" s="20"/>
    </row>
    <row r="43" spans="1:31" s="1" customFormat="1" ht="14.45" customHeight="1">
      <c r="B43" s="20"/>
      <c r="L43" s="20"/>
    </row>
    <row r="44" spans="1:31" s="1" customFormat="1" ht="14.45" customHeight="1">
      <c r="B44" s="20"/>
      <c r="L44" s="20"/>
    </row>
    <row r="45" spans="1:31" s="1" customFormat="1" ht="14.45" customHeight="1">
      <c r="B45" s="20"/>
      <c r="L45" s="20"/>
    </row>
    <row r="46" spans="1:31" s="1" customFormat="1" ht="14.45" customHeight="1">
      <c r="B46" s="20"/>
      <c r="L46" s="20"/>
    </row>
    <row r="47" spans="1:31" s="1" customFormat="1" ht="14.45" customHeight="1">
      <c r="B47" s="20"/>
      <c r="L47" s="20"/>
    </row>
    <row r="48" spans="1:31" s="1" customFormat="1" ht="14.45" customHeight="1">
      <c r="B48" s="20"/>
      <c r="L48" s="20"/>
    </row>
    <row r="49" spans="1:31" s="1" customFormat="1" ht="14.45" customHeight="1">
      <c r="B49" s="20"/>
      <c r="L49" s="20"/>
    </row>
    <row r="50" spans="1:31" s="2" customFormat="1" ht="14.45" customHeight="1">
      <c r="B50" s="51"/>
      <c r="D50" s="128" t="s">
        <v>45</v>
      </c>
      <c r="E50" s="129"/>
      <c r="F50" s="129"/>
      <c r="G50" s="128" t="s">
        <v>46</v>
      </c>
      <c r="H50" s="129"/>
      <c r="I50" s="129"/>
      <c r="J50" s="129"/>
      <c r="K50" s="129"/>
      <c r="L50" s="51"/>
    </row>
    <row r="51" spans="1:31" ht="11.25">
      <c r="B51" s="20"/>
      <c r="L51" s="20"/>
    </row>
    <row r="52" spans="1:31" ht="11.25">
      <c r="B52" s="20"/>
      <c r="L52" s="20"/>
    </row>
    <row r="53" spans="1:31" ht="11.25">
      <c r="B53" s="20"/>
      <c r="L53" s="20"/>
    </row>
    <row r="54" spans="1:31" ht="11.25">
      <c r="B54" s="20"/>
      <c r="L54" s="20"/>
    </row>
    <row r="55" spans="1:31" ht="11.25">
      <c r="B55" s="20"/>
      <c r="L55" s="20"/>
    </row>
    <row r="56" spans="1:31" ht="11.25">
      <c r="B56" s="20"/>
      <c r="L56" s="20"/>
    </row>
    <row r="57" spans="1:31" ht="11.25">
      <c r="B57" s="20"/>
      <c r="L57" s="20"/>
    </row>
    <row r="58" spans="1:31" ht="11.25">
      <c r="B58" s="20"/>
      <c r="L58" s="20"/>
    </row>
    <row r="59" spans="1:31" ht="11.25">
      <c r="B59" s="20"/>
      <c r="L59" s="20"/>
    </row>
    <row r="60" spans="1:31" ht="11.25">
      <c r="B60" s="20"/>
      <c r="L60" s="20"/>
    </row>
    <row r="61" spans="1:31" s="2" customFormat="1">
      <c r="A61" s="34"/>
      <c r="B61" s="39"/>
      <c r="C61" s="34"/>
      <c r="D61" s="130" t="s">
        <v>47</v>
      </c>
      <c r="E61" s="131"/>
      <c r="F61" s="132" t="s">
        <v>48</v>
      </c>
      <c r="G61" s="130" t="s">
        <v>47</v>
      </c>
      <c r="H61" s="131"/>
      <c r="I61" s="131"/>
      <c r="J61" s="133" t="s">
        <v>48</v>
      </c>
      <c r="K61" s="131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 spans="1:31" ht="11.25">
      <c r="B62" s="20"/>
      <c r="L62" s="20"/>
    </row>
    <row r="63" spans="1:31" ht="11.25">
      <c r="B63" s="20"/>
      <c r="L63" s="20"/>
    </row>
    <row r="64" spans="1:31" ht="11.25">
      <c r="B64" s="20"/>
      <c r="L64" s="20"/>
    </row>
    <row r="65" spans="1:31" s="2" customFormat="1">
      <c r="A65" s="34"/>
      <c r="B65" s="39"/>
      <c r="C65" s="34"/>
      <c r="D65" s="128" t="s">
        <v>49</v>
      </c>
      <c r="E65" s="134"/>
      <c r="F65" s="134"/>
      <c r="G65" s="128" t="s">
        <v>50</v>
      </c>
      <c r="H65" s="134"/>
      <c r="I65" s="134"/>
      <c r="J65" s="134"/>
      <c r="K65" s="134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 spans="1:31" ht="11.25">
      <c r="B66" s="20"/>
      <c r="L66" s="20"/>
    </row>
    <row r="67" spans="1:31" ht="11.25">
      <c r="B67" s="20"/>
      <c r="L67" s="20"/>
    </row>
    <row r="68" spans="1:31" ht="11.25">
      <c r="B68" s="20"/>
      <c r="L68" s="20"/>
    </row>
    <row r="69" spans="1:31" ht="11.25">
      <c r="B69" s="20"/>
      <c r="L69" s="20"/>
    </row>
    <row r="70" spans="1:31" ht="11.25">
      <c r="B70" s="20"/>
      <c r="L70" s="20"/>
    </row>
    <row r="71" spans="1:31" ht="11.25">
      <c r="B71" s="20"/>
      <c r="L71" s="20"/>
    </row>
    <row r="72" spans="1:31" ht="11.25">
      <c r="B72" s="20"/>
      <c r="L72" s="20"/>
    </row>
    <row r="73" spans="1:31" ht="11.25">
      <c r="B73" s="20"/>
      <c r="L73" s="20"/>
    </row>
    <row r="74" spans="1:31" ht="11.25">
      <c r="B74" s="20"/>
      <c r="L74" s="20"/>
    </row>
    <row r="75" spans="1:31" ht="11.25">
      <c r="B75" s="20"/>
      <c r="L75" s="20"/>
    </row>
    <row r="76" spans="1:31" s="2" customFormat="1">
      <c r="A76" s="34"/>
      <c r="B76" s="39"/>
      <c r="C76" s="34"/>
      <c r="D76" s="130" t="s">
        <v>47</v>
      </c>
      <c r="E76" s="131"/>
      <c r="F76" s="132" t="s">
        <v>48</v>
      </c>
      <c r="G76" s="130" t="s">
        <v>47</v>
      </c>
      <c r="H76" s="131"/>
      <c r="I76" s="131"/>
      <c r="J76" s="133" t="s">
        <v>48</v>
      </c>
      <c r="K76" s="131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pans="1:31" s="2" customFormat="1" ht="14.45" customHeight="1">
      <c r="A77" s="34"/>
      <c r="B77" s="135"/>
      <c r="C77" s="136"/>
      <c r="D77" s="136"/>
      <c r="E77" s="136"/>
      <c r="F77" s="136"/>
      <c r="G77" s="136"/>
      <c r="H77" s="136"/>
      <c r="I77" s="136"/>
      <c r="J77" s="136"/>
      <c r="K77" s="136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pans="1:47" s="2" customFormat="1" ht="6.95" customHeight="1">
      <c r="A81" s="34"/>
      <c r="B81" s="137"/>
      <c r="C81" s="138"/>
      <c r="D81" s="138"/>
      <c r="E81" s="138"/>
      <c r="F81" s="138"/>
      <c r="G81" s="138"/>
      <c r="H81" s="138"/>
      <c r="I81" s="138"/>
      <c r="J81" s="138"/>
      <c r="K81" s="138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pans="1:47" s="2" customFormat="1" ht="24.95" customHeight="1">
      <c r="A82" s="34"/>
      <c r="B82" s="35"/>
      <c r="C82" s="23" t="s">
        <v>86</v>
      </c>
      <c r="D82" s="36"/>
      <c r="E82" s="36"/>
      <c r="F82" s="36"/>
      <c r="G82" s="36"/>
      <c r="H82" s="36"/>
      <c r="I82" s="36"/>
      <c r="J82" s="36"/>
      <c r="K82" s="36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pans="1:47" s="2" customFormat="1" ht="6.95" customHeight="1">
      <c r="A83" s="34"/>
      <c r="B83" s="35"/>
      <c r="C83" s="36"/>
      <c r="D83" s="36"/>
      <c r="E83" s="36"/>
      <c r="F83" s="36"/>
      <c r="G83" s="36"/>
      <c r="H83" s="36"/>
      <c r="I83" s="36"/>
      <c r="J83" s="36"/>
      <c r="K83" s="36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pans="1:47" s="2" customFormat="1" ht="12" customHeight="1">
      <c r="A84" s="34"/>
      <c r="B84" s="35"/>
      <c r="C84" s="29" t="s">
        <v>16</v>
      </c>
      <c r="D84" s="36"/>
      <c r="E84" s="36"/>
      <c r="F84" s="36"/>
      <c r="G84" s="36"/>
      <c r="H84" s="36"/>
      <c r="I84" s="36"/>
      <c r="J84" s="36"/>
      <c r="K84" s="36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pans="1:47" s="2" customFormat="1" ht="16.5" customHeight="1">
      <c r="A85" s="34"/>
      <c r="B85" s="35"/>
      <c r="C85" s="36"/>
      <c r="D85" s="36"/>
      <c r="E85" s="294" t="str">
        <f>E7</f>
        <v xml:space="preserve"> Kroměříž - ON - plynovodní přípojka</v>
      </c>
      <c r="F85" s="295"/>
      <c r="G85" s="295"/>
      <c r="H85" s="295"/>
      <c r="I85" s="36"/>
      <c r="J85" s="36"/>
      <c r="K85" s="36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pans="1:47" s="2" customFormat="1" ht="12" customHeight="1">
      <c r="A86" s="34"/>
      <c r="B86" s="35"/>
      <c r="C86" s="29" t="s">
        <v>84</v>
      </c>
      <c r="D86" s="36"/>
      <c r="E86" s="36"/>
      <c r="F86" s="36"/>
      <c r="G86" s="36"/>
      <c r="H86" s="36"/>
      <c r="I86" s="36"/>
      <c r="J86" s="36"/>
      <c r="K86" s="36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pans="1:47" s="2" customFormat="1" ht="16.5" customHeight="1">
      <c r="A87" s="34"/>
      <c r="B87" s="35"/>
      <c r="C87" s="36"/>
      <c r="D87" s="36"/>
      <c r="E87" s="265" t="str">
        <f>E9</f>
        <v>Kroměříž - ON - plynovodní</v>
      </c>
      <c r="F87" s="296"/>
      <c r="G87" s="296"/>
      <c r="H87" s="296"/>
      <c r="I87" s="36"/>
      <c r="J87" s="36"/>
      <c r="K87" s="36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pans="1:47" s="2" customFormat="1" ht="6.95" customHeight="1">
      <c r="A88" s="34"/>
      <c r="B88" s="35"/>
      <c r="C88" s="36"/>
      <c r="D88" s="36"/>
      <c r="E88" s="36"/>
      <c r="F88" s="36"/>
      <c r="G88" s="36"/>
      <c r="H88" s="36"/>
      <c r="I88" s="36"/>
      <c r="J88" s="36"/>
      <c r="K88" s="36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pans="1:47" s="2" customFormat="1" ht="12" customHeight="1">
      <c r="A89" s="34"/>
      <c r="B89" s="35"/>
      <c r="C89" s="29" t="s">
        <v>20</v>
      </c>
      <c r="D89" s="36"/>
      <c r="E89" s="36"/>
      <c r="F89" s="27" t="str">
        <f>F12</f>
        <v xml:space="preserve"> </v>
      </c>
      <c r="G89" s="36"/>
      <c r="H89" s="36"/>
      <c r="I89" s="29" t="s">
        <v>22</v>
      </c>
      <c r="J89" s="66">
        <f>IF(J12="","",J12)</f>
        <v>0</v>
      </c>
      <c r="K89" s="36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pans="1:47" s="2" customFormat="1" ht="6.95" customHeight="1">
      <c r="A90" s="34"/>
      <c r="B90" s="35"/>
      <c r="C90" s="36"/>
      <c r="D90" s="36"/>
      <c r="E90" s="36"/>
      <c r="F90" s="36"/>
      <c r="G90" s="36"/>
      <c r="H90" s="36"/>
      <c r="I90" s="36"/>
      <c r="J90" s="36"/>
      <c r="K90" s="36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pans="1:47" s="2" customFormat="1" ht="15.2" customHeight="1">
      <c r="A91" s="34"/>
      <c r="B91" s="35"/>
      <c r="C91" s="29" t="s">
        <v>23</v>
      </c>
      <c r="D91" s="36"/>
      <c r="E91" s="36"/>
      <c r="F91" s="27" t="str">
        <f>E15</f>
        <v xml:space="preserve"> </v>
      </c>
      <c r="G91" s="36"/>
      <c r="H91" s="36"/>
      <c r="I91" s="29" t="s">
        <v>28</v>
      </c>
      <c r="J91" s="32" t="str">
        <f>E21</f>
        <v xml:space="preserve"> </v>
      </c>
      <c r="K91" s="36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pans="1:47" s="2" customFormat="1" ht="15.2" customHeight="1">
      <c r="A92" s="34"/>
      <c r="B92" s="35"/>
      <c r="C92" s="29" t="s">
        <v>26</v>
      </c>
      <c r="D92" s="36"/>
      <c r="E92" s="36"/>
      <c r="F92" s="27" t="str">
        <f>IF(E18="","",E18)</f>
        <v>Vyplň údaj</v>
      </c>
      <c r="G92" s="36"/>
      <c r="H92" s="36"/>
      <c r="I92" s="29" t="s">
        <v>30</v>
      </c>
      <c r="J92" s="32" t="str">
        <f>E24</f>
        <v xml:space="preserve"> </v>
      </c>
      <c r="K92" s="36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pans="1:47" s="2" customFormat="1" ht="10.35" customHeight="1">
      <c r="A93" s="34"/>
      <c r="B93" s="35"/>
      <c r="C93" s="36"/>
      <c r="D93" s="36"/>
      <c r="E93" s="36"/>
      <c r="F93" s="36"/>
      <c r="G93" s="36"/>
      <c r="H93" s="36"/>
      <c r="I93" s="36"/>
      <c r="J93" s="36"/>
      <c r="K93" s="36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pans="1:47" s="2" customFormat="1" ht="29.25" customHeight="1">
      <c r="A94" s="34"/>
      <c r="B94" s="35"/>
      <c r="C94" s="139" t="s">
        <v>87</v>
      </c>
      <c r="D94" s="140"/>
      <c r="E94" s="140"/>
      <c r="F94" s="140"/>
      <c r="G94" s="140"/>
      <c r="H94" s="140"/>
      <c r="I94" s="140"/>
      <c r="J94" s="141" t="s">
        <v>88</v>
      </c>
      <c r="K94" s="140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pans="1:47" s="2" customFormat="1" ht="10.35" customHeight="1">
      <c r="A95" s="34"/>
      <c r="B95" s="35"/>
      <c r="C95" s="36"/>
      <c r="D95" s="36"/>
      <c r="E95" s="36"/>
      <c r="F95" s="36"/>
      <c r="G95" s="36"/>
      <c r="H95" s="36"/>
      <c r="I95" s="36"/>
      <c r="J95" s="36"/>
      <c r="K95" s="36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pans="1:47" s="2" customFormat="1" ht="22.9" customHeight="1">
      <c r="A96" s="34"/>
      <c r="B96" s="35"/>
      <c r="C96" s="142" t="s">
        <v>89</v>
      </c>
      <c r="D96" s="36"/>
      <c r="E96" s="36"/>
      <c r="F96" s="36"/>
      <c r="G96" s="36"/>
      <c r="H96" s="36"/>
      <c r="I96" s="36"/>
      <c r="J96" s="84">
        <f>J124</f>
        <v>0</v>
      </c>
      <c r="K96" s="36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7" t="s">
        <v>90</v>
      </c>
    </row>
    <row r="97" spans="1:31" s="9" customFormat="1" ht="24.95" customHeight="1">
      <c r="B97" s="143"/>
      <c r="C97" s="144"/>
      <c r="D97" s="145" t="s">
        <v>91</v>
      </c>
      <c r="E97" s="146"/>
      <c r="F97" s="146"/>
      <c r="G97" s="146"/>
      <c r="H97" s="146"/>
      <c r="I97" s="146"/>
      <c r="J97" s="147">
        <f>J125</f>
        <v>0</v>
      </c>
      <c r="K97" s="144"/>
      <c r="L97" s="148"/>
    </row>
    <row r="98" spans="1:31" s="10" customFormat="1" ht="19.899999999999999" customHeight="1">
      <c r="B98" s="149"/>
      <c r="C98" s="150"/>
      <c r="D98" s="151" t="s">
        <v>92</v>
      </c>
      <c r="E98" s="152"/>
      <c r="F98" s="152"/>
      <c r="G98" s="152"/>
      <c r="H98" s="152"/>
      <c r="I98" s="152"/>
      <c r="J98" s="153">
        <f>J126</f>
        <v>0</v>
      </c>
      <c r="K98" s="150"/>
      <c r="L98" s="154"/>
    </row>
    <row r="99" spans="1:31" s="10" customFormat="1" ht="19.899999999999999" customHeight="1">
      <c r="B99" s="149"/>
      <c r="C99" s="150"/>
      <c r="D99" s="151" t="s">
        <v>93</v>
      </c>
      <c r="E99" s="152"/>
      <c r="F99" s="152"/>
      <c r="G99" s="152"/>
      <c r="H99" s="152"/>
      <c r="I99" s="152"/>
      <c r="J99" s="153">
        <f>J185</f>
        <v>0</v>
      </c>
      <c r="K99" s="150"/>
      <c r="L99" s="154"/>
    </row>
    <row r="100" spans="1:31" s="10" customFormat="1" ht="19.899999999999999" customHeight="1">
      <c r="B100" s="149"/>
      <c r="C100" s="150"/>
      <c r="D100" s="151" t="s">
        <v>94</v>
      </c>
      <c r="E100" s="152"/>
      <c r="F100" s="152"/>
      <c r="G100" s="152"/>
      <c r="H100" s="152"/>
      <c r="I100" s="152"/>
      <c r="J100" s="153">
        <f>J192</f>
        <v>0</v>
      </c>
      <c r="K100" s="150"/>
      <c r="L100" s="154"/>
    </row>
    <row r="101" spans="1:31" s="10" customFormat="1" ht="19.899999999999999" customHeight="1">
      <c r="B101" s="149"/>
      <c r="C101" s="150"/>
      <c r="D101" s="151" t="s">
        <v>95</v>
      </c>
      <c r="E101" s="152"/>
      <c r="F101" s="152"/>
      <c r="G101" s="152"/>
      <c r="H101" s="152"/>
      <c r="I101" s="152"/>
      <c r="J101" s="153">
        <f>J199</f>
        <v>0</v>
      </c>
      <c r="K101" s="150"/>
      <c r="L101" s="154"/>
    </row>
    <row r="102" spans="1:31" s="10" customFormat="1" ht="19.899999999999999" customHeight="1">
      <c r="B102" s="149"/>
      <c r="C102" s="150"/>
      <c r="D102" s="151" t="s">
        <v>96</v>
      </c>
      <c r="E102" s="152"/>
      <c r="F102" s="152"/>
      <c r="G102" s="152"/>
      <c r="H102" s="152"/>
      <c r="I102" s="152"/>
      <c r="J102" s="153">
        <f>J224</f>
        <v>0</v>
      </c>
      <c r="K102" s="150"/>
      <c r="L102" s="154"/>
    </row>
    <row r="103" spans="1:31" s="10" customFormat="1" ht="19.899999999999999" customHeight="1">
      <c r="B103" s="149"/>
      <c r="C103" s="150"/>
      <c r="D103" s="151" t="s">
        <v>97</v>
      </c>
      <c r="E103" s="152"/>
      <c r="F103" s="152"/>
      <c r="G103" s="152"/>
      <c r="H103" s="152"/>
      <c r="I103" s="152"/>
      <c r="J103" s="153">
        <f>J232</f>
        <v>0</v>
      </c>
      <c r="K103" s="150"/>
      <c r="L103" s="154"/>
    </row>
    <row r="104" spans="1:31" s="10" customFormat="1" ht="14.85" customHeight="1">
      <c r="B104" s="149"/>
      <c r="C104" s="150"/>
      <c r="D104" s="151" t="s">
        <v>98</v>
      </c>
      <c r="E104" s="152"/>
      <c r="F104" s="152"/>
      <c r="G104" s="152"/>
      <c r="H104" s="152"/>
      <c r="I104" s="152"/>
      <c r="J104" s="153">
        <f>J235</f>
        <v>0</v>
      </c>
      <c r="K104" s="150"/>
      <c r="L104" s="154"/>
    </row>
    <row r="105" spans="1:31" s="2" customFormat="1" ht="21.75" customHeight="1">
      <c r="A105" s="34"/>
      <c r="B105" s="35"/>
      <c r="C105" s="36"/>
      <c r="D105" s="36"/>
      <c r="E105" s="36"/>
      <c r="F105" s="36"/>
      <c r="G105" s="36"/>
      <c r="H105" s="36"/>
      <c r="I105" s="36"/>
      <c r="J105" s="36"/>
      <c r="K105" s="36"/>
      <c r="L105" s="51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pans="1:31" s="2" customFormat="1" ht="6.95" customHeight="1">
      <c r="A106" s="34"/>
      <c r="B106" s="54"/>
      <c r="C106" s="55"/>
      <c r="D106" s="55"/>
      <c r="E106" s="55"/>
      <c r="F106" s="55"/>
      <c r="G106" s="55"/>
      <c r="H106" s="55"/>
      <c r="I106" s="55"/>
      <c r="J106" s="55"/>
      <c r="K106" s="55"/>
      <c r="L106" s="51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10" spans="1:31" s="2" customFormat="1" ht="6.95" customHeight="1">
      <c r="A110" s="34"/>
      <c r="B110" s="56"/>
      <c r="C110" s="57"/>
      <c r="D110" s="57"/>
      <c r="E110" s="57"/>
      <c r="F110" s="57"/>
      <c r="G110" s="57"/>
      <c r="H110" s="57"/>
      <c r="I110" s="57"/>
      <c r="J110" s="57"/>
      <c r="K110" s="57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pans="1:31" s="2" customFormat="1" ht="24.95" customHeight="1">
      <c r="A111" s="34"/>
      <c r="B111" s="35"/>
      <c r="C111" s="23" t="s">
        <v>99</v>
      </c>
      <c r="D111" s="36"/>
      <c r="E111" s="36"/>
      <c r="F111" s="36"/>
      <c r="G111" s="36"/>
      <c r="H111" s="36"/>
      <c r="I111" s="36"/>
      <c r="J111" s="36"/>
      <c r="K111" s="36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pans="1:31" s="2" customFormat="1" ht="6.95" customHeight="1">
      <c r="A112" s="34"/>
      <c r="B112" s="35"/>
      <c r="C112" s="36"/>
      <c r="D112" s="36"/>
      <c r="E112" s="36"/>
      <c r="F112" s="36"/>
      <c r="G112" s="36"/>
      <c r="H112" s="36"/>
      <c r="I112" s="36"/>
      <c r="J112" s="36"/>
      <c r="K112" s="36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pans="1:65" s="2" customFormat="1" ht="12" customHeight="1">
      <c r="A113" s="34"/>
      <c r="B113" s="35"/>
      <c r="C113" s="29" t="s">
        <v>16</v>
      </c>
      <c r="D113" s="36"/>
      <c r="E113" s="36"/>
      <c r="F113" s="36"/>
      <c r="G113" s="36"/>
      <c r="H113" s="36"/>
      <c r="I113" s="36"/>
      <c r="J113" s="36"/>
      <c r="K113" s="36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pans="1:65" s="2" customFormat="1" ht="16.5" customHeight="1">
      <c r="A114" s="34"/>
      <c r="B114" s="35"/>
      <c r="C114" s="36"/>
      <c r="D114" s="36"/>
      <c r="E114" s="294" t="str">
        <f>E7</f>
        <v xml:space="preserve"> Kroměříž - ON - plynovodní přípojka</v>
      </c>
      <c r="F114" s="295"/>
      <c r="G114" s="295"/>
      <c r="H114" s="295"/>
      <c r="I114" s="36"/>
      <c r="J114" s="36"/>
      <c r="K114" s="36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pans="1:65" s="2" customFormat="1" ht="12" customHeight="1">
      <c r="A115" s="34"/>
      <c r="B115" s="35"/>
      <c r="C115" s="29" t="s">
        <v>84</v>
      </c>
      <c r="D115" s="36"/>
      <c r="E115" s="36"/>
      <c r="F115" s="36"/>
      <c r="G115" s="36"/>
      <c r="H115" s="36"/>
      <c r="I115" s="36"/>
      <c r="J115" s="36"/>
      <c r="K115" s="36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6" spans="1:65" s="2" customFormat="1" ht="16.5" customHeight="1">
      <c r="A116" s="34"/>
      <c r="B116" s="35"/>
      <c r="C116" s="36"/>
      <c r="D116" s="36"/>
      <c r="E116" s="265" t="str">
        <f>E9</f>
        <v>Kroměříž - ON - plynovodní</v>
      </c>
      <c r="F116" s="296"/>
      <c r="G116" s="296"/>
      <c r="H116" s="296"/>
      <c r="I116" s="36"/>
      <c r="J116" s="36"/>
      <c r="K116" s="36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pans="1:65" s="2" customFormat="1" ht="6.95" customHeight="1">
      <c r="A117" s="34"/>
      <c r="B117" s="35"/>
      <c r="C117" s="36"/>
      <c r="D117" s="36"/>
      <c r="E117" s="36"/>
      <c r="F117" s="36"/>
      <c r="G117" s="36"/>
      <c r="H117" s="36"/>
      <c r="I117" s="36"/>
      <c r="J117" s="36"/>
      <c r="K117" s="36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pans="1:65" s="2" customFormat="1" ht="12" customHeight="1">
      <c r="A118" s="34"/>
      <c r="B118" s="35"/>
      <c r="C118" s="29" t="s">
        <v>20</v>
      </c>
      <c r="D118" s="36"/>
      <c r="E118" s="36"/>
      <c r="F118" s="27" t="str">
        <f>F12</f>
        <v xml:space="preserve"> </v>
      </c>
      <c r="G118" s="36"/>
      <c r="H118" s="36"/>
      <c r="I118" s="29" t="s">
        <v>22</v>
      </c>
      <c r="J118" s="66">
        <f>IF(J12="","",J12)</f>
        <v>0</v>
      </c>
      <c r="K118" s="36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pans="1:65" s="2" customFormat="1" ht="6.95" customHeight="1">
      <c r="A119" s="34"/>
      <c r="B119" s="35"/>
      <c r="C119" s="36"/>
      <c r="D119" s="36"/>
      <c r="E119" s="36"/>
      <c r="F119" s="36"/>
      <c r="G119" s="36"/>
      <c r="H119" s="36"/>
      <c r="I119" s="36"/>
      <c r="J119" s="36"/>
      <c r="K119" s="36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pans="1:65" s="2" customFormat="1" ht="15.2" customHeight="1">
      <c r="A120" s="34"/>
      <c r="B120" s="35"/>
      <c r="C120" s="29" t="s">
        <v>23</v>
      </c>
      <c r="D120" s="36"/>
      <c r="E120" s="36"/>
      <c r="F120" s="27" t="str">
        <f>E15</f>
        <v xml:space="preserve"> </v>
      </c>
      <c r="G120" s="36"/>
      <c r="H120" s="36"/>
      <c r="I120" s="29" t="s">
        <v>28</v>
      </c>
      <c r="J120" s="32" t="str">
        <f>E21</f>
        <v xml:space="preserve"> </v>
      </c>
      <c r="K120" s="36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pans="1:65" s="2" customFormat="1" ht="15.2" customHeight="1">
      <c r="A121" s="34"/>
      <c r="B121" s="35"/>
      <c r="C121" s="29" t="s">
        <v>26</v>
      </c>
      <c r="D121" s="36"/>
      <c r="E121" s="36"/>
      <c r="F121" s="27" t="str">
        <f>IF(E18="","",E18)</f>
        <v>Vyplň údaj</v>
      </c>
      <c r="G121" s="36"/>
      <c r="H121" s="36"/>
      <c r="I121" s="29" t="s">
        <v>30</v>
      </c>
      <c r="J121" s="32" t="str">
        <f>E24</f>
        <v xml:space="preserve"> </v>
      </c>
      <c r="K121" s="36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pans="1:65" s="2" customFormat="1" ht="10.35" customHeight="1">
      <c r="A122" s="34"/>
      <c r="B122" s="35"/>
      <c r="C122" s="36"/>
      <c r="D122" s="36"/>
      <c r="E122" s="36"/>
      <c r="F122" s="36"/>
      <c r="G122" s="36"/>
      <c r="H122" s="36"/>
      <c r="I122" s="36"/>
      <c r="J122" s="36"/>
      <c r="K122" s="36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pans="1:65" s="11" customFormat="1" ht="29.25" customHeight="1">
      <c r="A123" s="155"/>
      <c r="B123" s="156"/>
      <c r="C123" s="157" t="s">
        <v>100</v>
      </c>
      <c r="D123" s="158" t="s">
        <v>57</v>
      </c>
      <c r="E123" s="158" t="s">
        <v>53</v>
      </c>
      <c r="F123" s="158" t="s">
        <v>54</v>
      </c>
      <c r="G123" s="158" t="s">
        <v>101</v>
      </c>
      <c r="H123" s="158" t="s">
        <v>102</v>
      </c>
      <c r="I123" s="158" t="s">
        <v>103</v>
      </c>
      <c r="J123" s="158" t="s">
        <v>88</v>
      </c>
      <c r="K123" s="159" t="s">
        <v>104</v>
      </c>
      <c r="L123" s="160"/>
      <c r="M123" s="75" t="s">
        <v>1</v>
      </c>
      <c r="N123" s="76" t="s">
        <v>36</v>
      </c>
      <c r="O123" s="76" t="s">
        <v>105</v>
      </c>
      <c r="P123" s="76" t="s">
        <v>106</v>
      </c>
      <c r="Q123" s="76" t="s">
        <v>107</v>
      </c>
      <c r="R123" s="76" t="s">
        <v>108</v>
      </c>
      <c r="S123" s="76" t="s">
        <v>109</v>
      </c>
      <c r="T123" s="77" t="s">
        <v>110</v>
      </c>
      <c r="U123" s="155"/>
      <c r="V123" s="155"/>
      <c r="W123" s="155"/>
      <c r="X123" s="155"/>
      <c r="Y123" s="155"/>
      <c r="Z123" s="155"/>
      <c r="AA123" s="155"/>
      <c r="AB123" s="155"/>
      <c r="AC123" s="155"/>
      <c r="AD123" s="155"/>
      <c r="AE123" s="155"/>
    </row>
    <row r="124" spans="1:65" s="2" customFormat="1" ht="22.9" customHeight="1">
      <c r="A124" s="34"/>
      <c r="B124" s="35"/>
      <c r="C124" s="82" t="s">
        <v>111</v>
      </c>
      <c r="D124" s="36"/>
      <c r="E124" s="36"/>
      <c r="F124" s="36"/>
      <c r="G124" s="36"/>
      <c r="H124" s="36"/>
      <c r="I124" s="36"/>
      <c r="J124" s="161">
        <f>BK124</f>
        <v>0</v>
      </c>
      <c r="K124" s="36"/>
      <c r="L124" s="39"/>
      <c r="M124" s="78"/>
      <c r="N124" s="162"/>
      <c r="O124" s="79"/>
      <c r="P124" s="163">
        <f>P125</f>
        <v>0</v>
      </c>
      <c r="Q124" s="79"/>
      <c r="R124" s="163">
        <f>R125</f>
        <v>0</v>
      </c>
      <c r="S124" s="79"/>
      <c r="T124" s="164">
        <f>T125</f>
        <v>0</v>
      </c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T124" s="17" t="s">
        <v>71</v>
      </c>
      <c r="AU124" s="17" t="s">
        <v>90</v>
      </c>
      <c r="BK124" s="165">
        <f>BK125</f>
        <v>0</v>
      </c>
    </row>
    <row r="125" spans="1:65" s="12" customFormat="1" ht="25.9" customHeight="1">
      <c r="B125" s="166"/>
      <c r="C125" s="167"/>
      <c r="D125" s="168" t="s">
        <v>71</v>
      </c>
      <c r="E125" s="169" t="s">
        <v>112</v>
      </c>
      <c r="F125" s="169" t="s">
        <v>113</v>
      </c>
      <c r="G125" s="167"/>
      <c r="H125" s="167"/>
      <c r="I125" s="170"/>
      <c r="J125" s="171">
        <f>BK125</f>
        <v>0</v>
      </c>
      <c r="K125" s="167"/>
      <c r="L125" s="172"/>
      <c r="M125" s="173"/>
      <c r="N125" s="174"/>
      <c r="O125" s="174"/>
      <c r="P125" s="175">
        <f>P126+P185+P192+P199+P224+P232</f>
        <v>0</v>
      </c>
      <c r="Q125" s="174"/>
      <c r="R125" s="175">
        <f>R126+R185+R192+R199+R224+R232</f>
        <v>0</v>
      </c>
      <c r="S125" s="174"/>
      <c r="T125" s="176">
        <f>T126+T185+T192+T199+T224+T232</f>
        <v>0</v>
      </c>
      <c r="AR125" s="177" t="s">
        <v>80</v>
      </c>
      <c r="AT125" s="178" t="s">
        <v>71</v>
      </c>
      <c r="AU125" s="178" t="s">
        <v>72</v>
      </c>
      <c r="AY125" s="177" t="s">
        <v>114</v>
      </c>
      <c r="BK125" s="179">
        <f>BK126+BK185+BK192+BK199+BK224+BK232</f>
        <v>0</v>
      </c>
    </row>
    <row r="126" spans="1:65" s="12" customFormat="1" ht="22.9" customHeight="1">
      <c r="B126" s="166"/>
      <c r="C126" s="167"/>
      <c r="D126" s="168" t="s">
        <v>71</v>
      </c>
      <c r="E126" s="180" t="s">
        <v>80</v>
      </c>
      <c r="F126" s="180" t="s">
        <v>115</v>
      </c>
      <c r="G126" s="167"/>
      <c r="H126" s="167"/>
      <c r="I126" s="170"/>
      <c r="J126" s="181">
        <f>BK126</f>
        <v>0</v>
      </c>
      <c r="K126" s="167"/>
      <c r="L126" s="172"/>
      <c r="M126" s="173"/>
      <c r="N126" s="174"/>
      <c r="O126" s="174"/>
      <c r="P126" s="175">
        <f>SUM(P127:P184)</f>
        <v>0</v>
      </c>
      <c r="Q126" s="174"/>
      <c r="R126" s="175">
        <f>SUM(R127:R184)</f>
        <v>0</v>
      </c>
      <c r="S126" s="174"/>
      <c r="T126" s="176">
        <f>SUM(T127:T184)</f>
        <v>0</v>
      </c>
      <c r="AR126" s="177" t="s">
        <v>80</v>
      </c>
      <c r="AT126" s="178" t="s">
        <v>71</v>
      </c>
      <c r="AU126" s="178" t="s">
        <v>80</v>
      </c>
      <c r="AY126" s="177" t="s">
        <v>114</v>
      </c>
      <c r="BK126" s="179">
        <f>SUM(BK127:BK184)</f>
        <v>0</v>
      </c>
    </row>
    <row r="127" spans="1:65" s="2" customFormat="1" ht="24.2" customHeight="1">
      <c r="A127" s="34"/>
      <c r="B127" s="35"/>
      <c r="C127" s="182" t="s">
        <v>80</v>
      </c>
      <c r="D127" s="182" t="s">
        <v>116</v>
      </c>
      <c r="E127" s="183" t="s">
        <v>117</v>
      </c>
      <c r="F127" s="184" t="s">
        <v>118</v>
      </c>
      <c r="G127" s="185" t="s">
        <v>119</v>
      </c>
      <c r="H127" s="186">
        <v>20.25</v>
      </c>
      <c r="I127" s="187"/>
      <c r="J127" s="188">
        <f>ROUND(I127*H127,2)</f>
        <v>0</v>
      </c>
      <c r="K127" s="184" t="s">
        <v>1</v>
      </c>
      <c r="L127" s="39"/>
      <c r="M127" s="189" t="s">
        <v>1</v>
      </c>
      <c r="N127" s="190" t="s">
        <v>37</v>
      </c>
      <c r="O127" s="71"/>
      <c r="P127" s="191">
        <f>O127*H127</f>
        <v>0</v>
      </c>
      <c r="Q127" s="191">
        <v>0</v>
      </c>
      <c r="R127" s="191">
        <f>Q127*H127</f>
        <v>0</v>
      </c>
      <c r="S127" s="191">
        <v>0</v>
      </c>
      <c r="T127" s="192">
        <f>S127*H127</f>
        <v>0</v>
      </c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R127" s="193" t="s">
        <v>120</v>
      </c>
      <c r="AT127" s="193" t="s">
        <v>116</v>
      </c>
      <c r="AU127" s="193" t="s">
        <v>82</v>
      </c>
      <c r="AY127" s="17" t="s">
        <v>114</v>
      </c>
      <c r="BE127" s="194">
        <f>IF(N127="základní",J127,0)</f>
        <v>0</v>
      </c>
      <c r="BF127" s="194">
        <f>IF(N127="snížená",J127,0)</f>
        <v>0</v>
      </c>
      <c r="BG127" s="194">
        <f>IF(N127="zákl. přenesená",J127,0)</f>
        <v>0</v>
      </c>
      <c r="BH127" s="194">
        <f>IF(N127="sníž. přenesená",J127,0)</f>
        <v>0</v>
      </c>
      <c r="BI127" s="194">
        <f>IF(N127="nulová",J127,0)</f>
        <v>0</v>
      </c>
      <c r="BJ127" s="17" t="s">
        <v>80</v>
      </c>
      <c r="BK127" s="194">
        <f>ROUND(I127*H127,2)</f>
        <v>0</v>
      </c>
      <c r="BL127" s="17" t="s">
        <v>120</v>
      </c>
      <c r="BM127" s="193" t="s">
        <v>82</v>
      </c>
    </row>
    <row r="128" spans="1:65" s="2" customFormat="1" ht="19.5">
      <c r="A128" s="34"/>
      <c r="B128" s="35"/>
      <c r="C128" s="36"/>
      <c r="D128" s="195" t="s">
        <v>121</v>
      </c>
      <c r="E128" s="36"/>
      <c r="F128" s="196" t="s">
        <v>118</v>
      </c>
      <c r="G128" s="36"/>
      <c r="H128" s="36"/>
      <c r="I128" s="197"/>
      <c r="J128" s="36"/>
      <c r="K128" s="36"/>
      <c r="L128" s="39"/>
      <c r="M128" s="198"/>
      <c r="N128" s="199"/>
      <c r="O128" s="71"/>
      <c r="P128" s="71"/>
      <c r="Q128" s="71"/>
      <c r="R128" s="71"/>
      <c r="S128" s="71"/>
      <c r="T128" s="72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T128" s="17" t="s">
        <v>121</v>
      </c>
      <c r="AU128" s="17" t="s">
        <v>82</v>
      </c>
    </row>
    <row r="129" spans="1:65" s="13" customFormat="1" ht="11.25">
      <c r="B129" s="200"/>
      <c r="C129" s="201"/>
      <c r="D129" s="195" t="s">
        <v>122</v>
      </c>
      <c r="E129" s="202" t="s">
        <v>1</v>
      </c>
      <c r="F129" s="203" t="s">
        <v>123</v>
      </c>
      <c r="G129" s="201"/>
      <c r="H129" s="204">
        <v>20.25</v>
      </c>
      <c r="I129" s="205"/>
      <c r="J129" s="201"/>
      <c r="K129" s="201"/>
      <c r="L129" s="206"/>
      <c r="M129" s="207"/>
      <c r="N129" s="208"/>
      <c r="O129" s="208"/>
      <c r="P129" s="208"/>
      <c r="Q129" s="208"/>
      <c r="R129" s="208"/>
      <c r="S129" s="208"/>
      <c r="T129" s="209"/>
      <c r="AT129" s="210" t="s">
        <v>122</v>
      </c>
      <c r="AU129" s="210" t="s">
        <v>82</v>
      </c>
      <c r="AV129" s="13" t="s">
        <v>82</v>
      </c>
      <c r="AW129" s="13" t="s">
        <v>29</v>
      </c>
      <c r="AX129" s="13" t="s">
        <v>72</v>
      </c>
      <c r="AY129" s="210" t="s">
        <v>114</v>
      </c>
    </row>
    <row r="130" spans="1:65" s="14" customFormat="1" ht="11.25">
      <c r="B130" s="211"/>
      <c r="C130" s="212"/>
      <c r="D130" s="195" t="s">
        <v>122</v>
      </c>
      <c r="E130" s="213" t="s">
        <v>1</v>
      </c>
      <c r="F130" s="214" t="s">
        <v>124</v>
      </c>
      <c r="G130" s="212"/>
      <c r="H130" s="215">
        <v>20.25</v>
      </c>
      <c r="I130" s="216"/>
      <c r="J130" s="212"/>
      <c r="K130" s="212"/>
      <c r="L130" s="217"/>
      <c r="M130" s="218"/>
      <c r="N130" s="219"/>
      <c r="O130" s="219"/>
      <c r="P130" s="219"/>
      <c r="Q130" s="219"/>
      <c r="R130" s="219"/>
      <c r="S130" s="219"/>
      <c r="T130" s="220"/>
      <c r="AT130" s="221" t="s">
        <v>122</v>
      </c>
      <c r="AU130" s="221" t="s">
        <v>82</v>
      </c>
      <c r="AV130" s="14" t="s">
        <v>120</v>
      </c>
      <c r="AW130" s="14" t="s">
        <v>29</v>
      </c>
      <c r="AX130" s="14" t="s">
        <v>80</v>
      </c>
      <c r="AY130" s="221" t="s">
        <v>114</v>
      </c>
    </row>
    <row r="131" spans="1:65" s="2" customFormat="1" ht="24.2" customHeight="1">
      <c r="A131" s="34"/>
      <c r="B131" s="35"/>
      <c r="C131" s="182" t="s">
        <v>82</v>
      </c>
      <c r="D131" s="182" t="s">
        <v>116</v>
      </c>
      <c r="E131" s="183" t="s">
        <v>125</v>
      </c>
      <c r="F131" s="184" t="s">
        <v>126</v>
      </c>
      <c r="G131" s="185" t="s">
        <v>119</v>
      </c>
      <c r="H131" s="186">
        <v>20.25</v>
      </c>
      <c r="I131" s="187"/>
      <c r="J131" s="188">
        <f>ROUND(I131*H131,2)</f>
        <v>0</v>
      </c>
      <c r="K131" s="184" t="s">
        <v>1</v>
      </c>
      <c r="L131" s="39"/>
      <c r="M131" s="189" t="s">
        <v>1</v>
      </c>
      <c r="N131" s="190" t="s">
        <v>37</v>
      </c>
      <c r="O131" s="71"/>
      <c r="P131" s="191">
        <f>O131*H131</f>
        <v>0</v>
      </c>
      <c r="Q131" s="191">
        <v>0</v>
      </c>
      <c r="R131" s="191">
        <f>Q131*H131</f>
        <v>0</v>
      </c>
      <c r="S131" s="191">
        <v>0</v>
      </c>
      <c r="T131" s="192">
        <f>S131*H131</f>
        <v>0</v>
      </c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R131" s="193" t="s">
        <v>120</v>
      </c>
      <c r="AT131" s="193" t="s">
        <v>116</v>
      </c>
      <c r="AU131" s="193" t="s">
        <v>82</v>
      </c>
      <c r="AY131" s="17" t="s">
        <v>114</v>
      </c>
      <c r="BE131" s="194">
        <f>IF(N131="základní",J131,0)</f>
        <v>0</v>
      </c>
      <c r="BF131" s="194">
        <f>IF(N131="snížená",J131,0)</f>
        <v>0</v>
      </c>
      <c r="BG131" s="194">
        <f>IF(N131="zákl. přenesená",J131,0)</f>
        <v>0</v>
      </c>
      <c r="BH131" s="194">
        <f>IF(N131="sníž. přenesená",J131,0)</f>
        <v>0</v>
      </c>
      <c r="BI131" s="194">
        <f>IF(N131="nulová",J131,0)</f>
        <v>0</v>
      </c>
      <c r="BJ131" s="17" t="s">
        <v>80</v>
      </c>
      <c r="BK131" s="194">
        <f>ROUND(I131*H131,2)</f>
        <v>0</v>
      </c>
      <c r="BL131" s="17" t="s">
        <v>120</v>
      </c>
      <c r="BM131" s="193" t="s">
        <v>120</v>
      </c>
    </row>
    <row r="132" spans="1:65" s="2" customFormat="1" ht="11.25">
      <c r="A132" s="34"/>
      <c r="B132" s="35"/>
      <c r="C132" s="36"/>
      <c r="D132" s="195" t="s">
        <v>121</v>
      </c>
      <c r="E132" s="36"/>
      <c r="F132" s="196" t="s">
        <v>126</v>
      </c>
      <c r="G132" s="36"/>
      <c r="H132" s="36"/>
      <c r="I132" s="197"/>
      <c r="J132" s="36"/>
      <c r="K132" s="36"/>
      <c r="L132" s="39"/>
      <c r="M132" s="198"/>
      <c r="N132" s="199"/>
      <c r="O132" s="71"/>
      <c r="P132" s="71"/>
      <c r="Q132" s="71"/>
      <c r="R132" s="71"/>
      <c r="S132" s="71"/>
      <c r="T132" s="72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T132" s="17" t="s">
        <v>121</v>
      </c>
      <c r="AU132" s="17" t="s">
        <v>82</v>
      </c>
    </row>
    <row r="133" spans="1:65" s="2" customFormat="1" ht="24.2" customHeight="1">
      <c r="A133" s="34"/>
      <c r="B133" s="35"/>
      <c r="C133" s="182" t="s">
        <v>127</v>
      </c>
      <c r="D133" s="182" t="s">
        <v>116</v>
      </c>
      <c r="E133" s="183" t="s">
        <v>128</v>
      </c>
      <c r="F133" s="184" t="s">
        <v>129</v>
      </c>
      <c r="G133" s="185" t="s">
        <v>130</v>
      </c>
      <c r="H133" s="186">
        <v>4</v>
      </c>
      <c r="I133" s="187"/>
      <c r="J133" s="188">
        <f>ROUND(I133*H133,2)</f>
        <v>0</v>
      </c>
      <c r="K133" s="184" t="s">
        <v>1</v>
      </c>
      <c r="L133" s="39"/>
      <c r="M133" s="189" t="s">
        <v>1</v>
      </c>
      <c r="N133" s="190" t="s">
        <v>37</v>
      </c>
      <c r="O133" s="71"/>
      <c r="P133" s="191">
        <f>O133*H133</f>
        <v>0</v>
      </c>
      <c r="Q133" s="191">
        <v>0</v>
      </c>
      <c r="R133" s="191">
        <f>Q133*H133</f>
        <v>0</v>
      </c>
      <c r="S133" s="191">
        <v>0</v>
      </c>
      <c r="T133" s="192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193" t="s">
        <v>120</v>
      </c>
      <c r="AT133" s="193" t="s">
        <v>116</v>
      </c>
      <c r="AU133" s="193" t="s">
        <v>82</v>
      </c>
      <c r="AY133" s="17" t="s">
        <v>114</v>
      </c>
      <c r="BE133" s="194">
        <f>IF(N133="základní",J133,0)</f>
        <v>0</v>
      </c>
      <c r="BF133" s="194">
        <f>IF(N133="snížená",J133,0)</f>
        <v>0</v>
      </c>
      <c r="BG133" s="194">
        <f>IF(N133="zákl. přenesená",J133,0)</f>
        <v>0</v>
      </c>
      <c r="BH133" s="194">
        <f>IF(N133="sníž. přenesená",J133,0)</f>
        <v>0</v>
      </c>
      <c r="BI133" s="194">
        <f>IF(N133="nulová",J133,0)</f>
        <v>0</v>
      </c>
      <c r="BJ133" s="17" t="s">
        <v>80</v>
      </c>
      <c r="BK133" s="194">
        <f>ROUND(I133*H133,2)</f>
        <v>0</v>
      </c>
      <c r="BL133" s="17" t="s">
        <v>120</v>
      </c>
      <c r="BM133" s="193" t="s">
        <v>131</v>
      </c>
    </row>
    <row r="134" spans="1:65" s="2" customFormat="1" ht="11.25">
      <c r="A134" s="34"/>
      <c r="B134" s="35"/>
      <c r="C134" s="36"/>
      <c r="D134" s="195" t="s">
        <v>121</v>
      </c>
      <c r="E134" s="36"/>
      <c r="F134" s="196" t="s">
        <v>129</v>
      </c>
      <c r="G134" s="36"/>
      <c r="H134" s="36"/>
      <c r="I134" s="197"/>
      <c r="J134" s="36"/>
      <c r="K134" s="36"/>
      <c r="L134" s="39"/>
      <c r="M134" s="198"/>
      <c r="N134" s="199"/>
      <c r="O134" s="71"/>
      <c r="P134" s="71"/>
      <c r="Q134" s="71"/>
      <c r="R134" s="71"/>
      <c r="S134" s="71"/>
      <c r="T134" s="72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T134" s="17" t="s">
        <v>121</v>
      </c>
      <c r="AU134" s="17" t="s">
        <v>82</v>
      </c>
    </row>
    <row r="135" spans="1:65" s="2" customFormat="1" ht="24.2" customHeight="1">
      <c r="A135" s="34"/>
      <c r="B135" s="35"/>
      <c r="C135" s="182" t="s">
        <v>120</v>
      </c>
      <c r="D135" s="182" t="s">
        <v>116</v>
      </c>
      <c r="E135" s="183" t="s">
        <v>132</v>
      </c>
      <c r="F135" s="184" t="s">
        <v>133</v>
      </c>
      <c r="G135" s="185" t="s">
        <v>130</v>
      </c>
      <c r="H135" s="186">
        <v>4</v>
      </c>
      <c r="I135" s="187"/>
      <c r="J135" s="188">
        <f>ROUND(I135*H135,2)</f>
        <v>0</v>
      </c>
      <c r="K135" s="184" t="s">
        <v>1</v>
      </c>
      <c r="L135" s="39"/>
      <c r="M135" s="189" t="s">
        <v>1</v>
      </c>
      <c r="N135" s="190" t="s">
        <v>37</v>
      </c>
      <c r="O135" s="71"/>
      <c r="P135" s="191">
        <f>O135*H135</f>
        <v>0</v>
      </c>
      <c r="Q135" s="191">
        <v>0</v>
      </c>
      <c r="R135" s="191">
        <f>Q135*H135</f>
        <v>0</v>
      </c>
      <c r="S135" s="191">
        <v>0</v>
      </c>
      <c r="T135" s="192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193" t="s">
        <v>120</v>
      </c>
      <c r="AT135" s="193" t="s">
        <v>116</v>
      </c>
      <c r="AU135" s="193" t="s">
        <v>82</v>
      </c>
      <c r="AY135" s="17" t="s">
        <v>114</v>
      </c>
      <c r="BE135" s="194">
        <f>IF(N135="základní",J135,0)</f>
        <v>0</v>
      </c>
      <c r="BF135" s="194">
        <f>IF(N135="snížená",J135,0)</f>
        <v>0</v>
      </c>
      <c r="BG135" s="194">
        <f>IF(N135="zákl. přenesená",J135,0)</f>
        <v>0</v>
      </c>
      <c r="BH135" s="194">
        <f>IF(N135="sníž. přenesená",J135,0)</f>
        <v>0</v>
      </c>
      <c r="BI135" s="194">
        <f>IF(N135="nulová",J135,0)</f>
        <v>0</v>
      </c>
      <c r="BJ135" s="17" t="s">
        <v>80</v>
      </c>
      <c r="BK135" s="194">
        <f>ROUND(I135*H135,2)</f>
        <v>0</v>
      </c>
      <c r="BL135" s="17" t="s">
        <v>120</v>
      </c>
      <c r="BM135" s="193" t="s">
        <v>134</v>
      </c>
    </row>
    <row r="136" spans="1:65" s="2" customFormat="1" ht="19.5">
      <c r="A136" s="34"/>
      <c r="B136" s="35"/>
      <c r="C136" s="36"/>
      <c r="D136" s="195" t="s">
        <v>121</v>
      </c>
      <c r="E136" s="36"/>
      <c r="F136" s="196" t="s">
        <v>133</v>
      </c>
      <c r="G136" s="36"/>
      <c r="H136" s="36"/>
      <c r="I136" s="197"/>
      <c r="J136" s="36"/>
      <c r="K136" s="36"/>
      <c r="L136" s="39"/>
      <c r="M136" s="198"/>
      <c r="N136" s="199"/>
      <c r="O136" s="71"/>
      <c r="P136" s="71"/>
      <c r="Q136" s="71"/>
      <c r="R136" s="71"/>
      <c r="S136" s="71"/>
      <c r="T136" s="72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T136" s="17" t="s">
        <v>121</v>
      </c>
      <c r="AU136" s="17" t="s">
        <v>82</v>
      </c>
    </row>
    <row r="137" spans="1:65" s="2" customFormat="1" ht="33" customHeight="1">
      <c r="A137" s="34"/>
      <c r="B137" s="35"/>
      <c r="C137" s="182" t="s">
        <v>135</v>
      </c>
      <c r="D137" s="182" t="s">
        <v>116</v>
      </c>
      <c r="E137" s="183" t="s">
        <v>136</v>
      </c>
      <c r="F137" s="184" t="s">
        <v>137</v>
      </c>
      <c r="G137" s="185" t="s">
        <v>138</v>
      </c>
      <c r="H137" s="186">
        <v>15.2</v>
      </c>
      <c r="I137" s="187"/>
      <c r="J137" s="188">
        <f>ROUND(I137*H137,2)</f>
        <v>0</v>
      </c>
      <c r="K137" s="184" t="s">
        <v>1</v>
      </c>
      <c r="L137" s="39"/>
      <c r="M137" s="189" t="s">
        <v>1</v>
      </c>
      <c r="N137" s="190" t="s">
        <v>37</v>
      </c>
      <c r="O137" s="71"/>
      <c r="P137" s="191">
        <f>O137*H137</f>
        <v>0</v>
      </c>
      <c r="Q137" s="191">
        <v>0</v>
      </c>
      <c r="R137" s="191">
        <f>Q137*H137</f>
        <v>0</v>
      </c>
      <c r="S137" s="191">
        <v>0</v>
      </c>
      <c r="T137" s="192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193" t="s">
        <v>120</v>
      </c>
      <c r="AT137" s="193" t="s">
        <v>116</v>
      </c>
      <c r="AU137" s="193" t="s">
        <v>82</v>
      </c>
      <c r="AY137" s="17" t="s">
        <v>114</v>
      </c>
      <c r="BE137" s="194">
        <f>IF(N137="základní",J137,0)</f>
        <v>0</v>
      </c>
      <c r="BF137" s="194">
        <f>IF(N137="snížená",J137,0)</f>
        <v>0</v>
      </c>
      <c r="BG137" s="194">
        <f>IF(N137="zákl. přenesená",J137,0)</f>
        <v>0</v>
      </c>
      <c r="BH137" s="194">
        <f>IF(N137="sníž. přenesená",J137,0)</f>
        <v>0</v>
      </c>
      <c r="BI137" s="194">
        <f>IF(N137="nulová",J137,0)</f>
        <v>0</v>
      </c>
      <c r="BJ137" s="17" t="s">
        <v>80</v>
      </c>
      <c r="BK137" s="194">
        <f>ROUND(I137*H137,2)</f>
        <v>0</v>
      </c>
      <c r="BL137" s="17" t="s">
        <v>120</v>
      </c>
      <c r="BM137" s="193" t="s">
        <v>139</v>
      </c>
    </row>
    <row r="138" spans="1:65" s="2" customFormat="1" ht="19.5">
      <c r="A138" s="34"/>
      <c r="B138" s="35"/>
      <c r="C138" s="36"/>
      <c r="D138" s="195" t="s">
        <v>121</v>
      </c>
      <c r="E138" s="36"/>
      <c r="F138" s="196" t="s">
        <v>137</v>
      </c>
      <c r="G138" s="36"/>
      <c r="H138" s="36"/>
      <c r="I138" s="197"/>
      <c r="J138" s="36"/>
      <c r="K138" s="36"/>
      <c r="L138" s="39"/>
      <c r="M138" s="198"/>
      <c r="N138" s="199"/>
      <c r="O138" s="71"/>
      <c r="P138" s="71"/>
      <c r="Q138" s="71"/>
      <c r="R138" s="71"/>
      <c r="S138" s="71"/>
      <c r="T138" s="72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T138" s="17" t="s">
        <v>121</v>
      </c>
      <c r="AU138" s="17" t="s">
        <v>82</v>
      </c>
    </row>
    <row r="139" spans="1:65" s="13" customFormat="1" ht="11.25">
      <c r="B139" s="200"/>
      <c r="C139" s="201"/>
      <c r="D139" s="195" t="s">
        <v>122</v>
      </c>
      <c r="E139" s="202" t="s">
        <v>1</v>
      </c>
      <c r="F139" s="203" t="s">
        <v>140</v>
      </c>
      <c r="G139" s="201"/>
      <c r="H139" s="204">
        <v>15.2</v>
      </c>
      <c r="I139" s="205"/>
      <c r="J139" s="201"/>
      <c r="K139" s="201"/>
      <c r="L139" s="206"/>
      <c r="M139" s="207"/>
      <c r="N139" s="208"/>
      <c r="O139" s="208"/>
      <c r="P139" s="208"/>
      <c r="Q139" s="208"/>
      <c r="R139" s="208"/>
      <c r="S139" s="208"/>
      <c r="T139" s="209"/>
      <c r="AT139" s="210" t="s">
        <v>122</v>
      </c>
      <c r="AU139" s="210" t="s">
        <v>82</v>
      </c>
      <c r="AV139" s="13" t="s">
        <v>82</v>
      </c>
      <c r="AW139" s="13" t="s">
        <v>29</v>
      </c>
      <c r="AX139" s="13" t="s">
        <v>72</v>
      </c>
      <c r="AY139" s="210" t="s">
        <v>114</v>
      </c>
    </row>
    <row r="140" spans="1:65" s="14" customFormat="1" ht="11.25">
      <c r="B140" s="211"/>
      <c r="C140" s="212"/>
      <c r="D140" s="195" t="s">
        <v>122</v>
      </c>
      <c r="E140" s="213" t="s">
        <v>1</v>
      </c>
      <c r="F140" s="214" t="s">
        <v>124</v>
      </c>
      <c r="G140" s="212"/>
      <c r="H140" s="215">
        <v>15.2</v>
      </c>
      <c r="I140" s="216"/>
      <c r="J140" s="212"/>
      <c r="K140" s="212"/>
      <c r="L140" s="217"/>
      <c r="M140" s="218"/>
      <c r="N140" s="219"/>
      <c r="O140" s="219"/>
      <c r="P140" s="219"/>
      <c r="Q140" s="219"/>
      <c r="R140" s="219"/>
      <c r="S140" s="219"/>
      <c r="T140" s="220"/>
      <c r="AT140" s="221" t="s">
        <v>122</v>
      </c>
      <c r="AU140" s="221" t="s">
        <v>82</v>
      </c>
      <c r="AV140" s="14" t="s">
        <v>120</v>
      </c>
      <c r="AW140" s="14" t="s">
        <v>29</v>
      </c>
      <c r="AX140" s="14" t="s">
        <v>80</v>
      </c>
      <c r="AY140" s="221" t="s">
        <v>114</v>
      </c>
    </row>
    <row r="141" spans="1:65" s="2" customFormat="1" ht="37.9" customHeight="1">
      <c r="A141" s="34"/>
      <c r="B141" s="35"/>
      <c r="C141" s="182" t="s">
        <v>131</v>
      </c>
      <c r="D141" s="182" t="s">
        <v>116</v>
      </c>
      <c r="E141" s="183" t="s">
        <v>141</v>
      </c>
      <c r="F141" s="184" t="s">
        <v>142</v>
      </c>
      <c r="G141" s="185" t="s">
        <v>138</v>
      </c>
      <c r="H141" s="186">
        <v>3.375</v>
      </c>
      <c r="I141" s="187"/>
      <c r="J141" s="188">
        <f>ROUND(I141*H141,2)</f>
        <v>0</v>
      </c>
      <c r="K141" s="184" t="s">
        <v>1</v>
      </c>
      <c r="L141" s="39"/>
      <c r="M141" s="189" t="s">
        <v>1</v>
      </c>
      <c r="N141" s="190" t="s">
        <v>37</v>
      </c>
      <c r="O141" s="71"/>
      <c r="P141" s="191">
        <f>O141*H141</f>
        <v>0</v>
      </c>
      <c r="Q141" s="191">
        <v>0</v>
      </c>
      <c r="R141" s="191">
        <f>Q141*H141</f>
        <v>0</v>
      </c>
      <c r="S141" s="191">
        <v>0</v>
      </c>
      <c r="T141" s="192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193" t="s">
        <v>120</v>
      </c>
      <c r="AT141" s="193" t="s">
        <v>116</v>
      </c>
      <c r="AU141" s="193" t="s">
        <v>82</v>
      </c>
      <c r="AY141" s="17" t="s">
        <v>114</v>
      </c>
      <c r="BE141" s="194">
        <f>IF(N141="základní",J141,0)</f>
        <v>0</v>
      </c>
      <c r="BF141" s="194">
        <f>IF(N141="snížená",J141,0)</f>
        <v>0</v>
      </c>
      <c r="BG141" s="194">
        <f>IF(N141="zákl. přenesená",J141,0)</f>
        <v>0</v>
      </c>
      <c r="BH141" s="194">
        <f>IF(N141="sníž. přenesená",J141,0)</f>
        <v>0</v>
      </c>
      <c r="BI141" s="194">
        <f>IF(N141="nulová",J141,0)</f>
        <v>0</v>
      </c>
      <c r="BJ141" s="17" t="s">
        <v>80</v>
      </c>
      <c r="BK141" s="194">
        <f>ROUND(I141*H141,2)</f>
        <v>0</v>
      </c>
      <c r="BL141" s="17" t="s">
        <v>120</v>
      </c>
      <c r="BM141" s="193" t="s">
        <v>143</v>
      </c>
    </row>
    <row r="142" spans="1:65" s="2" customFormat="1" ht="19.5">
      <c r="A142" s="34"/>
      <c r="B142" s="35"/>
      <c r="C142" s="36"/>
      <c r="D142" s="195" t="s">
        <v>121</v>
      </c>
      <c r="E142" s="36"/>
      <c r="F142" s="196" t="s">
        <v>142</v>
      </c>
      <c r="G142" s="36"/>
      <c r="H142" s="36"/>
      <c r="I142" s="197"/>
      <c r="J142" s="36"/>
      <c r="K142" s="36"/>
      <c r="L142" s="39"/>
      <c r="M142" s="198"/>
      <c r="N142" s="199"/>
      <c r="O142" s="71"/>
      <c r="P142" s="71"/>
      <c r="Q142" s="71"/>
      <c r="R142" s="71"/>
      <c r="S142" s="71"/>
      <c r="T142" s="72"/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T142" s="17" t="s">
        <v>121</v>
      </c>
      <c r="AU142" s="17" t="s">
        <v>82</v>
      </c>
    </row>
    <row r="143" spans="1:65" s="13" customFormat="1" ht="11.25">
      <c r="B143" s="200"/>
      <c r="C143" s="201"/>
      <c r="D143" s="195" t="s">
        <v>122</v>
      </c>
      <c r="E143" s="202" t="s">
        <v>1</v>
      </c>
      <c r="F143" s="203" t="s">
        <v>144</v>
      </c>
      <c r="G143" s="201"/>
      <c r="H143" s="204">
        <v>3.375</v>
      </c>
      <c r="I143" s="205"/>
      <c r="J143" s="201"/>
      <c r="K143" s="201"/>
      <c r="L143" s="206"/>
      <c r="M143" s="207"/>
      <c r="N143" s="208"/>
      <c r="O143" s="208"/>
      <c r="P143" s="208"/>
      <c r="Q143" s="208"/>
      <c r="R143" s="208"/>
      <c r="S143" s="208"/>
      <c r="T143" s="209"/>
      <c r="AT143" s="210" t="s">
        <v>122</v>
      </c>
      <c r="AU143" s="210" t="s">
        <v>82</v>
      </c>
      <c r="AV143" s="13" t="s">
        <v>82</v>
      </c>
      <c r="AW143" s="13" t="s">
        <v>29</v>
      </c>
      <c r="AX143" s="13" t="s">
        <v>72</v>
      </c>
      <c r="AY143" s="210" t="s">
        <v>114</v>
      </c>
    </row>
    <row r="144" spans="1:65" s="14" customFormat="1" ht="11.25">
      <c r="B144" s="211"/>
      <c r="C144" s="212"/>
      <c r="D144" s="195" t="s">
        <v>122</v>
      </c>
      <c r="E144" s="213" t="s">
        <v>1</v>
      </c>
      <c r="F144" s="214" t="s">
        <v>124</v>
      </c>
      <c r="G144" s="212"/>
      <c r="H144" s="215">
        <v>3.375</v>
      </c>
      <c r="I144" s="216"/>
      <c r="J144" s="212"/>
      <c r="K144" s="212"/>
      <c r="L144" s="217"/>
      <c r="M144" s="218"/>
      <c r="N144" s="219"/>
      <c r="O144" s="219"/>
      <c r="P144" s="219"/>
      <c r="Q144" s="219"/>
      <c r="R144" s="219"/>
      <c r="S144" s="219"/>
      <c r="T144" s="220"/>
      <c r="AT144" s="221" t="s">
        <v>122</v>
      </c>
      <c r="AU144" s="221" t="s">
        <v>82</v>
      </c>
      <c r="AV144" s="14" t="s">
        <v>120</v>
      </c>
      <c r="AW144" s="14" t="s">
        <v>29</v>
      </c>
      <c r="AX144" s="14" t="s">
        <v>80</v>
      </c>
      <c r="AY144" s="221" t="s">
        <v>114</v>
      </c>
    </row>
    <row r="145" spans="1:65" s="2" customFormat="1" ht="44.25" customHeight="1">
      <c r="A145" s="34"/>
      <c r="B145" s="35"/>
      <c r="C145" s="182" t="s">
        <v>145</v>
      </c>
      <c r="D145" s="182" t="s">
        <v>116</v>
      </c>
      <c r="E145" s="183" t="s">
        <v>146</v>
      </c>
      <c r="F145" s="184" t="s">
        <v>147</v>
      </c>
      <c r="G145" s="185" t="s">
        <v>130</v>
      </c>
      <c r="H145" s="186">
        <v>15.5</v>
      </c>
      <c r="I145" s="187"/>
      <c r="J145" s="188">
        <f>ROUND(I145*H145,2)</f>
        <v>0</v>
      </c>
      <c r="K145" s="184" t="s">
        <v>1</v>
      </c>
      <c r="L145" s="39"/>
      <c r="M145" s="189" t="s">
        <v>1</v>
      </c>
      <c r="N145" s="190" t="s">
        <v>37</v>
      </c>
      <c r="O145" s="71"/>
      <c r="P145" s="191">
        <f>O145*H145</f>
        <v>0</v>
      </c>
      <c r="Q145" s="191">
        <v>0</v>
      </c>
      <c r="R145" s="191">
        <f>Q145*H145</f>
        <v>0</v>
      </c>
      <c r="S145" s="191">
        <v>0</v>
      </c>
      <c r="T145" s="192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193" t="s">
        <v>120</v>
      </c>
      <c r="AT145" s="193" t="s">
        <v>116</v>
      </c>
      <c r="AU145" s="193" t="s">
        <v>82</v>
      </c>
      <c r="AY145" s="17" t="s">
        <v>114</v>
      </c>
      <c r="BE145" s="194">
        <f>IF(N145="základní",J145,0)</f>
        <v>0</v>
      </c>
      <c r="BF145" s="194">
        <f>IF(N145="snížená",J145,0)</f>
        <v>0</v>
      </c>
      <c r="BG145" s="194">
        <f>IF(N145="zákl. přenesená",J145,0)</f>
        <v>0</v>
      </c>
      <c r="BH145" s="194">
        <f>IF(N145="sníž. přenesená",J145,0)</f>
        <v>0</v>
      </c>
      <c r="BI145" s="194">
        <f>IF(N145="nulová",J145,0)</f>
        <v>0</v>
      </c>
      <c r="BJ145" s="17" t="s">
        <v>80</v>
      </c>
      <c r="BK145" s="194">
        <f>ROUND(I145*H145,2)</f>
        <v>0</v>
      </c>
      <c r="BL145" s="17" t="s">
        <v>120</v>
      </c>
      <c r="BM145" s="193" t="s">
        <v>148</v>
      </c>
    </row>
    <row r="146" spans="1:65" s="2" customFormat="1" ht="29.25">
      <c r="A146" s="34"/>
      <c r="B146" s="35"/>
      <c r="C146" s="36"/>
      <c r="D146" s="195" t="s">
        <v>121</v>
      </c>
      <c r="E146" s="36"/>
      <c r="F146" s="196" t="s">
        <v>147</v>
      </c>
      <c r="G146" s="36"/>
      <c r="H146" s="36"/>
      <c r="I146" s="197"/>
      <c r="J146" s="36"/>
      <c r="K146" s="36"/>
      <c r="L146" s="39"/>
      <c r="M146" s="198"/>
      <c r="N146" s="199"/>
      <c r="O146" s="71"/>
      <c r="P146" s="71"/>
      <c r="Q146" s="71"/>
      <c r="R146" s="71"/>
      <c r="S146" s="71"/>
      <c r="T146" s="72"/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T146" s="17" t="s">
        <v>121</v>
      </c>
      <c r="AU146" s="17" t="s">
        <v>82</v>
      </c>
    </row>
    <row r="147" spans="1:65" s="2" customFormat="1" ht="21.75" customHeight="1">
      <c r="A147" s="34"/>
      <c r="B147" s="35"/>
      <c r="C147" s="222" t="s">
        <v>134</v>
      </c>
      <c r="D147" s="222" t="s">
        <v>149</v>
      </c>
      <c r="E147" s="223" t="s">
        <v>150</v>
      </c>
      <c r="F147" s="224" t="s">
        <v>151</v>
      </c>
      <c r="G147" s="225" t="s">
        <v>130</v>
      </c>
      <c r="H147" s="226">
        <v>18.100000000000001</v>
      </c>
      <c r="I147" s="227"/>
      <c r="J147" s="228">
        <f>ROUND(I147*H147,2)</f>
        <v>0</v>
      </c>
      <c r="K147" s="224" t="s">
        <v>1</v>
      </c>
      <c r="L147" s="229"/>
      <c r="M147" s="230" t="s">
        <v>1</v>
      </c>
      <c r="N147" s="231" t="s">
        <v>37</v>
      </c>
      <c r="O147" s="71"/>
      <c r="P147" s="191">
        <f>O147*H147</f>
        <v>0</v>
      </c>
      <c r="Q147" s="191">
        <v>0</v>
      </c>
      <c r="R147" s="191">
        <f>Q147*H147</f>
        <v>0</v>
      </c>
      <c r="S147" s="191">
        <v>0</v>
      </c>
      <c r="T147" s="192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193" t="s">
        <v>134</v>
      </c>
      <c r="AT147" s="193" t="s">
        <v>149</v>
      </c>
      <c r="AU147" s="193" t="s">
        <v>82</v>
      </c>
      <c r="AY147" s="17" t="s">
        <v>114</v>
      </c>
      <c r="BE147" s="194">
        <f>IF(N147="základní",J147,0)</f>
        <v>0</v>
      </c>
      <c r="BF147" s="194">
        <f>IF(N147="snížená",J147,0)</f>
        <v>0</v>
      </c>
      <c r="BG147" s="194">
        <f>IF(N147="zákl. přenesená",J147,0)</f>
        <v>0</v>
      </c>
      <c r="BH147" s="194">
        <f>IF(N147="sníž. přenesená",J147,0)</f>
        <v>0</v>
      </c>
      <c r="BI147" s="194">
        <f>IF(N147="nulová",J147,0)</f>
        <v>0</v>
      </c>
      <c r="BJ147" s="17" t="s">
        <v>80</v>
      </c>
      <c r="BK147" s="194">
        <f>ROUND(I147*H147,2)</f>
        <v>0</v>
      </c>
      <c r="BL147" s="17" t="s">
        <v>120</v>
      </c>
      <c r="BM147" s="193" t="s">
        <v>152</v>
      </c>
    </row>
    <row r="148" spans="1:65" s="2" customFormat="1" ht="11.25">
      <c r="A148" s="34"/>
      <c r="B148" s="35"/>
      <c r="C148" s="36"/>
      <c r="D148" s="195" t="s">
        <v>121</v>
      </c>
      <c r="E148" s="36"/>
      <c r="F148" s="196" t="s">
        <v>151</v>
      </c>
      <c r="G148" s="36"/>
      <c r="H148" s="36"/>
      <c r="I148" s="197"/>
      <c r="J148" s="36"/>
      <c r="K148" s="36"/>
      <c r="L148" s="39"/>
      <c r="M148" s="198"/>
      <c r="N148" s="199"/>
      <c r="O148" s="71"/>
      <c r="P148" s="71"/>
      <c r="Q148" s="71"/>
      <c r="R148" s="71"/>
      <c r="S148" s="71"/>
      <c r="T148" s="72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T148" s="17" t="s">
        <v>121</v>
      </c>
      <c r="AU148" s="17" t="s">
        <v>82</v>
      </c>
    </row>
    <row r="149" spans="1:65" s="13" customFormat="1" ht="11.25">
      <c r="B149" s="200"/>
      <c r="C149" s="201"/>
      <c r="D149" s="195" t="s">
        <v>122</v>
      </c>
      <c r="E149" s="202" t="s">
        <v>1</v>
      </c>
      <c r="F149" s="203" t="s">
        <v>153</v>
      </c>
      <c r="G149" s="201"/>
      <c r="H149" s="204">
        <v>18.100000000000001</v>
      </c>
      <c r="I149" s="205"/>
      <c r="J149" s="201"/>
      <c r="K149" s="201"/>
      <c r="L149" s="206"/>
      <c r="M149" s="207"/>
      <c r="N149" s="208"/>
      <c r="O149" s="208"/>
      <c r="P149" s="208"/>
      <c r="Q149" s="208"/>
      <c r="R149" s="208"/>
      <c r="S149" s="208"/>
      <c r="T149" s="209"/>
      <c r="AT149" s="210" t="s">
        <v>122</v>
      </c>
      <c r="AU149" s="210" t="s">
        <v>82</v>
      </c>
      <c r="AV149" s="13" t="s">
        <v>82</v>
      </c>
      <c r="AW149" s="13" t="s">
        <v>29</v>
      </c>
      <c r="AX149" s="13" t="s">
        <v>72</v>
      </c>
      <c r="AY149" s="210" t="s">
        <v>114</v>
      </c>
    </row>
    <row r="150" spans="1:65" s="14" customFormat="1" ht="11.25">
      <c r="B150" s="211"/>
      <c r="C150" s="212"/>
      <c r="D150" s="195" t="s">
        <v>122</v>
      </c>
      <c r="E150" s="213" t="s">
        <v>1</v>
      </c>
      <c r="F150" s="214" t="s">
        <v>124</v>
      </c>
      <c r="G150" s="212"/>
      <c r="H150" s="215">
        <v>18.100000000000001</v>
      </c>
      <c r="I150" s="216"/>
      <c r="J150" s="212"/>
      <c r="K150" s="212"/>
      <c r="L150" s="217"/>
      <c r="M150" s="218"/>
      <c r="N150" s="219"/>
      <c r="O150" s="219"/>
      <c r="P150" s="219"/>
      <c r="Q150" s="219"/>
      <c r="R150" s="219"/>
      <c r="S150" s="219"/>
      <c r="T150" s="220"/>
      <c r="AT150" s="221" t="s">
        <v>122</v>
      </c>
      <c r="AU150" s="221" t="s">
        <v>82</v>
      </c>
      <c r="AV150" s="14" t="s">
        <v>120</v>
      </c>
      <c r="AW150" s="14" t="s">
        <v>29</v>
      </c>
      <c r="AX150" s="14" t="s">
        <v>80</v>
      </c>
      <c r="AY150" s="221" t="s">
        <v>114</v>
      </c>
    </row>
    <row r="151" spans="1:65" s="2" customFormat="1" ht="21.75" customHeight="1">
      <c r="A151" s="34"/>
      <c r="B151" s="35"/>
      <c r="C151" s="182" t="s">
        <v>154</v>
      </c>
      <c r="D151" s="182" t="s">
        <v>116</v>
      </c>
      <c r="E151" s="183" t="s">
        <v>155</v>
      </c>
      <c r="F151" s="184" t="s">
        <v>156</v>
      </c>
      <c r="G151" s="185" t="s">
        <v>119</v>
      </c>
      <c r="H151" s="186">
        <v>50.7</v>
      </c>
      <c r="I151" s="187"/>
      <c r="J151" s="188">
        <f>ROUND(I151*H151,2)</f>
        <v>0</v>
      </c>
      <c r="K151" s="184" t="s">
        <v>1</v>
      </c>
      <c r="L151" s="39"/>
      <c r="M151" s="189" t="s">
        <v>1</v>
      </c>
      <c r="N151" s="190" t="s">
        <v>37</v>
      </c>
      <c r="O151" s="71"/>
      <c r="P151" s="191">
        <f>O151*H151</f>
        <v>0</v>
      </c>
      <c r="Q151" s="191">
        <v>0</v>
      </c>
      <c r="R151" s="191">
        <f>Q151*H151</f>
        <v>0</v>
      </c>
      <c r="S151" s="191">
        <v>0</v>
      </c>
      <c r="T151" s="192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193" t="s">
        <v>120</v>
      </c>
      <c r="AT151" s="193" t="s">
        <v>116</v>
      </c>
      <c r="AU151" s="193" t="s">
        <v>82</v>
      </c>
      <c r="AY151" s="17" t="s">
        <v>114</v>
      </c>
      <c r="BE151" s="194">
        <f>IF(N151="základní",J151,0)</f>
        <v>0</v>
      </c>
      <c r="BF151" s="194">
        <f>IF(N151="snížená",J151,0)</f>
        <v>0</v>
      </c>
      <c r="BG151" s="194">
        <f>IF(N151="zákl. přenesená",J151,0)</f>
        <v>0</v>
      </c>
      <c r="BH151" s="194">
        <f>IF(N151="sníž. přenesená",J151,0)</f>
        <v>0</v>
      </c>
      <c r="BI151" s="194">
        <f>IF(N151="nulová",J151,0)</f>
        <v>0</v>
      </c>
      <c r="BJ151" s="17" t="s">
        <v>80</v>
      </c>
      <c r="BK151" s="194">
        <f>ROUND(I151*H151,2)</f>
        <v>0</v>
      </c>
      <c r="BL151" s="17" t="s">
        <v>120</v>
      </c>
      <c r="BM151" s="193" t="s">
        <v>157</v>
      </c>
    </row>
    <row r="152" spans="1:65" s="2" customFormat="1" ht="11.25">
      <c r="A152" s="34"/>
      <c r="B152" s="35"/>
      <c r="C152" s="36"/>
      <c r="D152" s="195" t="s">
        <v>121</v>
      </c>
      <c r="E152" s="36"/>
      <c r="F152" s="196" t="s">
        <v>156</v>
      </c>
      <c r="G152" s="36"/>
      <c r="H152" s="36"/>
      <c r="I152" s="197"/>
      <c r="J152" s="36"/>
      <c r="K152" s="36"/>
      <c r="L152" s="39"/>
      <c r="M152" s="198"/>
      <c r="N152" s="199"/>
      <c r="O152" s="71"/>
      <c r="P152" s="71"/>
      <c r="Q152" s="71"/>
      <c r="R152" s="71"/>
      <c r="S152" s="71"/>
      <c r="T152" s="72"/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T152" s="17" t="s">
        <v>121</v>
      </c>
      <c r="AU152" s="17" t="s">
        <v>82</v>
      </c>
    </row>
    <row r="153" spans="1:65" s="13" customFormat="1" ht="11.25">
      <c r="B153" s="200"/>
      <c r="C153" s="201"/>
      <c r="D153" s="195" t="s">
        <v>122</v>
      </c>
      <c r="E153" s="202" t="s">
        <v>1</v>
      </c>
      <c r="F153" s="203" t="s">
        <v>158</v>
      </c>
      <c r="G153" s="201"/>
      <c r="H153" s="204">
        <v>50.7</v>
      </c>
      <c r="I153" s="205"/>
      <c r="J153" s="201"/>
      <c r="K153" s="201"/>
      <c r="L153" s="206"/>
      <c r="M153" s="207"/>
      <c r="N153" s="208"/>
      <c r="O153" s="208"/>
      <c r="P153" s="208"/>
      <c r="Q153" s="208"/>
      <c r="R153" s="208"/>
      <c r="S153" s="208"/>
      <c r="T153" s="209"/>
      <c r="AT153" s="210" t="s">
        <v>122</v>
      </c>
      <c r="AU153" s="210" t="s">
        <v>82</v>
      </c>
      <c r="AV153" s="13" t="s">
        <v>82</v>
      </c>
      <c r="AW153" s="13" t="s">
        <v>29</v>
      </c>
      <c r="AX153" s="13" t="s">
        <v>72</v>
      </c>
      <c r="AY153" s="210" t="s">
        <v>114</v>
      </c>
    </row>
    <row r="154" spans="1:65" s="14" customFormat="1" ht="11.25">
      <c r="B154" s="211"/>
      <c r="C154" s="212"/>
      <c r="D154" s="195" t="s">
        <v>122</v>
      </c>
      <c r="E154" s="213" t="s">
        <v>1</v>
      </c>
      <c r="F154" s="214" t="s">
        <v>124</v>
      </c>
      <c r="G154" s="212"/>
      <c r="H154" s="215">
        <v>50.7</v>
      </c>
      <c r="I154" s="216"/>
      <c r="J154" s="212"/>
      <c r="K154" s="212"/>
      <c r="L154" s="217"/>
      <c r="M154" s="218"/>
      <c r="N154" s="219"/>
      <c r="O154" s="219"/>
      <c r="P154" s="219"/>
      <c r="Q154" s="219"/>
      <c r="R154" s="219"/>
      <c r="S154" s="219"/>
      <c r="T154" s="220"/>
      <c r="AT154" s="221" t="s">
        <v>122</v>
      </c>
      <c r="AU154" s="221" t="s">
        <v>82</v>
      </c>
      <c r="AV154" s="14" t="s">
        <v>120</v>
      </c>
      <c r="AW154" s="14" t="s">
        <v>29</v>
      </c>
      <c r="AX154" s="14" t="s">
        <v>80</v>
      </c>
      <c r="AY154" s="221" t="s">
        <v>114</v>
      </c>
    </row>
    <row r="155" spans="1:65" s="2" customFormat="1" ht="21.75" customHeight="1">
      <c r="A155" s="34"/>
      <c r="B155" s="35"/>
      <c r="C155" s="182" t="s">
        <v>139</v>
      </c>
      <c r="D155" s="182" t="s">
        <v>116</v>
      </c>
      <c r="E155" s="183" t="s">
        <v>159</v>
      </c>
      <c r="F155" s="184" t="s">
        <v>160</v>
      </c>
      <c r="G155" s="185" t="s">
        <v>119</v>
      </c>
      <c r="H155" s="186">
        <v>50.7</v>
      </c>
      <c r="I155" s="187"/>
      <c r="J155" s="188">
        <f>ROUND(I155*H155,2)</f>
        <v>0</v>
      </c>
      <c r="K155" s="184" t="s">
        <v>1</v>
      </c>
      <c r="L155" s="39"/>
      <c r="M155" s="189" t="s">
        <v>1</v>
      </c>
      <c r="N155" s="190" t="s">
        <v>37</v>
      </c>
      <c r="O155" s="71"/>
      <c r="P155" s="191">
        <f>O155*H155</f>
        <v>0</v>
      </c>
      <c r="Q155" s="191">
        <v>0</v>
      </c>
      <c r="R155" s="191">
        <f>Q155*H155</f>
        <v>0</v>
      </c>
      <c r="S155" s="191">
        <v>0</v>
      </c>
      <c r="T155" s="192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193" t="s">
        <v>120</v>
      </c>
      <c r="AT155" s="193" t="s">
        <v>116</v>
      </c>
      <c r="AU155" s="193" t="s">
        <v>82</v>
      </c>
      <c r="AY155" s="17" t="s">
        <v>114</v>
      </c>
      <c r="BE155" s="194">
        <f>IF(N155="základní",J155,0)</f>
        <v>0</v>
      </c>
      <c r="BF155" s="194">
        <f>IF(N155="snížená",J155,0)</f>
        <v>0</v>
      </c>
      <c r="BG155" s="194">
        <f>IF(N155="zákl. přenesená",J155,0)</f>
        <v>0</v>
      </c>
      <c r="BH155" s="194">
        <f>IF(N155="sníž. přenesená",J155,0)</f>
        <v>0</v>
      </c>
      <c r="BI155" s="194">
        <f>IF(N155="nulová",J155,0)</f>
        <v>0</v>
      </c>
      <c r="BJ155" s="17" t="s">
        <v>80</v>
      </c>
      <c r="BK155" s="194">
        <f>ROUND(I155*H155,2)</f>
        <v>0</v>
      </c>
      <c r="BL155" s="17" t="s">
        <v>120</v>
      </c>
      <c r="BM155" s="193" t="s">
        <v>161</v>
      </c>
    </row>
    <row r="156" spans="1:65" s="2" customFormat="1" ht="11.25">
      <c r="A156" s="34"/>
      <c r="B156" s="35"/>
      <c r="C156" s="36"/>
      <c r="D156" s="195" t="s">
        <v>121</v>
      </c>
      <c r="E156" s="36"/>
      <c r="F156" s="196" t="s">
        <v>160</v>
      </c>
      <c r="G156" s="36"/>
      <c r="H156" s="36"/>
      <c r="I156" s="197"/>
      <c r="J156" s="36"/>
      <c r="K156" s="36"/>
      <c r="L156" s="39"/>
      <c r="M156" s="198"/>
      <c r="N156" s="199"/>
      <c r="O156" s="71"/>
      <c r="P156" s="71"/>
      <c r="Q156" s="71"/>
      <c r="R156" s="71"/>
      <c r="S156" s="71"/>
      <c r="T156" s="72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T156" s="17" t="s">
        <v>121</v>
      </c>
      <c r="AU156" s="17" t="s">
        <v>82</v>
      </c>
    </row>
    <row r="157" spans="1:65" s="2" customFormat="1" ht="24.2" customHeight="1">
      <c r="A157" s="34"/>
      <c r="B157" s="35"/>
      <c r="C157" s="182" t="s">
        <v>162</v>
      </c>
      <c r="D157" s="182" t="s">
        <v>116</v>
      </c>
      <c r="E157" s="183" t="s">
        <v>163</v>
      </c>
      <c r="F157" s="184" t="s">
        <v>164</v>
      </c>
      <c r="G157" s="185" t="s">
        <v>138</v>
      </c>
      <c r="H157" s="186">
        <v>18.574999999999999</v>
      </c>
      <c r="I157" s="187"/>
      <c r="J157" s="188">
        <f>ROUND(I157*H157,2)</f>
        <v>0</v>
      </c>
      <c r="K157" s="184" t="s">
        <v>1</v>
      </c>
      <c r="L157" s="39"/>
      <c r="M157" s="189" t="s">
        <v>1</v>
      </c>
      <c r="N157" s="190" t="s">
        <v>37</v>
      </c>
      <c r="O157" s="71"/>
      <c r="P157" s="191">
        <f>O157*H157</f>
        <v>0</v>
      </c>
      <c r="Q157" s="191">
        <v>0</v>
      </c>
      <c r="R157" s="191">
        <f>Q157*H157</f>
        <v>0</v>
      </c>
      <c r="S157" s="191">
        <v>0</v>
      </c>
      <c r="T157" s="192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193" t="s">
        <v>120</v>
      </c>
      <c r="AT157" s="193" t="s">
        <v>116</v>
      </c>
      <c r="AU157" s="193" t="s">
        <v>82</v>
      </c>
      <c r="AY157" s="17" t="s">
        <v>114</v>
      </c>
      <c r="BE157" s="194">
        <f>IF(N157="základní",J157,0)</f>
        <v>0</v>
      </c>
      <c r="BF157" s="194">
        <f>IF(N157="snížená",J157,0)</f>
        <v>0</v>
      </c>
      <c r="BG157" s="194">
        <f>IF(N157="zákl. přenesená",J157,0)</f>
        <v>0</v>
      </c>
      <c r="BH157" s="194">
        <f>IF(N157="sníž. přenesená",J157,0)</f>
        <v>0</v>
      </c>
      <c r="BI157" s="194">
        <f>IF(N157="nulová",J157,0)</f>
        <v>0</v>
      </c>
      <c r="BJ157" s="17" t="s">
        <v>80</v>
      </c>
      <c r="BK157" s="194">
        <f>ROUND(I157*H157,2)</f>
        <v>0</v>
      </c>
      <c r="BL157" s="17" t="s">
        <v>120</v>
      </c>
      <c r="BM157" s="193" t="s">
        <v>165</v>
      </c>
    </row>
    <row r="158" spans="1:65" s="2" customFormat="1" ht="11.25">
      <c r="A158" s="34"/>
      <c r="B158" s="35"/>
      <c r="C158" s="36"/>
      <c r="D158" s="195" t="s">
        <v>121</v>
      </c>
      <c r="E158" s="36"/>
      <c r="F158" s="196" t="s">
        <v>164</v>
      </c>
      <c r="G158" s="36"/>
      <c r="H158" s="36"/>
      <c r="I158" s="197"/>
      <c r="J158" s="36"/>
      <c r="K158" s="36"/>
      <c r="L158" s="39"/>
      <c r="M158" s="198"/>
      <c r="N158" s="199"/>
      <c r="O158" s="71"/>
      <c r="P158" s="71"/>
      <c r="Q158" s="71"/>
      <c r="R158" s="71"/>
      <c r="S158" s="71"/>
      <c r="T158" s="72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T158" s="17" t="s">
        <v>121</v>
      </c>
      <c r="AU158" s="17" t="s">
        <v>82</v>
      </c>
    </row>
    <row r="159" spans="1:65" s="2" customFormat="1" ht="33" customHeight="1">
      <c r="A159" s="34"/>
      <c r="B159" s="35"/>
      <c r="C159" s="182" t="s">
        <v>143</v>
      </c>
      <c r="D159" s="182" t="s">
        <v>116</v>
      </c>
      <c r="E159" s="183" t="s">
        <v>166</v>
      </c>
      <c r="F159" s="184" t="s">
        <v>167</v>
      </c>
      <c r="G159" s="185" t="s">
        <v>138</v>
      </c>
      <c r="H159" s="186">
        <v>18.574999999999999</v>
      </c>
      <c r="I159" s="187"/>
      <c r="J159" s="188">
        <f>ROUND(I159*H159,2)</f>
        <v>0</v>
      </c>
      <c r="K159" s="184" t="s">
        <v>1</v>
      </c>
      <c r="L159" s="39"/>
      <c r="M159" s="189" t="s">
        <v>1</v>
      </c>
      <c r="N159" s="190" t="s">
        <v>37</v>
      </c>
      <c r="O159" s="71"/>
      <c r="P159" s="191">
        <f>O159*H159</f>
        <v>0</v>
      </c>
      <c r="Q159" s="191">
        <v>0</v>
      </c>
      <c r="R159" s="191">
        <f>Q159*H159</f>
        <v>0</v>
      </c>
      <c r="S159" s="191">
        <v>0</v>
      </c>
      <c r="T159" s="192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193" t="s">
        <v>120</v>
      </c>
      <c r="AT159" s="193" t="s">
        <v>116</v>
      </c>
      <c r="AU159" s="193" t="s">
        <v>82</v>
      </c>
      <c r="AY159" s="17" t="s">
        <v>114</v>
      </c>
      <c r="BE159" s="194">
        <f>IF(N159="základní",J159,0)</f>
        <v>0</v>
      </c>
      <c r="BF159" s="194">
        <f>IF(N159="snížená",J159,0)</f>
        <v>0</v>
      </c>
      <c r="BG159" s="194">
        <f>IF(N159="zákl. přenesená",J159,0)</f>
        <v>0</v>
      </c>
      <c r="BH159" s="194">
        <f>IF(N159="sníž. přenesená",J159,0)</f>
        <v>0</v>
      </c>
      <c r="BI159" s="194">
        <f>IF(N159="nulová",J159,0)</f>
        <v>0</v>
      </c>
      <c r="BJ159" s="17" t="s">
        <v>80</v>
      </c>
      <c r="BK159" s="194">
        <f>ROUND(I159*H159,2)</f>
        <v>0</v>
      </c>
      <c r="BL159" s="17" t="s">
        <v>120</v>
      </c>
      <c r="BM159" s="193" t="s">
        <v>168</v>
      </c>
    </row>
    <row r="160" spans="1:65" s="2" customFormat="1" ht="19.5">
      <c r="A160" s="34"/>
      <c r="B160" s="35"/>
      <c r="C160" s="36"/>
      <c r="D160" s="195" t="s">
        <v>121</v>
      </c>
      <c r="E160" s="36"/>
      <c r="F160" s="196" t="s">
        <v>167</v>
      </c>
      <c r="G160" s="36"/>
      <c r="H160" s="36"/>
      <c r="I160" s="197"/>
      <c r="J160" s="36"/>
      <c r="K160" s="36"/>
      <c r="L160" s="39"/>
      <c r="M160" s="198"/>
      <c r="N160" s="199"/>
      <c r="O160" s="71"/>
      <c r="P160" s="71"/>
      <c r="Q160" s="71"/>
      <c r="R160" s="71"/>
      <c r="S160" s="71"/>
      <c r="T160" s="72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T160" s="17" t="s">
        <v>121</v>
      </c>
      <c r="AU160" s="17" t="s">
        <v>82</v>
      </c>
    </row>
    <row r="161" spans="1:65" s="2" customFormat="1" ht="37.9" customHeight="1">
      <c r="A161" s="34"/>
      <c r="B161" s="35"/>
      <c r="C161" s="182" t="s">
        <v>169</v>
      </c>
      <c r="D161" s="182" t="s">
        <v>116</v>
      </c>
      <c r="E161" s="183" t="s">
        <v>170</v>
      </c>
      <c r="F161" s="184" t="s">
        <v>171</v>
      </c>
      <c r="G161" s="185" t="s">
        <v>138</v>
      </c>
      <c r="H161" s="186">
        <v>185.75</v>
      </c>
      <c r="I161" s="187"/>
      <c r="J161" s="188">
        <f>ROUND(I161*H161,2)</f>
        <v>0</v>
      </c>
      <c r="K161" s="184" t="s">
        <v>1</v>
      </c>
      <c r="L161" s="39"/>
      <c r="M161" s="189" t="s">
        <v>1</v>
      </c>
      <c r="N161" s="190" t="s">
        <v>37</v>
      </c>
      <c r="O161" s="71"/>
      <c r="P161" s="191">
        <f>O161*H161</f>
        <v>0</v>
      </c>
      <c r="Q161" s="191">
        <v>0</v>
      </c>
      <c r="R161" s="191">
        <f>Q161*H161</f>
        <v>0</v>
      </c>
      <c r="S161" s="191">
        <v>0</v>
      </c>
      <c r="T161" s="192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193" t="s">
        <v>120</v>
      </c>
      <c r="AT161" s="193" t="s">
        <v>116</v>
      </c>
      <c r="AU161" s="193" t="s">
        <v>82</v>
      </c>
      <c r="AY161" s="17" t="s">
        <v>114</v>
      </c>
      <c r="BE161" s="194">
        <f>IF(N161="základní",J161,0)</f>
        <v>0</v>
      </c>
      <c r="BF161" s="194">
        <f>IF(N161="snížená",J161,0)</f>
        <v>0</v>
      </c>
      <c r="BG161" s="194">
        <f>IF(N161="zákl. přenesená",J161,0)</f>
        <v>0</v>
      </c>
      <c r="BH161" s="194">
        <f>IF(N161="sníž. přenesená",J161,0)</f>
        <v>0</v>
      </c>
      <c r="BI161" s="194">
        <f>IF(N161="nulová",J161,0)</f>
        <v>0</v>
      </c>
      <c r="BJ161" s="17" t="s">
        <v>80</v>
      </c>
      <c r="BK161" s="194">
        <f>ROUND(I161*H161,2)</f>
        <v>0</v>
      </c>
      <c r="BL161" s="17" t="s">
        <v>120</v>
      </c>
      <c r="BM161" s="193" t="s">
        <v>172</v>
      </c>
    </row>
    <row r="162" spans="1:65" s="2" customFormat="1" ht="19.5">
      <c r="A162" s="34"/>
      <c r="B162" s="35"/>
      <c r="C162" s="36"/>
      <c r="D162" s="195" t="s">
        <v>121</v>
      </c>
      <c r="E162" s="36"/>
      <c r="F162" s="196" t="s">
        <v>171</v>
      </c>
      <c r="G162" s="36"/>
      <c r="H162" s="36"/>
      <c r="I162" s="197"/>
      <c r="J162" s="36"/>
      <c r="K162" s="36"/>
      <c r="L162" s="39"/>
      <c r="M162" s="198"/>
      <c r="N162" s="199"/>
      <c r="O162" s="71"/>
      <c r="P162" s="71"/>
      <c r="Q162" s="71"/>
      <c r="R162" s="71"/>
      <c r="S162" s="71"/>
      <c r="T162" s="72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T162" s="17" t="s">
        <v>121</v>
      </c>
      <c r="AU162" s="17" t="s">
        <v>82</v>
      </c>
    </row>
    <row r="163" spans="1:65" s="13" customFormat="1" ht="11.25">
      <c r="B163" s="200"/>
      <c r="C163" s="201"/>
      <c r="D163" s="195" t="s">
        <v>122</v>
      </c>
      <c r="E163" s="202" t="s">
        <v>1</v>
      </c>
      <c r="F163" s="203" t="s">
        <v>173</v>
      </c>
      <c r="G163" s="201"/>
      <c r="H163" s="204">
        <v>185.75</v>
      </c>
      <c r="I163" s="205"/>
      <c r="J163" s="201"/>
      <c r="K163" s="201"/>
      <c r="L163" s="206"/>
      <c r="M163" s="207"/>
      <c r="N163" s="208"/>
      <c r="O163" s="208"/>
      <c r="P163" s="208"/>
      <c r="Q163" s="208"/>
      <c r="R163" s="208"/>
      <c r="S163" s="208"/>
      <c r="T163" s="209"/>
      <c r="AT163" s="210" t="s">
        <v>122</v>
      </c>
      <c r="AU163" s="210" t="s">
        <v>82</v>
      </c>
      <c r="AV163" s="13" t="s">
        <v>82</v>
      </c>
      <c r="AW163" s="13" t="s">
        <v>29</v>
      </c>
      <c r="AX163" s="13" t="s">
        <v>72</v>
      </c>
      <c r="AY163" s="210" t="s">
        <v>114</v>
      </c>
    </row>
    <row r="164" spans="1:65" s="14" customFormat="1" ht="11.25">
      <c r="B164" s="211"/>
      <c r="C164" s="212"/>
      <c r="D164" s="195" t="s">
        <v>122</v>
      </c>
      <c r="E164" s="213" t="s">
        <v>1</v>
      </c>
      <c r="F164" s="214" t="s">
        <v>124</v>
      </c>
      <c r="G164" s="212"/>
      <c r="H164" s="215">
        <v>185.75</v>
      </c>
      <c r="I164" s="216"/>
      <c r="J164" s="212"/>
      <c r="K164" s="212"/>
      <c r="L164" s="217"/>
      <c r="M164" s="218"/>
      <c r="N164" s="219"/>
      <c r="O164" s="219"/>
      <c r="P164" s="219"/>
      <c r="Q164" s="219"/>
      <c r="R164" s="219"/>
      <c r="S164" s="219"/>
      <c r="T164" s="220"/>
      <c r="AT164" s="221" t="s">
        <v>122</v>
      </c>
      <c r="AU164" s="221" t="s">
        <v>82</v>
      </c>
      <c r="AV164" s="14" t="s">
        <v>120</v>
      </c>
      <c r="AW164" s="14" t="s">
        <v>29</v>
      </c>
      <c r="AX164" s="14" t="s">
        <v>80</v>
      </c>
      <c r="AY164" s="221" t="s">
        <v>114</v>
      </c>
    </row>
    <row r="165" spans="1:65" s="2" customFormat="1" ht="24.2" customHeight="1">
      <c r="A165" s="34"/>
      <c r="B165" s="35"/>
      <c r="C165" s="182" t="s">
        <v>148</v>
      </c>
      <c r="D165" s="182" t="s">
        <v>116</v>
      </c>
      <c r="E165" s="183" t="s">
        <v>174</v>
      </c>
      <c r="F165" s="184" t="s">
        <v>175</v>
      </c>
      <c r="G165" s="185" t="s">
        <v>176</v>
      </c>
      <c r="H165" s="186">
        <v>37.15</v>
      </c>
      <c r="I165" s="187"/>
      <c r="J165" s="188">
        <f>ROUND(I165*H165,2)</f>
        <v>0</v>
      </c>
      <c r="K165" s="184" t="s">
        <v>1</v>
      </c>
      <c r="L165" s="39"/>
      <c r="M165" s="189" t="s">
        <v>1</v>
      </c>
      <c r="N165" s="190" t="s">
        <v>37</v>
      </c>
      <c r="O165" s="71"/>
      <c r="P165" s="191">
        <f>O165*H165</f>
        <v>0</v>
      </c>
      <c r="Q165" s="191">
        <v>0</v>
      </c>
      <c r="R165" s="191">
        <f>Q165*H165</f>
        <v>0</v>
      </c>
      <c r="S165" s="191">
        <v>0</v>
      </c>
      <c r="T165" s="192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193" t="s">
        <v>120</v>
      </c>
      <c r="AT165" s="193" t="s">
        <v>116</v>
      </c>
      <c r="AU165" s="193" t="s">
        <v>82</v>
      </c>
      <c r="AY165" s="17" t="s">
        <v>114</v>
      </c>
      <c r="BE165" s="194">
        <f>IF(N165="základní",J165,0)</f>
        <v>0</v>
      </c>
      <c r="BF165" s="194">
        <f>IF(N165="snížená",J165,0)</f>
        <v>0</v>
      </c>
      <c r="BG165" s="194">
        <f>IF(N165="zákl. přenesená",J165,0)</f>
        <v>0</v>
      </c>
      <c r="BH165" s="194">
        <f>IF(N165="sníž. přenesená",J165,0)</f>
        <v>0</v>
      </c>
      <c r="BI165" s="194">
        <f>IF(N165="nulová",J165,0)</f>
        <v>0</v>
      </c>
      <c r="BJ165" s="17" t="s">
        <v>80</v>
      </c>
      <c r="BK165" s="194">
        <f>ROUND(I165*H165,2)</f>
        <v>0</v>
      </c>
      <c r="BL165" s="17" t="s">
        <v>120</v>
      </c>
      <c r="BM165" s="193" t="s">
        <v>177</v>
      </c>
    </row>
    <row r="166" spans="1:65" s="2" customFormat="1" ht="19.5">
      <c r="A166" s="34"/>
      <c r="B166" s="35"/>
      <c r="C166" s="36"/>
      <c r="D166" s="195" t="s">
        <v>121</v>
      </c>
      <c r="E166" s="36"/>
      <c r="F166" s="196" t="s">
        <v>175</v>
      </c>
      <c r="G166" s="36"/>
      <c r="H166" s="36"/>
      <c r="I166" s="197"/>
      <c r="J166" s="36"/>
      <c r="K166" s="36"/>
      <c r="L166" s="39"/>
      <c r="M166" s="198"/>
      <c r="N166" s="199"/>
      <c r="O166" s="71"/>
      <c r="P166" s="71"/>
      <c r="Q166" s="71"/>
      <c r="R166" s="71"/>
      <c r="S166" s="71"/>
      <c r="T166" s="72"/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T166" s="17" t="s">
        <v>121</v>
      </c>
      <c r="AU166" s="17" t="s">
        <v>82</v>
      </c>
    </row>
    <row r="167" spans="1:65" s="13" customFormat="1" ht="11.25">
      <c r="B167" s="200"/>
      <c r="C167" s="201"/>
      <c r="D167" s="195" t="s">
        <v>122</v>
      </c>
      <c r="E167" s="202" t="s">
        <v>1</v>
      </c>
      <c r="F167" s="203" t="s">
        <v>178</v>
      </c>
      <c r="G167" s="201"/>
      <c r="H167" s="204">
        <v>37.15</v>
      </c>
      <c r="I167" s="205"/>
      <c r="J167" s="201"/>
      <c r="K167" s="201"/>
      <c r="L167" s="206"/>
      <c r="M167" s="207"/>
      <c r="N167" s="208"/>
      <c r="O167" s="208"/>
      <c r="P167" s="208"/>
      <c r="Q167" s="208"/>
      <c r="R167" s="208"/>
      <c r="S167" s="208"/>
      <c r="T167" s="209"/>
      <c r="AT167" s="210" t="s">
        <v>122</v>
      </c>
      <c r="AU167" s="210" t="s">
        <v>82</v>
      </c>
      <c r="AV167" s="13" t="s">
        <v>82</v>
      </c>
      <c r="AW167" s="13" t="s">
        <v>29</v>
      </c>
      <c r="AX167" s="13" t="s">
        <v>72</v>
      </c>
      <c r="AY167" s="210" t="s">
        <v>114</v>
      </c>
    </row>
    <row r="168" spans="1:65" s="14" customFormat="1" ht="11.25">
      <c r="B168" s="211"/>
      <c r="C168" s="212"/>
      <c r="D168" s="195" t="s">
        <v>122</v>
      </c>
      <c r="E168" s="213" t="s">
        <v>1</v>
      </c>
      <c r="F168" s="214" t="s">
        <v>124</v>
      </c>
      <c r="G168" s="212"/>
      <c r="H168" s="215">
        <v>37.15</v>
      </c>
      <c r="I168" s="216"/>
      <c r="J168" s="212"/>
      <c r="K168" s="212"/>
      <c r="L168" s="217"/>
      <c r="M168" s="218"/>
      <c r="N168" s="219"/>
      <c r="O168" s="219"/>
      <c r="P168" s="219"/>
      <c r="Q168" s="219"/>
      <c r="R168" s="219"/>
      <c r="S168" s="219"/>
      <c r="T168" s="220"/>
      <c r="AT168" s="221" t="s">
        <v>122</v>
      </c>
      <c r="AU168" s="221" t="s">
        <v>82</v>
      </c>
      <c r="AV168" s="14" t="s">
        <v>120</v>
      </c>
      <c r="AW168" s="14" t="s">
        <v>29</v>
      </c>
      <c r="AX168" s="14" t="s">
        <v>80</v>
      </c>
      <c r="AY168" s="221" t="s">
        <v>114</v>
      </c>
    </row>
    <row r="169" spans="1:65" s="2" customFormat="1" ht="24.2" customHeight="1">
      <c r="A169" s="34"/>
      <c r="B169" s="35"/>
      <c r="C169" s="182" t="s">
        <v>8</v>
      </c>
      <c r="D169" s="182" t="s">
        <v>116</v>
      </c>
      <c r="E169" s="183" t="s">
        <v>179</v>
      </c>
      <c r="F169" s="184" t="s">
        <v>180</v>
      </c>
      <c r="G169" s="185" t="s">
        <v>138</v>
      </c>
      <c r="H169" s="186">
        <v>11.645</v>
      </c>
      <c r="I169" s="187"/>
      <c r="J169" s="188">
        <f>ROUND(I169*H169,2)</f>
        <v>0</v>
      </c>
      <c r="K169" s="184" t="s">
        <v>1</v>
      </c>
      <c r="L169" s="39"/>
      <c r="M169" s="189" t="s">
        <v>1</v>
      </c>
      <c r="N169" s="190" t="s">
        <v>37</v>
      </c>
      <c r="O169" s="71"/>
      <c r="P169" s="191">
        <f>O169*H169</f>
        <v>0</v>
      </c>
      <c r="Q169" s="191">
        <v>0</v>
      </c>
      <c r="R169" s="191">
        <f>Q169*H169</f>
        <v>0</v>
      </c>
      <c r="S169" s="191">
        <v>0</v>
      </c>
      <c r="T169" s="192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193" t="s">
        <v>120</v>
      </c>
      <c r="AT169" s="193" t="s">
        <v>116</v>
      </c>
      <c r="AU169" s="193" t="s">
        <v>82</v>
      </c>
      <c r="AY169" s="17" t="s">
        <v>114</v>
      </c>
      <c r="BE169" s="194">
        <f>IF(N169="základní",J169,0)</f>
        <v>0</v>
      </c>
      <c r="BF169" s="194">
        <f>IF(N169="snížená",J169,0)</f>
        <v>0</v>
      </c>
      <c r="BG169" s="194">
        <f>IF(N169="zákl. přenesená",J169,0)</f>
        <v>0</v>
      </c>
      <c r="BH169" s="194">
        <f>IF(N169="sníž. přenesená",J169,0)</f>
        <v>0</v>
      </c>
      <c r="BI169" s="194">
        <f>IF(N169="nulová",J169,0)</f>
        <v>0</v>
      </c>
      <c r="BJ169" s="17" t="s">
        <v>80</v>
      </c>
      <c r="BK169" s="194">
        <f>ROUND(I169*H169,2)</f>
        <v>0</v>
      </c>
      <c r="BL169" s="17" t="s">
        <v>120</v>
      </c>
      <c r="BM169" s="193" t="s">
        <v>181</v>
      </c>
    </row>
    <row r="170" spans="1:65" s="2" customFormat="1" ht="11.25">
      <c r="A170" s="34"/>
      <c r="B170" s="35"/>
      <c r="C170" s="36"/>
      <c r="D170" s="195" t="s">
        <v>121</v>
      </c>
      <c r="E170" s="36"/>
      <c r="F170" s="196" t="s">
        <v>180</v>
      </c>
      <c r="G170" s="36"/>
      <c r="H170" s="36"/>
      <c r="I170" s="197"/>
      <c r="J170" s="36"/>
      <c r="K170" s="36"/>
      <c r="L170" s="39"/>
      <c r="M170" s="198"/>
      <c r="N170" s="199"/>
      <c r="O170" s="71"/>
      <c r="P170" s="71"/>
      <c r="Q170" s="71"/>
      <c r="R170" s="71"/>
      <c r="S170" s="71"/>
      <c r="T170" s="72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T170" s="17" t="s">
        <v>121</v>
      </c>
      <c r="AU170" s="17" t="s">
        <v>82</v>
      </c>
    </row>
    <row r="171" spans="1:65" s="13" customFormat="1" ht="22.5">
      <c r="B171" s="200"/>
      <c r="C171" s="201"/>
      <c r="D171" s="195" t="s">
        <v>122</v>
      </c>
      <c r="E171" s="202" t="s">
        <v>1</v>
      </c>
      <c r="F171" s="203" t="s">
        <v>182</v>
      </c>
      <c r="G171" s="201"/>
      <c r="H171" s="204">
        <v>11.645</v>
      </c>
      <c r="I171" s="205"/>
      <c r="J171" s="201"/>
      <c r="K171" s="201"/>
      <c r="L171" s="206"/>
      <c r="M171" s="207"/>
      <c r="N171" s="208"/>
      <c r="O171" s="208"/>
      <c r="P171" s="208"/>
      <c r="Q171" s="208"/>
      <c r="R171" s="208"/>
      <c r="S171" s="208"/>
      <c r="T171" s="209"/>
      <c r="AT171" s="210" t="s">
        <v>122</v>
      </c>
      <c r="AU171" s="210" t="s">
        <v>82</v>
      </c>
      <c r="AV171" s="13" t="s">
        <v>82</v>
      </c>
      <c r="AW171" s="13" t="s">
        <v>29</v>
      </c>
      <c r="AX171" s="13" t="s">
        <v>72</v>
      </c>
      <c r="AY171" s="210" t="s">
        <v>114</v>
      </c>
    </row>
    <row r="172" spans="1:65" s="14" customFormat="1" ht="11.25">
      <c r="B172" s="211"/>
      <c r="C172" s="212"/>
      <c r="D172" s="195" t="s">
        <v>122</v>
      </c>
      <c r="E172" s="213" t="s">
        <v>1</v>
      </c>
      <c r="F172" s="214" t="s">
        <v>124</v>
      </c>
      <c r="G172" s="212"/>
      <c r="H172" s="215">
        <v>11.645</v>
      </c>
      <c r="I172" s="216"/>
      <c r="J172" s="212"/>
      <c r="K172" s="212"/>
      <c r="L172" s="217"/>
      <c r="M172" s="218"/>
      <c r="N172" s="219"/>
      <c r="O172" s="219"/>
      <c r="P172" s="219"/>
      <c r="Q172" s="219"/>
      <c r="R172" s="219"/>
      <c r="S172" s="219"/>
      <c r="T172" s="220"/>
      <c r="AT172" s="221" t="s">
        <v>122</v>
      </c>
      <c r="AU172" s="221" t="s">
        <v>82</v>
      </c>
      <c r="AV172" s="14" t="s">
        <v>120</v>
      </c>
      <c r="AW172" s="14" t="s">
        <v>29</v>
      </c>
      <c r="AX172" s="14" t="s">
        <v>80</v>
      </c>
      <c r="AY172" s="221" t="s">
        <v>114</v>
      </c>
    </row>
    <row r="173" spans="1:65" s="2" customFormat="1" ht="16.5" customHeight="1">
      <c r="A173" s="34"/>
      <c r="B173" s="35"/>
      <c r="C173" s="222" t="s">
        <v>152</v>
      </c>
      <c r="D173" s="222" t="s">
        <v>149</v>
      </c>
      <c r="E173" s="223" t="s">
        <v>183</v>
      </c>
      <c r="F173" s="224" t="s">
        <v>184</v>
      </c>
      <c r="G173" s="225" t="s">
        <v>176</v>
      </c>
      <c r="H173" s="226">
        <v>23.29</v>
      </c>
      <c r="I173" s="227"/>
      <c r="J173" s="228">
        <f>ROUND(I173*H173,2)</f>
        <v>0</v>
      </c>
      <c r="K173" s="224" t="s">
        <v>1</v>
      </c>
      <c r="L173" s="229"/>
      <c r="M173" s="230" t="s">
        <v>1</v>
      </c>
      <c r="N173" s="231" t="s">
        <v>37</v>
      </c>
      <c r="O173" s="71"/>
      <c r="P173" s="191">
        <f>O173*H173</f>
        <v>0</v>
      </c>
      <c r="Q173" s="191">
        <v>0</v>
      </c>
      <c r="R173" s="191">
        <f>Q173*H173</f>
        <v>0</v>
      </c>
      <c r="S173" s="191">
        <v>0</v>
      </c>
      <c r="T173" s="192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193" t="s">
        <v>134</v>
      </c>
      <c r="AT173" s="193" t="s">
        <v>149</v>
      </c>
      <c r="AU173" s="193" t="s">
        <v>82</v>
      </c>
      <c r="AY173" s="17" t="s">
        <v>114</v>
      </c>
      <c r="BE173" s="194">
        <f>IF(N173="základní",J173,0)</f>
        <v>0</v>
      </c>
      <c r="BF173" s="194">
        <f>IF(N173="snížená",J173,0)</f>
        <v>0</v>
      </c>
      <c r="BG173" s="194">
        <f>IF(N173="zákl. přenesená",J173,0)</f>
        <v>0</v>
      </c>
      <c r="BH173" s="194">
        <f>IF(N173="sníž. přenesená",J173,0)</f>
        <v>0</v>
      </c>
      <c r="BI173" s="194">
        <f>IF(N173="nulová",J173,0)</f>
        <v>0</v>
      </c>
      <c r="BJ173" s="17" t="s">
        <v>80</v>
      </c>
      <c r="BK173" s="194">
        <f>ROUND(I173*H173,2)</f>
        <v>0</v>
      </c>
      <c r="BL173" s="17" t="s">
        <v>120</v>
      </c>
      <c r="BM173" s="193" t="s">
        <v>185</v>
      </c>
    </row>
    <row r="174" spans="1:65" s="2" customFormat="1" ht="11.25">
      <c r="A174" s="34"/>
      <c r="B174" s="35"/>
      <c r="C174" s="36"/>
      <c r="D174" s="195" t="s">
        <v>121</v>
      </c>
      <c r="E174" s="36"/>
      <c r="F174" s="196" t="s">
        <v>184</v>
      </c>
      <c r="G174" s="36"/>
      <c r="H174" s="36"/>
      <c r="I174" s="197"/>
      <c r="J174" s="36"/>
      <c r="K174" s="36"/>
      <c r="L174" s="39"/>
      <c r="M174" s="198"/>
      <c r="N174" s="199"/>
      <c r="O174" s="71"/>
      <c r="P174" s="71"/>
      <c r="Q174" s="71"/>
      <c r="R174" s="71"/>
      <c r="S174" s="71"/>
      <c r="T174" s="72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T174" s="17" t="s">
        <v>121</v>
      </c>
      <c r="AU174" s="17" t="s">
        <v>82</v>
      </c>
    </row>
    <row r="175" spans="1:65" s="13" customFormat="1" ht="11.25">
      <c r="B175" s="200"/>
      <c r="C175" s="201"/>
      <c r="D175" s="195" t="s">
        <v>122</v>
      </c>
      <c r="E175" s="202" t="s">
        <v>1</v>
      </c>
      <c r="F175" s="203" t="s">
        <v>186</v>
      </c>
      <c r="G175" s="201"/>
      <c r="H175" s="204">
        <v>23.29</v>
      </c>
      <c r="I175" s="205"/>
      <c r="J175" s="201"/>
      <c r="K175" s="201"/>
      <c r="L175" s="206"/>
      <c r="M175" s="207"/>
      <c r="N175" s="208"/>
      <c r="O175" s="208"/>
      <c r="P175" s="208"/>
      <c r="Q175" s="208"/>
      <c r="R175" s="208"/>
      <c r="S175" s="208"/>
      <c r="T175" s="209"/>
      <c r="AT175" s="210" t="s">
        <v>122</v>
      </c>
      <c r="AU175" s="210" t="s">
        <v>82</v>
      </c>
      <c r="AV175" s="13" t="s">
        <v>82</v>
      </c>
      <c r="AW175" s="13" t="s">
        <v>29</v>
      </c>
      <c r="AX175" s="13" t="s">
        <v>72</v>
      </c>
      <c r="AY175" s="210" t="s">
        <v>114</v>
      </c>
    </row>
    <row r="176" spans="1:65" s="14" customFormat="1" ht="11.25">
      <c r="B176" s="211"/>
      <c r="C176" s="212"/>
      <c r="D176" s="195" t="s">
        <v>122</v>
      </c>
      <c r="E176" s="213" t="s">
        <v>1</v>
      </c>
      <c r="F176" s="214" t="s">
        <v>124</v>
      </c>
      <c r="G176" s="212"/>
      <c r="H176" s="215">
        <v>23.29</v>
      </c>
      <c r="I176" s="216"/>
      <c r="J176" s="212"/>
      <c r="K176" s="212"/>
      <c r="L176" s="217"/>
      <c r="M176" s="218"/>
      <c r="N176" s="219"/>
      <c r="O176" s="219"/>
      <c r="P176" s="219"/>
      <c r="Q176" s="219"/>
      <c r="R176" s="219"/>
      <c r="S176" s="219"/>
      <c r="T176" s="220"/>
      <c r="AT176" s="221" t="s">
        <v>122</v>
      </c>
      <c r="AU176" s="221" t="s">
        <v>82</v>
      </c>
      <c r="AV176" s="14" t="s">
        <v>120</v>
      </c>
      <c r="AW176" s="14" t="s">
        <v>29</v>
      </c>
      <c r="AX176" s="14" t="s">
        <v>80</v>
      </c>
      <c r="AY176" s="221" t="s">
        <v>114</v>
      </c>
    </row>
    <row r="177" spans="1:65" s="2" customFormat="1" ht="24.2" customHeight="1">
      <c r="A177" s="34"/>
      <c r="B177" s="35"/>
      <c r="C177" s="182" t="s">
        <v>187</v>
      </c>
      <c r="D177" s="182" t="s">
        <v>116</v>
      </c>
      <c r="E177" s="183" t="s">
        <v>188</v>
      </c>
      <c r="F177" s="184" t="s">
        <v>189</v>
      </c>
      <c r="G177" s="185" t="s">
        <v>138</v>
      </c>
      <c r="H177" s="186">
        <v>3.24</v>
      </c>
      <c r="I177" s="187"/>
      <c r="J177" s="188">
        <f>ROUND(I177*H177,2)</f>
        <v>0</v>
      </c>
      <c r="K177" s="184" t="s">
        <v>1</v>
      </c>
      <c r="L177" s="39"/>
      <c r="M177" s="189" t="s">
        <v>1</v>
      </c>
      <c r="N177" s="190" t="s">
        <v>37</v>
      </c>
      <c r="O177" s="71"/>
      <c r="P177" s="191">
        <f>O177*H177</f>
        <v>0</v>
      </c>
      <c r="Q177" s="191">
        <v>0</v>
      </c>
      <c r="R177" s="191">
        <f>Q177*H177</f>
        <v>0</v>
      </c>
      <c r="S177" s="191">
        <v>0</v>
      </c>
      <c r="T177" s="192">
        <f>S177*H177</f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193" t="s">
        <v>120</v>
      </c>
      <c r="AT177" s="193" t="s">
        <v>116</v>
      </c>
      <c r="AU177" s="193" t="s">
        <v>82</v>
      </c>
      <c r="AY177" s="17" t="s">
        <v>114</v>
      </c>
      <c r="BE177" s="194">
        <f>IF(N177="základní",J177,0)</f>
        <v>0</v>
      </c>
      <c r="BF177" s="194">
        <f>IF(N177="snížená",J177,0)</f>
        <v>0</v>
      </c>
      <c r="BG177" s="194">
        <f>IF(N177="zákl. přenesená",J177,0)</f>
        <v>0</v>
      </c>
      <c r="BH177" s="194">
        <f>IF(N177="sníž. přenesená",J177,0)</f>
        <v>0</v>
      </c>
      <c r="BI177" s="194">
        <f>IF(N177="nulová",J177,0)</f>
        <v>0</v>
      </c>
      <c r="BJ177" s="17" t="s">
        <v>80</v>
      </c>
      <c r="BK177" s="194">
        <f>ROUND(I177*H177,2)</f>
        <v>0</v>
      </c>
      <c r="BL177" s="17" t="s">
        <v>120</v>
      </c>
      <c r="BM177" s="193" t="s">
        <v>190</v>
      </c>
    </row>
    <row r="178" spans="1:65" s="2" customFormat="1" ht="11.25">
      <c r="A178" s="34"/>
      <c r="B178" s="35"/>
      <c r="C178" s="36"/>
      <c r="D178" s="195" t="s">
        <v>121</v>
      </c>
      <c r="E178" s="36"/>
      <c r="F178" s="196" t="s">
        <v>189</v>
      </c>
      <c r="G178" s="36"/>
      <c r="H178" s="36"/>
      <c r="I178" s="197"/>
      <c r="J178" s="36"/>
      <c r="K178" s="36"/>
      <c r="L178" s="39"/>
      <c r="M178" s="198"/>
      <c r="N178" s="199"/>
      <c r="O178" s="71"/>
      <c r="P178" s="71"/>
      <c r="Q178" s="71"/>
      <c r="R178" s="71"/>
      <c r="S178" s="71"/>
      <c r="T178" s="72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T178" s="17" t="s">
        <v>121</v>
      </c>
      <c r="AU178" s="17" t="s">
        <v>82</v>
      </c>
    </row>
    <row r="179" spans="1:65" s="13" customFormat="1" ht="11.25">
      <c r="B179" s="200"/>
      <c r="C179" s="201"/>
      <c r="D179" s="195" t="s">
        <v>122</v>
      </c>
      <c r="E179" s="202" t="s">
        <v>1</v>
      </c>
      <c r="F179" s="203" t="s">
        <v>191</v>
      </c>
      <c r="G179" s="201"/>
      <c r="H179" s="204">
        <v>3.24</v>
      </c>
      <c r="I179" s="205"/>
      <c r="J179" s="201"/>
      <c r="K179" s="201"/>
      <c r="L179" s="206"/>
      <c r="M179" s="207"/>
      <c r="N179" s="208"/>
      <c r="O179" s="208"/>
      <c r="P179" s="208"/>
      <c r="Q179" s="208"/>
      <c r="R179" s="208"/>
      <c r="S179" s="208"/>
      <c r="T179" s="209"/>
      <c r="AT179" s="210" t="s">
        <v>122</v>
      </c>
      <c r="AU179" s="210" t="s">
        <v>82</v>
      </c>
      <c r="AV179" s="13" t="s">
        <v>82</v>
      </c>
      <c r="AW179" s="13" t="s">
        <v>29</v>
      </c>
      <c r="AX179" s="13" t="s">
        <v>72</v>
      </c>
      <c r="AY179" s="210" t="s">
        <v>114</v>
      </c>
    </row>
    <row r="180" spans="1:65" s="14" customFormat="1" ht="11.25">
      <c r="B180" s="211"/>
      <c r="C180" s="212"/>
      <c r="D180" s="195" t="s">
        <v>122</v>
      </c>
      <c r="E180" s="213" t="s">
        <v>1</v>
      </c>
      <c r="F180" s="214" t="s">
        <v>124</v>
      </c>
      <c r="G180" s="212"/>
      <c r="H180" s="215">
        <v>3.24</v>
      </c>
      <c r="I180" s="216"/>
      <c r="J180" s="212"/>
      <c r="K180" s="212"/>
      <c r="L180" s="217"/>
      <c r="M180" s="218"/>
      <c r="N180" s="219"/>
      <c r="O180" s="219"/>
      <c r="P180" s="219"/>
      <c r="Q180" s="219"/>
      <c r="R180" s="219"/>
      <c r="S180" s="219"/>
      <c r="T180" s="220"/>
      <c r="AT180" s="221" t="s">
        <v>122</v>
      </c>
      <c r="AU180" s="221" t="s">
        <v>82</v>
      </c>
      <c r="AV180" s="14" t="s">
        <v>120</v>
      </c>
      <c r="AW180" s="14" t="s">
        <v>29</v>
      </c>
      <c r="AX180" s="14" t="s">
        <v>80</v>
      </c>
      <c r="AY180" s="221" t="s">
        <v>114</v>
      </c>
    </row>
    <row r="181" spans="1:65" s="2" customFormat="1" ht="16.5" customHeight="1">
      <c r="A181" s="34"/>
      <c r="B181" s="35"/>
      <c r="C181" s="222" t="s">
        <v>157</v>
      </c>
      <c r="D181" s="222" t="s">
        <v>149</v>
      </c>
      <c r="E181" s="223" t="s">
        <v>192</v>
      </c>
      <c r="F181" s="224" t="s">
        <v>193</v>
      </c>
      <c r="G181" s="225" t="s">
        <v>176</v>
      </c>
      <c r="H181" s="226">
        <v>6.48</v>
      </c>
      <c r="I181" s="227"/>
      <c r="J181" s="228">
        <f>ROUND(I181*H181,2)</f>
        <v>0</v>
      </c>
      <c r="K181" s="224" t="s">
        <v>1</v>
      </c>
      <c r="L181" s="229"/>
      <c r="M181" s="230" t="s">
        <v>1</v>
      </c>
      <c r="N181" s="231" t="s">
        <v>37</v>
      </c>
      <c r="O181" s="71"/>
      <c r="P181" s="191">
        <f>O181*H181</f>
        <v>0</v>
      </c>
      <c r="Q181" s="191">
        <v>0</v>
      </c>
      <c r="R181" s="191">
        <f>Q181*H181</f>
        <v>0</v>
      </c>
      <c r="S181" s="191">
        <v>0</v>
      </c>
      <c r="T181" s="192">
        <f>S181*H181</f>
        <v>0</v>
      </c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R181" s="193" t="s">
        <v>134</v>
      </c>
      <c r="AT181" s="193" t="s">
        <v>149</v>
      </c>
      <c r="AU181" s="193" t="s">
        <v>82</v>
      </c>
      <c r="AY181" s="17" t="s">
        <v>114</v>
      </c>
      <c r="BE181" s="194">
        <f>IF(N181="základní",J181,0)</f>
        <v>0</v>
      </c>
      <c r="BF181" s="194">
        <f>IF(N181="snížená",J181,0)</f>
        <v>0</v>
      </c>
      <c r="BG181" s="194">
        <f>IF(N181="zákl. přenesená",J181,0)</f>
        <v>0</v>
      </c>
      <c r="BH181" s="194">
        <f>IF(N181="sníž. přenesená",J181,0)</f>
        <v>0</v>
      </c>
      <c r="BI181" s="194">
        <f>IF(N181="nulová",J181,0)</f>
        <v>0</v>
      </c>
      <c r="BJ181" s="17" t="s">
        <v>80</v>
      </c>
      <c r="BK181" s="194">
        <f>ROUND(I181*H181,2)</f>
        <v>0</v>
      </c>
      <c r="BL181" s="17" t="s">
        <v>120</v>
      </c>
      <c r="BM181" s="193" t="s">
        <v>194</v>
      </c>
    </row>
    <row r="182" spans="1:65" s="2" customFormat="1" ht="11.25">
      <c r="A182" s="34"/>
      <c r="B182" s="35"/>
      <c r="C182" s="36"/>
      <c r="D182" s="195" t="s">
        <v>121</v>
      </c>
      <c r="E182" s="36"/>
      <c r="F182" s="196" t="s">
        <v>193</v>
      </c>
      <c r="G182" s="36"/>
      <c r="H182" s="36"/>
      <c r="I182" s="197"/>
      <c r="J182" s="36"/>
      <c r="K182" s="36"/>
      <c r="L182" s="39"/>
      <c r="M182" s="198"/>
      <c r="N182" s="199"/>
      <c r="O182" s="71"/>
      <c r="P182" s="71"/>
      <c r="Q182" s="71"/>
      <c r="R182" s="71"/>
      <c r="S182" s="71"/>
      <c r="T182" s="72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T182" s="17" t="s">
        <v>121</v>
      </c>
      <c r="AU182" s="17" t="s">
        <v>82</v>
      </c>
    </row>
    <row r="183" spans="1:65" s="13" customFormat="1" ht="11.25">
      <c r="B183" s="200"/>
      <c r="C183" s="201"/>
      <c r="D183" s="195" t="s">
        <v>122</v>
      </c>
      <c r="E183" s="202" t="s">
        <v>1</v>
      </c>
      <c r="F183" s="203" t="s">
        <v>195</v>
      </c>
      <c r="G183" s="201"/>
      <c r="H183" s="204">
        <v>6.48</v>
      </c>
      <c r="I183" s="205"/>
      <c r="J183" s="201"/>
      <c r="K183" s="201"/>
      <c r="L183" s="206"/>
      <c r="M183" s="207"/>
      <c r="N183" s="208"/>
      <c r="O183" s="208"/>
      <c r="P183" s="208"/>
      <c r="Q183" s="208"/>
      <c r="R183" s="208"/>
      <c r="S183" s="208"/>
      <c r="T183" s="209"/>
      <c r="AT183" s="210" t="s">
        <v>122</v>
      </c>
      <c r="AU183" s="210" t="s">
        <v>82</v>
      </c>
      <c r="AV183" s="13" t="s">
        <v>82</v>
      </c>
      <c r="AW183" s="13" t="s">
        <v>29</v>
      </c>
      <c r="AX183" s="13" t="s">
        <v>72</v>
      </c>
      <c r="AY183" s="210" t="s">
        <v>114</v>
      </c>
    </row>
    <row r="184" spans="1:65" s="14" customFormat="1" ht="11.25">
      <c r="B184" s="211"/>
      <c r="C184" s="212"/>
      <c r="D184" s="195" t="s">
        <v>122</v>
      </c>
      <c r="E184" s="213" t="s">
        <v>1</v>
      </c>
      <c r="F184" s="214" t="s">
        <v>124</v>
      </c>
      <c r="G184" s="212"/>
      <c r="H184" s="215">
        <v>6.48</v>
      </c>
      <c r="I184" s="216"/>
      <c r="J184" s="212"/>
      <c r="K184" s="212"/>
      <c r="L184" s="217"/>
      <c r="M184" s="218"/>
      <c r="N184" s="219"/>
      <c r="O184" s="219"/>
      <c r="P184" s="219"/>
      <c r="Q184" s="219"/>
      <c r="R184" s="219"/>
      <c r="S184" s="219"/>
      <c r="T184" s="220"/>
      <c r="AT184" s="221" t="s">
        <v>122</v>
      </c>
      <c r="AU184" s="221" t="s">
        <v>82</v>
      </c>
      <c r="AV184" s="14" t="s">
        <v>120</v>
      </c>
      <c r="AW184" s="14" t="s">
        <v>29</v>
      </c>
      <c r="AX184" s="14" t="s">
        <v>80</v>
      </c>
      <c r="AY184" s="221" t="s">
        <v>114</v>
      </c>
    </row>
    <row r="185" spans="1:65" s="12" customFormat="1" ht="22.9" customHeight="1">
      <c r="B185" s="166"/>
      <c r="C185" s="167"/>
      <c r="D185" s="168" t="s">
        <v>71</v>
      </c>
      <c r="E185" s="180" t="s">
        <v>120</v>
      </c>
      <c r="F185" s="180" t="s">
        <v>196</v>
      </c>
      <c r="G185" s="167"/>
      <c r="H185" s="167"/>
      <c r="I185" s="170"/>
      <c r="J185" s="181">
        <f>BK185</f>
        <v>0</v>
      </c>
      <c r="K185" s="167"/>
      <c r="L185" s="172"/>
      <c r="M185" s="173"/>
      <c r="N185" s="174"/>
      <c r="O185" s="174"/>
      <c r="P185" s="175">
        <f>SUM(P186:P191)</f>
        <v>0</v>
      </c>
      <c r="Q185" s="174"/>
      <c r="R185" s="175">
        <f>SUM(R186:R191)</f>
        <v>0</v>
      </c>
      <c r="S185" s="174"/>
      <c r="T185" s="176">
        <f>SUM(T186:T191)</f>
        <v>0</v>
      </c>
      <c r="AR185" s="177" t="s">
        <v>80</v>
      </c>
      <c r="AT185" s="178" t="s">
        <v>71</v>
      </c>
      <c r="AU185" s="178" t="s">
        <v>80</v>
      </c>
      <c r="AY185" s="177" t="s">
        <v>114</v>
      </c>
      <c r="BK185" s="179">
        <f>SUM(BK186:BK191)</f>
        <v>0</v>
      </c>
    </row>
    <row r="186" spans="1:65" s="2" customFormat="1" ht="24.2" customHeight="1">
      <c r="A186" s="34"/>
      <c r="B186" s="35"/>
      <c r="C186" s="182" t="s">
        <v>197</v>
      </c>
      <c r="D186" s="182" t="s">
        <v>116</v>
      </c>
      <c r="E186" s="183" t="s">
        <v>198</v>
      </c>
      <c r="F186" s="184" t="s">
        <v>199</v>
      </c>
      <c r="G186" s="185" t="s">
        <v>138</v>
      </c>
      <c r="H186" s="186">
        <v>1.08</v>
      </c>
      <c r="I186" s="187"/>
      <c r="J186" s="188">
        <f>ROUND(I186*H186,2)</f>
        <v>0</v>
      </c>
      <c r="K186" s="184" t="s">
        <v>1</v>
      </c>
      <c r="L186" s="39"/>
      <c r="M186" s="189" t="s">
        <v>1</v>
      </c>
      <c r="N186" s="190" t="s">
        <v>37</v>
      </c>
      <c r="O186" s="71"/>
      <c r="P186" s="191">
        <f>O186*H186</f>
        <v>0</v>
      </c>
      <c r="Q186" s="191">
        <v>0</v>
      </c>
      <c r="R186" s="191">
        <f>Q186*H186</f>
        <v>0</v>
      </c>
      <c r="S186" s="191">
        <v>0</v>
      </c>
      <c r="T186" s="192">
        <f>S186*H186</f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193" t="s">
        <v>120</v>
      </c>
      <c r="AT186" s="193" t="s">
        <v>116</v>
      </c>
      <c r="AU186" s="193" t="s">
        <v>82</v>
      </c>
      <c r="AY186" s="17" t="s">
        <v>114</v>
      </c>
      <c r="BE186" s="194">
        <f>IF(N186="základní",J186,0)</f>
        <v>0</v>
      </c>
      <c r="BF186" s="194">
        <f>IF(N186="snížená",J186,0)</f>
        <v>0</v>
      </c>
      <c r="BG186" s="194">
        <f>IF(N186="zákl. přenesená",J186,0)</f>
        <v>0</v>
      </c>
      <c r="BH186" s="194">
        <f>IF(N186="sníž. přenesená",J186,0)</f>
        <v>0</v>
      </c>
      <c r="BI186" s="194">
        <f>IF(N186="nulová",J186,0)</f>
        <v>0</v>
      </c>
      <c r="BJ186" s="17" t="s">
        <v>80</v>
      </c>
      <c r="BK186" s="194">
        <f>ROUND(I186*H186,2)</f>
        <v>0</v>
      </c>
      <c r="BL186" s="17" t="s">
        <v>120</v>
      </c>
      <c r="BM186" s="193" t="s">
        <v>200</v>
      </c>
    </row>
    <row r="187" spans="1:65" s="2" customFormat="1" ht="11.25">
      <c r="A187" s="34"/>
      <c r="B187" s="35"/>
      <c r="C187" s="36"/>
      <c r="D187" s="195" t="s">
        <v>121</v>
      </c>
      <c r="E187" s="36"/>
      <c r="F187" s="196" t="s">
        <v>199</v>
      </c>
      <c r="G187" s="36"/>
      <c r="H187" s="36"/>
      <c r="I187" s="197"/>
      <c r="J187" s="36"/>
      <c r="K187" s="36"/>
      <c r="L187" s="39"/>
      <c r="M187" s="198"/>
      <c r="N187" s="199"/>
      <c r="O187" s="71"/>
      <c r="P187" s="71"/>
      <c r="Q187" s="71"/>
      <c r="R187" s="71"/>
      <c r="S187" s="71"/>
      <c r="T187" s="72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T187" s="17" t="s">
        <v>121</v>
      </c>
      <c r="AU187" s="17" t="s">
        <v>82</v>
      </c>
    </row>
    <row r="188" spans="1:65" s="13" customFormat="1" ht="11.25">
      <c r="B188" s="200"/>
      <c r="C188" s="201"/>
      <c r="D188" s="195" t="s">
        <v>122</v>
      </c>
      <c r="E188" s="202" t="s">
        <v>1</v>
      </c>
      <c r="F188" s="203" t="s">
        <v>201</v>
      </c>
      <c r="G188" s="201"/>
      <c r="H188" s="204">
        <v>1.08</v>
      </c>
      <c r="I188" s="205"/>
      <c r="J188" s="201"/>
      <c r="K188" s="201"/>
      <c r="L188" s="206"/>
      <c r="M188" s="207"/>
      <c r="N188" s="208"/>
      <c r="O188" s="208"/>
      <c r="P188" s="208"/>
      <c r="Q188" s="208"/>
      <c r="R188" s="208"/>
      <c r="S188" s="208"/>
      <c r="T188" s="209"/>
      <c r="AT188" s="210" t="s">
        <v>122</v>
      </c>
      <c r="AU188" s="210" t="s">
        <v>82</v>
      </c>
      <c r="AV188" s="13" t="s">
        <v>82</v>
      </c>
      <c r="AW188" s="13" t="s">
        <v>29</v>
      </c>
      <c r="AX188" s="13" t="s">
        <v>72</v>
      </c>
      <c r="AY188" s="210" t="s">
        <v>114</v>
      </c>
    </row>
    <row r="189" spans="1:65" s="14" customFormat="1" ht="11.25">
      <c r="B189" s="211"/>
      <c r="C189" s="212"/>
      <c r="D189" s="195" t="s">
        <v>122</v>
      </c>
      <c r="E189" s="213" t="s">
        <v>1</v>
      </c>
      <c r="F189" s="214" t="s">
        <v>124</v>
      </c>
      <c r="G189" s="212"/>
      <c r="H189" s="215">
        <v>1.08</v>
      </c>
      <c r="I189" s="216"/>
      <c r="J189" s="212"/>
      <c r="K189" s="212"/>
      <c r="L189" s="217"/>
      <c r="M189" s="218"/>
      <c r="N189" s="219"/>
      <c r="O189" s="219"/>
      <c r="P189" s="219"/>
      <c r="Q189" s="219"/>
      <c r="R189" s="219"/>
      <c r="S189" s="219"/>
      <c r="T189" s="220"/>
      <c r="AT189" s="221" t="s">
        <v>122</v>
      </c>
      <c r="AU189" s="221" t="s">
        <v>82</v>
      </c>
      <c r="AV189" s="14" t="s">
        <v>120</v>
      </c>
      <c r="AW189" s="14" t="s">
        <v>29</v>
      </c>
      <c r="AX189" s="14" t="s">
        <v>80</v>
      </c>
      <c r="AY189" s="221" t="s">
        <v>114</v>
      </c>
    </row>
    <row r="190" spans="1:65" s="2" customFormat="1" ht="33" customHeight="1">
      <c r="A190" s="34"/>
      <c r="B190" s="35"/>
      <c r="C190" s="182" t="s">
        <v>161</v>
      </c>
      <c r="D190" s="182" t="s">
        <v>116</v>
      </c>
      <c r="E190" s="183" t="s">
        <v>202</v>
      </c>
      <c r="F190" s="184" t="s">
        <v>203</v>
      </c>
      <c r="G190" s="185" t="s">
        <v>119</v>
      </c>
      <c r="H190" s="186">
        <v>20.25</v>
      </c>
      <c r="I190" s="187"/>
      <c r="J190" s="188">
        <f>ROUND(I190*H190,2)</f>
        <v>0</v>
      </c>
      <c r="K190" s="184" t="s">
        <v>1</v>
      </c>
      <c r="L190" s="39"/>
      <c r="M190" s="189" t="s">
        <v>1</v>
      </c>
      <c r="N190" s="190" t="s">
        <v>37</v>
      </c>
      <c r="O190" s="71"/>
      <c r="P190" s="191">
        <f>O190*H190</f>
        <v>0</v>
      </c>
      <c r="Q190" s="191">
        <v>0</v>
      </c>
      <c r="R190" s="191">
        <f>Q190*H190</f>
        <v>0</v>
      </c>
      <c r="S190" s="191">
        <v>0</v>
      </c>
      <c r="T190" s="192">
        <f>S190*H190</f>
        <v>0</v>
      </c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R190" s="193" t="s">
        <v>120</v>
      </c>
      <c r="AT190" s="193" t="s">
        <v>116</v>
      </c>
      <c r="AU190" s="193" t="s">
        <v>82</v>
      </c>
      <c r="AY190" s="17" t="s">
        <v>114</v>
      </c>
      <c r="BE190" s="194">
        <f>IF(N190="základní",J190,0)</f>
        <v>0</v>
      </c>
      <c r="BF190" s="194">
        <f>IF(N190="snížená",J190,0)</f>
        <v>0</v>
      </c>
      <c r="BG190" s="194">
        <f>IF(N190="zákl. přenesená",J190,0)</f>
        <v>0</v>
      </c>
      <c r="BH190" s="194">
        <f>IF(N190="sníž. přenesená",J190,0)</f>
        <v>0</v>
      </c>
      <c r="BI190" s="194">
        <f>IF(N190="nulová",J190,0)</f>
        <v>0</v>
      </c>
      <c r="BJ190" s="17" t="s">
        <v>80</v>
      </c>
      <c r="BK190" s="194">
        <f>ROUND(I190*H190,2)</f>
        <v>0</v>
      </c>
      <c r="BL190" s="17" t="s">
        <v>120</v>
      </c>
      <c r="BM190" s="193" t="s">
        <v>204</v>
      </c>
    </row>
    <row r="191" spans="1:65" s="2" customFormat="1" ht="19.5">
      <c r="A191" s="34"/>
      <c r="B191" s="35"/>
      <c r="C191" s="36"/>
      <c r="D191" s="195" t="s">
        <v>121</v>
      </c>
      <c r="E191" s="36"/>
      <c r="F191" s="196" t="s">
        <v>203</v>
      </c>
      <c r="G191" s="36"/>
      <c r="H191" s="36"/>
      <c r="I191" s="197"/>
      <c r="J191" s="36"/>
      <c r="K191" s="36"/>
      <c r="L191" s="39"/>
      <c r="M191" s="198"/>
      <c r="N191" s="199"/>
      <c r="O191" s="71"/>
      <c r="P191" s="71"/>
      <c r="Q191" s="71"/>
      <c r="R191" s="71"/>
      <c r="S191" s="71"/>
      <c r="T191" s="72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T191" s="17" t="s">
        <v>121</v>
      </c>
      <c r="AU191" s="17" t="s">
        <v>82</v>
      </c>
    </row>
    <row r="192" spans="1:65" s="12" customFormat="1" ht="22.9" customHeight="1">
      <c r="B192" s="166"/>
      <c r="C192" s="167"/>
      <c r="D192" s="168" t="s">
        <v>71</v>
      </c>
      <c r="E192" s="180" t="s">
        <v>135</v>
      </c>
      <c r="F192" s="180" t="s">
        <v>205</v>
      </c>
      <c r="G192" s="167"/>
      <c r="H192" s="167"/>
      <c r="I192" s="170"/>
      <c r="J192" s="181">
        <f>BK192</f>
        <v>0</v>
      </c>
      <c r="K192" s="167"/>
      <c r="L192" s="172"/>
      <c r="M192" s="173"/>
      <c r="N192" s="174"/>
      <c r="O192" s="174"/>
      <c r="P192" s="175">
        <f>SUM(P193:P198)</f>
        <v>0</v>
      </c>
      <c r="Q192" s="174"/>
      <c r="R192" s="175">
        <f>SUM(R193:R198)</f>
        <v>0</v>
      </c>
      <c r="S192" s="174"/>
      <c r="T192" s="176">
        <f>SUM(T193:T198)</f>
        <v>0</v>
      </c>
      <c r="AR192" s="177" t="s">
        <v>80</v>
      </c>
      <c r="AT192" s="178" t="s">
        <v>71</v>
      </c>
      <c r="AU192" s="178" t="s">
        <v>80</v>
      </c>
      <c r="AY192" s="177" t="s">
        <v>114</v>
      </c>
      <c r="BK192" s="179">
        <f>SUM(BK193:BK198)</f>
        <v>0</v>
      </c>
    </row>
    <row r="193" spans="1:65" s="2" customFormat="1" ht="24.2" customHeight="1">
      <c r="A193" s="34"/>
      <c r="B193" s="35"/>
      <c r="C193" s="182" t="s">
        <v>7</v>
      </c>
      <c r="D193" s="182" t="s">
        <v>116</v>
      </c>
      <c r="E193" s="183" t="s">
        <v>206</v>
      </c>
      <c r="F193" s="184" t="s">
        <v>207</v>
      </c>
      <c r="G193" s="185" t="s">
        <v>119</v>
      </c>
      <c r="H193" s="186">
        <v>20.25</v>
      </c>
      <c r="I193" s="187"/>
      <c r="J193" s="188">
        <f>ROUND(I193*H193,2)</f>
        <v>0</v>
      </c>
      <c r="K193" s="184" t="s">
        <v>1</v>
      </c>
      <c r="L193" s="39"/>
      <c r="M193" s="189" t="s">
        <v>1</v>
      </c>
      <c r="N193" s="190" t="s">
        <v>37</v>
      </c>
      <c r="O193" s="71"/>
      <c r="P193" s="191">
        <f>O193*H193</f>
        <v>0</v>
      </c>
      <c r="Q193" s="191">
        <v>0</v>
      </c>
      <c r="R193" s="191">
        <f>Q193*H193</f>
        <v>0</v>
      </c>
      <c r="S193" s="191">
        <v>0</v>
      </c>
      <c r="T193" s="192">
        <f>S193*H193</f>
        <v>0</v>
      </c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R193" s="193" t="s">
        <v>120</v>
      </c>
      <c r="AT193" s="193" t="s">
        <v>116</v>
      </c>
      <c r="AU193" s="193" t="s">
        <v>82</v>
      </c>
      <c r="AY193" s="17" t="s">
        <v>114</v>
      </c>
      <c r="BE193" s="194">
        <f>IF(N193="základní",J193,0)</f>
        <v>0</v>
      </c>
      <c r="BF193" s="194">
        <f>IF(N193="snížená",J193,0)</f>
        <v>0</v>
      </c>
      <c r="BG193" s="194">
        <f>IF(N193="zákl. přenesená",J193,0)</f>
        <v>0</v>
      </c>
      <c r="BH193" s="194">
        <f>IF(N193="sníž. přenesená",J193,0)</f>
        <v>0</v>
      </c>
      <c r="BI193" s="194">
        <f>IF(N193="nulová",J193,0)</f>
        <v>0</v>
      </c>
      <c r="BJ193" s="17" t="s">
        <v>80</v>
      </c>
      <c r="BK193" s="194">
        <f>ROUND(I193*H193,2)</f>
        <v>0</v>
      </c>
      <c r="BL193" s="17" t="s">
        <v>120</v>
      </c>
      <c r="BM193" s="193" t="s">
        <v>208</v>
      </c>
    </row>
    <row r="194" spans="1:65" s="2" customFormat="1" ht="19.5">
      <c r="A194" s="34"/>
      <c r="B194" s="35"/>
      <c r="C194" s="36"/>
      <c r="D194" s="195" t="s">
        <v>121</v>
      </c>
      <c r="E194" s="36"/>
      <c r="F194" s="196" t="s">
        <v>207</v>
      </c>
      <c r="G194" s="36"/>
      <c r="H194" s="36"/>
      <c r="I194" s="197"/>
      <c r="J194" s="36"/>
      <c r="K194" s="36"/>
      <c r="L194" s="39"/>
      <c r="M194" s="198"/>
      <c r="N194" s="199"/>
      <c r="O194" s="71"/>
      <c r="P194" s="71"/>
      <c r="Q194" s="71"/>
      <c r="R194" s="71"/>
      <c r="S194" s="71"/>
      <c r="T194" s="72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T194" s="17" t="s">
        <v>121</v>
      </c>
      <c r="AU194" s="17" t="s">
        <v>82</v>
      </c>
    </row>
    <row r="195" spans="1:65" s="13" customFormat="1" ht="11.25">
      <c r="B195" s="200"/>
      <c r="C195" s="201"/>
      <c r="D195" s="195" t="s">
        <v>122</v>
      </c>
      <c r="E195" s="202" t="s">
        <v>1</v>
      </c>
      <c r="F195" s="203" t="s">
        <v>209</v>
      </c>
      <c r="G195" s="201"/>
      <c r="H195" s="204">
        <v>20.25</v>
      </c>
      <c r="I195" s="205"/>
      <c r="J195" s="201"/>
      <c r="K195" s="201"/>
      <c r="L195" s="206"/>
      <c r="M195" s="207"/>
      <c r="N195" s="208"/>
      <c r="O195" s="208"/>
      <c r="P195" s="208"/>
      <c r="Q195" s="208"/>
      <c r="R195" s="208"/>
      <c r="S195" s="208"/>
      <c r="T195" s="209"/>
      <c r="AT195" s="210" t="s">
        <v>122</v>
      </c>
      <c r="AU195" s="210" t="s">
        <v>82</v>
      </c>
      <c r="AV195" s="13" t="s">
        <v>82</v>
      </c>
      <c r="AW195" s="13" t="s">
        <v>29</v>
      </c>
      <c r="AX195" s="13" t="s">
        <v>72</v>
      </c>
      <c r="AY195" s="210" t="s">
        <v>114</v>
      </c>
    </row>
    <row r="196" spans="1:65" s="14" customFormat="1" ht="11.25">
      <c r="B196" s="211"/>
      <c r="C196" s="212"/>
      <c r="D196" s="195" t="s">
        <v>122</v>
      </c>
      <c r="E196" s="213" t="s">
        <v>1</v>
      </c>
      <c r="F196" s="214" t="s">
        <v>124</v>
      </c>
      <c r="G196" s="212"/>
      <c r="H196" s="215">
        <v>20.25</v>
      </c>
      <c r="I196" s="216"/>
      <c r="J196" s="212"/>
      <c r="K196" s="212"/>
      <c r="L196" s="217"/>
      <c r="M196" s="218"/>
      <c r="N196" s="219"/>
      <c r="O196" s="219"/>
      <c r="P196" s="219"/>
      <c r="Q196" s="219"/>
      <c r="R196" s="219"/>
      <c r="S196" s="219"/>
      <c r="T196" s="220"/>
      <c r="AT196" s="221" t="s">
        <v>122</v>
      </c>
      <c r="AU196" s="221" t="s">
        <v>82</v>
      </c>
      <c r="AV196" s="14" t="s">
        <v>120</v>
      </c>
      <c r="AW196" s="14" t="s">
        <v>29</v>
      </c>
      <c r="AX196" s="14" t="s">
        <v>80</v>
      </c>
      <c r="AY196" s="221" t="s">
        <v>114</v>
      </c>
    </row>
    <row r="197" spans="1:65" s="2" customFormat="1" ht="16.5" customHeight="1">
      <c r="A197" s="34"/>
      <c r="B197" s="35"/>
      <c r="C197" s="222" t="s">
        <v>165</v>
      </c>
      <c r="D197" s="222" t="s">
        <v>149</v>
      </c>
      <c r="E197" s="223" t="s">
        <v>210</v>
      </c>
      <c r="F197" s="224" t="s">
        <v>211</v>
      </c>
      <c r="G197" s="225" t="s">
        <v>119</v>
      </c>
      <c r="H197" s="226">
        <v>4.12</v>
      </c>
      <c r="I197" s="227"/>
      <c r="J197" s="228">
        <f>ROUND(I197*H197,2)</f>
        <v>0</v>
      </c>
      <c r="K197" s="224" t="s">
        <v>1</v>
      </c>
      <c r="L197" s="229"/>
      <c r="M197" s="230" t="s">
        <v>1</v>
      </c>
      <c r="N197" s="231" t="s">
        <v>37</v>
      </c>
      <c r="O197" s="71"/>
      <c r="P197" s="191">
        <f>O197*H197</f>
        <v>0</v>
      </c>
      <c r="Q197" s="191">
        <v>0</v>
      </c>
      <c r="R197" s="191">
        <f>Q197*H197</f>
        <v>0</v>
      </c>
      <c r="S197" s="191">
        <v>0</v>
      </c>
      <c r="T197" s="192">
        <f>S197*H197</f>
        <v>0</v>
      </c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R197" s="193" t="s">
        <v>134</v>
      </c>
      <c r="AT197" s="193" t="s">
        <v>149</v>
      </c>
      <c r="AU197" s="193" t="s">
        <v>82</v>
      </c>
      <c r="AY197" s="17" t="s">
        <v>114</v>
      </c>
      <c r="BE197" s="194">
        <f>IF(N197="základní",J197,0)</f>
        <v>0</v>
      </c>
      <c r="BF197" s="194">
        <f>IF(N197="snížená",J197,0)</f>
        <v>0</v>
      </c>
      <c r="BG197" s="194">
        <f>IF(N197="zákl. přenesená",J197,0)</f>
        <v>0</v>
      </c>
      <c r="BH197" s="194">
        <f>IF(N197="sníž. přenesená",J197,0)</f>
        <v>0</v>
      </c>
      <c r="BI197" s="194">
        <f>IF(N197="nulová",J197,0)</f>
        <v>0</v>
      </c>
      <c r="BJ197" s="17" t="s">
        <v>80</v>
      </c>
      <c r="BK197" s="194">
        <f>ROUND(I197*H197,2)</f>
        <v>0</v>
      </c>
      <c r="BL197" s="17" t="s">
        <v>120</v>
      </c>
      <c r="BM197" s="193" t="s">
        <v>212</v>
      </c>
    </row>
    <row r="198" spans="1:65" s="2" customFormat="1" ht="11.25">
      <c r="A198" s="34"/>
      <c r="B198" s="35"/>
      <c r="C198" s="36"/>
      <c r="D198" s="195" t="s">
        <v>121</v>
      </c>
      <c r="E198" s="36"/>
      <c r="F198" s="196" t="s">
        <v>211</v>
      </c>
      <c r="G198" s="36"/>
      <c r="H198" s="36"/>
      <c r="I198" s="197"/>
      <c r="J198" s="36"/>
      <c r="K198" s="36"/>
      <c r="L198" s="39"/>
      <c r="M198" s="198"/>
      <c r="N198" s="199"/>
      <c r="O198" s="71"/>
      <c r="P198" s="71"/>
      <c r="Q198" s="71"/>
      <c r="R198" s="71"/>
      <c r="S198" s="71"/>
      <c r="T198" s="72"/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T198" s="17" t="s">
        <v>121</v>
      </c>
      <c r="AU198" s="17" t="s">
        <v>82</v>
      </c>
    </row>
    <row r="199" spans="1:65" s="12" customFormat="1" ht="22.9" customHeight="1">
      <c r="B199" s="166"/>
      <c r="C199" s="167"/>
      <c r="D199" s="168" t="s">
        <v>71</v>
      </c>
      <c r="E199" s="180" t="s">
        <v>134</v>
      </c>
      <c r="F199" s="180" t="s">
        <v>213</v>
      </c>
      <c r="G199" s="167"/>
      <c r="H199" s="167"/>
      <c r="I199" s="170"/>
      <c r="J199" s="181">
        <f>BK199</f>
        <v>0</v>
      </c>
      <c r="K199" s="167"/>
      <c r="L199" s="172"/>
      <c r="M199" s="173"/>
      <c r="N199" s="174"/>
      <c r="O199" s="174"/>
      <c r="P199" s="175">
        <f>SUM(P200:P223)</f>
        <v>0</v>
      </c>
      <c r="Q199" s="174"/>
      <c r="R199" s="175">
        <f>SUM(R200:R223)</f>
        <v>0</v>
      </c>
      <c r="S199" s="174"/>
      <c r="T199" s="176">
        <f>SUM(T200:T223)</f>
        <v>0</v>
      </c>
      <c r="AR199" s="177" t="s">
        <v>80</v>
      </c>
      <c r="AT199" s="178" t="s">
        <v>71</v>
      </c>
      <c r="AU199" s="178" t="s">
        <v>80</v>
      </c>
      <c r="AY199" s="177" t="s">
        <v>114</v>
      </c>
      <c r="BK199" s="179">
        <f>SUM(BK200:BK223)</f>
        <v>0</v>
      </c>
    </row>
    <row r="200" spans="1:65" s="2" customFormat="1" ht="24.2" customHeight="1">
      <c r="A200" s="34"/>
      <c r="B200" s="35"/>
      <c r="C200" s="222" t="s">
        <v>214</v>
      </c>
      <c r="D200" s="222" t="s">
        <v>149</v>
      </c>
      <c r="E200" s="223" t="s">
        <v>215</v>
      </c>
      <c r="F200" s="224" t="s">
        <v>216</v>
      </c>
      <c r="G200" s="225" t="s">
        <v>217</v>
      </c>
      <c r="H200" s="226">
        <v>1</v>
      </c>
      <c r="I200" s="227"/>
      <c r="J200" s="228">
        <f>ROUND(I200*H200,2)</f>
        <v>0</v>
      </c>
      <c r="K200" s="224" t="s">
        <v>1</v>
      </c>
      <c r="L200" s="229"/>
      <c r="M200" s="230" t="s">
        <v>1</v>
      </c>
      <c r="N200" s="231" t="s">
        <v>37</v>
      </c>
      <c r="O200" s="71"/>
      <c r="P200" s="191">
        <f>O200*H200</f>
        <v>0</v>
      </c>
      <c r="Q200" s="191">
        <v>0</v>
      </c>
      <c r="R200" s="191">
        <f>Q200*H200</f>
        <v>0</v>
      </c>
      <c r="S200" s="191">
        <v>0</v>
      </c>
      <c r="T200" s="192">
        <f>S200*H200</f>
        <v>0</v>
      </c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R200" s="193" t="s">
        <v>134</v>
      </c>
      <c r="AT200" s="193" t="s">
        <v>149</v>
      </c>
      <c r="AU200" s="193" t="s">
        <v>82</v>
      </c>
      <c r="AY200" s="17" t="s">
        <v>114</v>
      </c>
      <c r="BE200" s="194">
        <f>IF(N200="základní",J200,0)</f>
        <v>0</v>
      </c>
      <c r="BF200" s="194">
        <f>IF(N200="snížená",J200,0)</f>
        <v>0</v>
      </c>
      <c r="BG200" s="194">
        <f>IF(N200="zákl. přenesená",J200,0)</f>
        <v>0</v>
      </c>
      <c r="BH200" s="194">
        <f>IF(N200="sníž. přenesená",J200,0)</f>
        <v>0</v>
      </c>
      <c r="BI200" s="194">
        <f>IF(N200="nulová",J200,0)</f>
        <v>0</v>
      </c>
      <c r="BJ200" s="17" t="s">
        <v>80</v>
      </c>
      <c r="BK200" s="194">
        <f>ROUND(I200*H200,2)</f>
        <v>0</v>
      </c>
      <c r="BL200" s="17" t="s">
        <v>120</v>
      </c>
      <c r="BM200" s="193" t="s">
        <v>218</v>
      </c>
    </row>
    <row r="201" spans="1:65" s="2" customFormat="1" ht="19.5">
      <c r="A201" s="34"/>
      <c r="B201" s="35"/>
      <c r="C201" s="36"/>
      <c r="D201" s="195" t="s">
        <v>121</v>
      </c>
      <c r="E201" s="36"/>
      <c r="F201" s="196" t="s">
        <v>216</v>
      </c>
      <c r="G201" s="36"/>
      <c r="H201" s="36"/>
      <c r="I201" s="197"/>
      <c r="J201" s="36"/>
      <c r="K201" s="36"/>
      <c r="L201" s="39"/>
      <c r="M201" s="198"/>
      <c r="N201" s="199"/>
      <c r="O201" s="71"/>
      <c r="P201" s="71"/>
      <c r="Q201" s="71"/>
      <c r="R201" s="71"/>
      <c r="S201" s="71"/>
      <c r="T201" s="72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T201" s="17" t="s">
        <v>121</v>
      </c>
      <c r="AU201" s="17" t="s">
        <v>82</v>
      </c>
    </row>
    <row r="202" spans="1:65" s="2" customFormat="1" ht="24.2" customHeight="1">
      <c r="A202" s="34"/>
      <c r="B202" s="35"/>
      <c r="C202" s="182" t="s">
        <v>168</v>
      </c>
      <c r="D202" s="182" t="s">
        <v>116</v>
      </c>
      <c r="E202" s="183" t="s">
        <v>219</v>
      </c>
      <c r="F202" s="184" t="s">
        <v>220</v>
      </c>
      <c r="G202" s="185" t="s">
        <v>130</v>
      </c>
      <c r="H202" s="186">
        <v>35.18</v>
      </c>
      <c r="I202" s="187"/>
      <c r="J202" s="188">
        <f>ROUND(I202*H202,2)</f>
        <v>0</v>
      </c>
      <c r="K202" s="184" t="s">
        <v>1</v>
      </c>
      <c r="L202" s="39"/>
      <c r="M202" s="189" t="s">
        <v>1</v>
      </c>
      <c r="N202" s="190" t="s">
        <v>37</v>
      </c>
      <c r="O202" s="71"/>
      <c r="P202" s="191">
        <f>O202*H202</f>
        <v>0</v>
      </c>
      <c r="Q202" s="191">
        <v>0</v>
      </c>
      <c r="R202" s="191">
        <f>Q202*H202</f>
        <v>0</v>
      </c>
      <c r="S202" s="191">
        <v>0</v>
      </c>
      <c r="T202" s="192">
        <f>S202*H202</f>
        <v>0</v>
      </c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R202" s="193" t="s">
        <v>120</v>
      </c>
      <c r="AT202" s="193" t="s">
        <v>116</v>
      </c>
      <c r="AU202" s="193" t="s">
        <v>82</v>
      </c>
      <c r="AY202" s="17" t="s">
        <v>114</v>
      </c>
      <c r="BE202" s="194">
        <f>IF(N202="základní",J202,0)</f>
        <v>0</v>
      </c>
      <c r="BF202" s="194">
        <f>IF(N202="snížená",J202,0)</f>
        <v>0</v>
      </c>
      <c r="BG202" s="194">
        <f>IF(N202="zákl. přenesená",J202,0)</f>
        <v>0</v>
      </c>
      <c r="BH202" s="194">
        <f>IF(N202="sníž. přenesená",J202,0)</f>
        <v>0</v>
      </c>
      <c r="BI202" s="194">
        <f>IF(N202="nulová",J202,0)</f>
        <v>0</v>
      </c>
      <c r="BJ202" s="17" t="s">
        <v>80</v>
      </c>
      <c r="BK202" s="194">
        <f>ROUND(I202*H202,2)</f>
        <v>0</v>
      </c>
      <c r="BL202" s="17" t="s">
        <v>120</v>
      </c>
      <c r="BM202" s="193" t="s">
        <v>221</v>
      </c>
    </row>
    <row r="203" spans="1:65" s="2" customFormat="1" ht="19.5">
      <c r="A203" s="34"/>
      <c r="B203" s="35"/>
      <c r="C203" s="36"/>
      <c r="D203" s="195" t="s">
        <v>121</v>
      </c>
      <c r="E203" s="36"/>
      <c r="F203" s="196" t="s">
        <v>220</v>
      </c>
      <c r="G203" s="36"/>
      <c r="H203" s="36"/>
      <c r="I203" s="197"/>
      <c r="J203" s="36"/>
      <c r="K203" s="36"/>
      <c r="L203" s="39"/>
      <c r="M203" s="198"/>
      <c r="N203" s="199"/>
      <c r="O203" s="71"/>
      <c r="P203" s="71"/>
      <c r="Q203" s="71"/>
      <c r="R203" s="71"/>
      <c r="S203" s="71"/>
      <c r="T203" s="72"/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T203" s="17" t="s">
        <v>121</v>
      </c>
      <c r="AU203" s="17" t="s">
        <v>82</v>
      </c>
    </row>
    <row r="204" spans="1:65" s="2" customFormat="1" ht="49.15" customHeight="1">
      <c r="A204" s="34"/>
      <c r="B204" s="35"/>
      <c r="C204" s="222" t="s">
        <v>222</v>
      </c>
      <c r="D204" s="222" t="s">
        <v>149</v>
      </c>
      <c r="E204" s="223" t="s">
        <v>223</v>
      </c>
      <c r="F204" s="224" t="s">
        <v>224</v>
      </c>
      <c r="G204" s="225" t="s">
        <v>130</v>
      </c>
      <c r="H204" s="226">
        <v>37.555</v>
      </c>
      <c r="I204" s="227"/>
      <c r="J204" s="228">
        <f>ROUND(I204*H204,2)</f>
        <v>0</v>
      </c>
      <c r="K204" s="224" t="s">
        <v>1</v>
      </c>
      <c r="L204" s="229"/>
      <c r="M204" s="230" t="s">
        <v>1</v>
      </c>
      <c r="N204" s="231" t="s">
        <v>37</v>
      </c>
      <c r="O204" s="71"/>
      <c r="P204" s="191">
        <f>O204*H204</f>
        <v>0</v>
      </c>
      <c r="Q204" s="191">
        <v>0</v>
      </c>
      <c r="R204" s="191">
        <f>Q204*H204</f>
        <v>0</v>
      </c>
      <c r="S204" s="191">
        <v>0</v>
      </c>
      <c r="T204" s="192">
        <f>S204*H204</f>
        <v>0</v>
      </c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R204" s="193" t="s">
        <v>134</v>
      </c>
      <c r="AT204" s="193" t="s">
        <v>149</v>
      </c>
      <c r="AU204" s="193" t="s">
        <v>82</v>
      </c>
      <c r="AY204" s="17" t="s">
        <v>114</v>
      </c>
      <c r="BE204" s="194">
        <f>IF(N204="základní",J204,0)</f>
        <v>0</v>
      </c>
      <c r="BF204" s="194">
        <f>IF(N204="snížená",J204,0)</f>
        <v>0</v>
      </c>
      <c r="BG204" s="194">
        <f>IF(N204="zákl. přenesená",J204,0)</f>
        <v>0</v>
      </c>
      <c r="BH204" s="194">
        <f>IF(N204="sníž. přenesená",J204,0)</f>
        <v>0</v>
      </c>
      <c r="BI204" s="194">
        <f>IF(N204="nulová",J204,0)</f>
        <v>0</v>
      </c>
      <c r="BJ204" s="17" t="s">
        <v>80</v>
      </c>
      <c r="BK204" s="194">
        <f>ROUND(I204*H204,2)</f>
        <v>0</v>
      </c>
      <c r="BL204" s="17" t="s">
        <v>120</v>
      </c>
      <c r="BM204" s="193" t="s">
        <v>225</v>
      </c>
    </row>
    <row r="205" spans="1:65" s="2" customFormat="1" ht="29.25">
      <c r="A205" s="34"/>
      <c r="B205" s="35"/>
      <c r="C205" s="36"/>
      <c r="D205" s="195" t="s">
        <v>121</v>
      </c>
      <c r="E205" s="36"/>
      <c r="F205" s="196" t="s">
        <v>224</v>
      </c>
      <c r="G205" s="36"/>
      <c r="H205" s="36"/>
      <c r="I205" s="197"/>
      <c r="J205" s="36"/>
      <c r="K205" s="36"/>
      <c r="L205" s="39"/>
      <c r="M205" s="198"/>
      <c r="N205" s="199"/>
      <c r="O205" s="71"/>
      <c r="P205" s="71"/>
      <c r="Q205" s="71"/>
      <c r="R205" s="71"/>
      <c r="S205" s="71"/>
      <c r="T205" s="72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T205" s="17" t="s">
        <v>121</v>
      </c>
      <c r="AU205" s="17" t="s">
        <v>82</v>
      </c>
    </row>
    <row r="206" spans="1:65" s="13" customFormat="1" ht="11.25">
      <c r="B206" s="200"/>
      <c r="C206" s="201"/>
      <c r="D206" s="195" t="s">
        <v>122</v>
      </c>
      <c r="E206" s="202" t="s">
        <v>1</v>
      </c>
      <c r="F206" s="203" t="s">
        <v>226</v>
      </c>
      <c r="G206" s="201"/>
      <c r="H206" s="204">
        <v>37.555</v>
      </c>
      <c r="I206" s="205"/>
      <c r="J206" s="201"/>
      <c r="K206" s="201"/>
      <c r="L206" s="206"/>
      <c r="M206" s="207"/>
      <c r="N206" s="208"/>
      <c r="O206" s="208"/>
      <c r="P206" s="208"/>
      <c r="Q206" s="208"/>
      <c r="R206" s="208"/>
      <c r="S206" s="208"/>
      <c r="T206" s="209"/>
      <c r="AT206" s="210" t="s">
        <v>122</v>
      </c>
      <c r="AU206" s="210" t="s">
        <v>82</v>
      </c>
      <c r="AV206" s="13" t="s">
        <v>82</v>
      </c>
      <c r="AW206" s="13" t="s">
        <v>29</v>
      </c>
      <c r="AX206" s="13" t="s">
        <v>72</v>
      </c>
      <c r="AY206" s="210" t="s">
        <v>114</v>
      </c>
    </row>
    <row r="207" spans="1:65" s="14" customFormat="1" ht="11.25">
      <c r="B207" s="211"/>
      <c r="C207" s="212"/>
      <c r="D207" s="195" t="s">
        <v>122</v>
      </c>
      <c r="E207" s="213" t="s">
        <v>1</v>
      </c>
      <c r="F207" s="214" t="s">
        <v>227</v>
      </c>
      <c r="G207" s="212"/>
      <c r="H207" s="215">
        <v>37.555</v>
      </c>
      <c r="I207" s="216"/>
      <c r="J207" s="212"/>
      <c r="K207" s="212"/>
      <c r="L207" s="217"/>
      <c r="M207" s="218"/>
      <c r="N207" s="219"/>
      <c r="O207" s="219"/>
      <c r="P207" s="219"/>
      <c r="Q207" s="219"/>
      <c r="R207" s="219"/>
      <c r="S207" s="219"/>
      <c r="T207" s="220"/>
      <c r="AT207" s="221" t="s">
        <v>122</v>
      </c>
      <c r="AU207" s="221" t="s">
        <v>82</v>
      </c>
      <c r="AV207" s="14" t="s">
        <v>120</v>
      </c>
      <c r="AW207" s="14" t="s">
        <v>29</v>
      </c>
      <c r="AX207" s="14" t="s">
        <v>80</v>
      </c>
      <c r="AY207" s="221" t="s">
        <v>114</v>
      </c>
    </row>
    <row r="208" spans="1:65" s="2" customFormat="1" ht="16.5" customHeight="1">
      <c r="A208" s="34"/>
      <c r="B208" s="35"/>
      <c r="C208" s="222" t="s">
        <v>172</v>
      </c>
      <c r="D208" s="222" t="s">
        <v>149</v>
      </c>
      <c r="E208" s="223" t="s">
        <v>228</v>
      </c>
      <c r="F208" s="224" t="s">
        <v>229</v>
      </c>
      <c r="G208" s="225" t="s">
        <v>217</v>
      </c>
      <c r="H208" s="226">
        <v>4</v>
      </c>
      <c r="I208" s="227"/>
      <c r="J208" s="228">
        <f>ROUND(I208*H208,2)</f>
        <v>0</v>
      </c>
      <c r="K208" s="224" t="s">
        <v>1</v>
      </c>
      <c r="L208" s="229"/>
      <c r="M208" s="230" t="s">
        <v>1</v>
      </c>
      <c r="N208" s="231" t="s">
        <v>37</v>
      </c>
      <c r="O208" s="71"/>
      <c r="P208" s="191">
        <f>O208*H208</f>
        <v>0</v>
      </c>
      <c r="Q208" s="191">
        <v>0</v>
      </c>
      <c r="R208" s="191">
        <f>Q208*H208</f>
        <v>0</v>
      </c>
      <c r="S208" s="191">
        <v>0</v>
      </c>
      <c r="T208" s="192">
        <f>S208*H208</f>
        <v>0</v>
      </c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R208" s="193" t="s">
        <v>134</v>
      </c>
      <c r="AT208" s="193" t="s">
        <v>149</v>
      </c>
      <c r="AU208" s="193" t="s">
        <v>82</v>
      </c>
      <c r="AY208" s="17" t="s">
        <v>114</v>
      </c>
      <c r="BE208" s="194">
        <f>IF(N208="základní",J208,0)</f>
        <v>0</v>
      </c>
      <c r="BF208" s="194">
        <f>IF(N208="snížená",J208,0)</f>
        <v>0</v>
      </c>
      <c r="BG208" s="194">
        <f>IF(N208="zákl. přenesená",J208,0)</f>
        <v>0</v>
      </c>
      <c r="BH208" s="194">
        <f>IF(N208="sníž. přenesená",J208,0)</f>
        <v>0</v>
      </c>
      <c r="BI208" s="194">
        <f>IF(N208="nulová",J208,0)</f>
        <v>0</v>
      </c>
      <c r="BJ208" s="17" t="s">
        <v>80</v>
      </c>
      <c r="BK208" s="194">
        <f>ROUND(I208*H208,2)</f>
        <v>0</v>
      </c>
      <c r="BL208" s="17" t="s">
        <v>120</v>
      </c>
      <c r="BM208" s="193" t="s">
        <v>230</v>
      </c>
    </row>
    <row r="209" spans="1:65" s="2" customFormat="1" ht="11.25">
      <c r="A209" s="34"/>
      <c r="B209" s="35"/>
      <c r="C209" s="36"/>
      <c r="D209" s="195" t="s">
        <v>121</v>
      </c>
      <c r="E209" s="36"/>
      <c r="F209" s="196" t="s">
        <v>229</v>
      </c>
      <c r="G209" s="36"/>
      <c r="H209" s="36"/>
      <c r="I209" s="197"/>
      <c r="J209" s="36"/>
      <c r="K209" s="36"/>
      <c r="L209" s="39"/>
      <c r="M209" s="198"/>
      <c r="N209" s="199"/>
      <c r="O209" s="71"/>
      <c r="P209" s="71"/>
      <c r="Q209" s="71"/>
      <c r="R209" s="71"/>
      <c r="S209" s="71"/>
      <c r="T209" s="72"/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T209" s="17" t="s">
        <v>121</v>
      </c>
      <c r="AU209" s="17" t="s">
        <v>82</v>
      </c>
    </row>
    <row r="210" spans="1:65" s="2" customFormat="1" ht="24.2" customHeight="1">
      <c r="A210" s="34"/>
      <c r="B210" s="35"/>
      <c r="C210" s="182" t="s">
        <v>231</v>
      </c>
      <c r="D210" s="182" t="s">
        <v>116</v>
      </c>
      <c r="E210" s="183" t="s">
        <v>232</v>
      </c>
      <c r="F210" s="184" t="s">
        <v>233</v>
      </c>
      <c r="G210" s="185" t="s">
        <v>217</v>
      </c>
      <c r="H210" s="186">
        <v>4</v>
      </c>
      <c r="I210" s="187"/>
      <c r="J210" s="188">
        <f>ROUND(I210*H210,2)</f>
        <v>0</v>
      </c>
      <c r="K210" s="184" t="s">
        <v>1</v>
      </c>
      <c r="L210" s="39"/>
      <c r="M210" s="189" t="s">
        <v>1</v>
      </c>
      <c r="N210" s="190" t="s">
        <v>37</v>
      </c>
      <c r="O210" s="71"/>
      <c r="P210" s="191">
        <f>O210*H210</f>
        <v>0</v>
      </c>
      <c r="Q210" s="191">
        <v>0</v>
      </c>
      <c r="R210" s="191">
        <f>Q210*H210</f>
        <v>0</v>
      </c>
      <c r="S210" s="191">
        <v>0</v>
      </c>
      <c r="T210" s="192">
        <f>S210*H210</f>
        <v>0</v>
      </c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R210" s="193" t="s">
        <v>120</v>
      </c>
      <c r="AT210" s="193" t="s">
        <v>116</v>
      </c>
      <c r="AU210" s="193" t="s">
        <v>82</v>
      </c>
      <c r="AY210" s="17" t="s">
        <v>114</v>
      </c>
      <c r="BE210" s="194">
        <f>IF(N210="základní",J210,0)</f>
        <v>0</v>
      </c>
      <c r="BF210" s="194">
        <f>IF(N210="snížená",J210,0)</f>
        <v>0</v>
      </c>
      <c r="BG210" s="194">
        <f>IF(N210="zákl. přenesená",J210,0)</f>
        <v>0</v>
      </c>
      <c r="BH210" s="194">
        <f>IF(N210="sníž. přenesená",J210,0)</f>
        <v>0</v>
      </c>
      <c r="BI210" s="194">
        <f>IF(N210="nulová",J210,0)</f>
        <v>0</v>
      </c>
      <c r="BJ210" s="17" t="s">
        <v>80</v>
      </c>
      <c r="BK210" s="194">
        <f>ROUND(I210*H210,2)</f>
        <v>0</v>
      </c>
      <c r="BL210" s="17" t="s">
        <v>120</v>
      </c>
      <c r="BM210" s="193" t="s">
        <v>234</v>
      </c>
    </row>
    <row r="211" spans="1:65" s="2" customFormat="1" ht="19.5">
      <c r="A211" s="34"/>
      <c r="B211" s="35"/>
      <c r="C211" s="36"/>
      <c r="D211" s="195" t="s">
        <v>121</v>
      </c>
      <c r="E211" s="36"/>
      <c r="F211" s="196" t="s">
        <v>233</v>
      </c>
      <c r="G211" s="36"/>
      <c r="H211" s="36"/>
      <c r="I211" s="197"/>
      <c r="J211" s="36"/>
      <c r="K211" s="36"/>
      <c r="L211" s="39"/>
      <c r="M211" s="198"/>
      <c r="N211" s="199"/>
      <c r="O211" s="71"/>
      <c r="P211" s="71"/>
      <c r="Q211" s="71"/>
      <c r="R211" s="71"/>
      <c r="S211" s="71"/>
      <c r="T211" s="72"/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T211" s="17" t="s">
        <v>121</v>
      </c>
      <c r="AU211" s="17" t="s">
        <v>82</v>
      </c>
    </row>
    <row r="212" spans="1:65" s="2" customFormat="1" ht="33" customHeight="1">
      <c r="A212" s="34"/>
      <c r="B212" s="35"/>
      <c r="C212" s="182" t="s">
        <v>177</v>
      </c>
      <c r="D212" s="182" t="s">
        <v>116</v>
      </c>
      <c r="E212" s="183" t="s">
        <v>235</v>
      </c>
      <c r="F212" s="184" t="s">
        <v>236</v>
      </c>
      <c r="G212" s="185" t="s">
        <v>217</v>
      </c>
      <c r="H212" s="186">
        <v>1</v>
      </c>
      <c r="I212" s="187"/>
      <c r="J212" s="188">
        <f>ROUND(I212*H212,2)</f>
        <v>0</v>
      </c>
      <c r="K212" s="184" t="s">
        <v>1</v>
      </c>
      <c r="L212" s="39"/>
      <c r="M212" s="189" t="s">
        <v>1</v>
      </c>
      <c r="N212" s="190" t="s">
        <v>37</v>
      </c>
      <c r="O212" s="71"/>
      <c r="P212" s="191">
        <f>O212*H212</f>
        <v>0</v>
      </c>
      <c r="Q212" s="191">
        <v>0</v>
      </c>
      <c r="R212" s="191">
        <f>Q212*H212</f>
        <v>0</v>
      </c>
      <c r="S212" s="191">
        <v>0</v>
      </c>
      <c r="T212" s="192">
        <f>S212*H212</f>
        <v>0</v>
      </c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R212" s="193" t="s">
        <v>120</v>
      </c>
      <c r="AT212" s="193" t="s">
        <v>116</v>
      </c>
      <c r="AU212" s="193" t="s">
        <v>82</v>
      </c>
      <c r="AY212" s="17" t="s">
        <v>114</v>
      </c>
      <c r="BE212" s="194">
        <f>IF(N212="základní",J212,0)</f>
        <v>0</v>
      </c>
      <c r="BF212" s="194">
        <f>IF(N212="snížená",J212,0)</f>
        <v>0</v>
      </c>
      <c r="BG212" s="194">
        <f>IF(N212="zákl. přenesená",J212,0)</f>
        <v>0</v>
      </c>
      <c r="BH212" s="194">
        <f>IF(N212="sníž. přenesená",J212,0)</f>
        <v>0</v>
      </c>
      <c r="BI212" s="194">
        <f>IF(N212="nulová",J212,0)</f>
        <v>0</v>
      </c>
      <c r="BJ212" s="17" t="s">
        <v>80</v>
      </c>
      <c r="BK212" s="194">
        <f>ROUND(I212*H212,2)</f>
        <v>0</v>
      </c>
      <c r="BL212" s="17" t="s">
        <v>120</v>
      </c>
      <c r="BM212" s="193" t="s">
        <v>237</v>
      </c>
    </row>
    <row r="213" spans="1:65" s="2" customFormat="1" ht="19.5">
      <c r="A213" s="34"/>
      <c r="B213" s="35"/>
      <c r="C213" s="36"/>
      <c r="D213" s="195" t="s">
        <v>121</v>
      </c>
      <c r="E213" s="36"/>
      <c r="F213" s="196" t="s">
        <v>236</v>
      </c>
      <c r="G213" s="36"/>
      <c r="H213" s="36"/>
      <c r="I213" s="197"/>
      <c r="J213" s="36"/>
      <c r="K213" s="36"/>
      <c r="L213" s="39"/>
      <c r="M213" s="198"/>
      <c r="N213" s="199"/>
      <c r="O213" s="71"/>
      <c r="P213" s="71"/>
      <c r="Q213" s="71"/>
      <c r="R213" s="71"/>
      <c r="S213" s="71"/>
      <c r="T213" s="72"/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T213" s="17" t="s">
        <v>121</v>
      </c>
      <c r="AU213" s="17" t="s">
        <v>82</v>
      </c>
    </row>
    <row r="214" spans="1:65" s="2" customFormat="1" ht="16.5" customHeight="1">
      <c r="A214" s="34"/>
      <c r="B214" s="35"/>
      <c r="C214" s="222" t="s">
        <v>238</v>
      </c>
      <c r="D214" s="222" t="s">
        <v>149</v>
      </c>
      <c r="E214" s="223" t="s">
        <v>239</v>
      </c>
      <c r="F214" s="224" t="s">
        <v>240</v>
      </c>
      <c r="G214" s="225" t="s">
        <v>217</v>
      </c>
      <c r="H214" s="226">
        <v>1</v>
      </c>
      <c r="I214" s="227"/>
      <c r="J214" s="228">
        <f>ROUND(I214*H214,2)</f>
        <v>0</v>
      </c>
      <c r="K214" s="224" t="s">
        <v>1</v>
      </c>
      <c r="L214" s="229"/>
      <c r="M214" s="230" t="s">
        <v>1</v>
      </c>
      <c r="N214" s="231" t="s">
        <v>37</v>
      </c>
      <c r="O214" s="71"/>
      <c r="P214" s="191">
        <f>O214*H214</f>
        <v>0</v>
      </c>
      <c r="Q214" s="191">
        <v>0</v>
      </c>
      <c r="R214" s="191">
        <f>Q214*H214</f>
        <v>0</v>
      </c>
      <c r="S214" s="191">
        <v>0</v>
      </c>
      <c r="T214" s="192">
        <f>S214*H214</f>
        <v>0</v>
      </c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R214" s="193" t="s">
        <v>134</v>
      </c>
      <c r="AT214" s="193" t="s">
        <v>149</v>
      </c>
      <c r="AU214" s="193" t="s">
        <v>82</v>
      </c>
      <c r="AY214" s="17" t="s">
        <v>114</v>
      </c>
      <c r="BE214" s="194">
        <f>IF(N214="základní",J214,0)</f>
        <v>0</v>
      </c>
      <c r="BF214" s="194">
        <f>IF(N214="snížená",J214,0)</f>
        <v>0</v>
      </c>
      <c r="BG214" s="194">
        <f>IF(N214="zákl. přenesená",J214,0)</f>
        <v>0</v>
      </c>
      <c r="BH214" s="194">
        <f>IF(N214="sníž. přenesená",J214,0)</f>
        <v>0</v>
      </c>
      <c r="BI214" s="194">
        <f>IF(N214="nulová",J214,0)</f>
        <v>0</v>
      </c>
      <c r="BJ214" s="17" t="s">
        <v>80</v>
      </c>
      <c r="BK214" s="194">
        <f>ROUND(I214*H214,2)</f>
        <v>0</v>
      </c>
      <c r="BL214" s="17" t="s">
        <v>120</v>
      </c>
      <c r="BM214" s="193" t="s">
        <v>241</v>
      </c>
    </row>
    <row r="215" spans="1:65" s="2" customFormat="1" ht="11.25">
      <c r="A215" s="34"/>
      <c r="B215" s="35"/>
      <c r="C215" s="36"/>
      <c r="D215" s="195" t="s">
        <v>121</v>
      </c>
      <c r="E215" s="36"/>
      <c r="F215" s="196" t="s">
        <v>240</v>
      </c>
      <c r="G215" s="36"/>
      <c r="H215" s="36"/>
      <c r="I215" s="197"/>
      <c r="J215" s="36"/>
      <c r="K215" s="36"/>
      <c r="L215" s="39"/>
      <c r="M215" s="198"/>
      <c r="N215" s="199"/>
      <c r="O215" s="71"/>
      <c r="P215" s="71"/>
      <c r="Q215" s="71"/>
      <c r="R215" s="71"/>
      <c r="S215" s="71"/>
      <c r="T215" s="72"/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T215" s="17" t="s">
        <v>121</v>
      </c>
      <c r="AU215" s="17" t="s">
        <v>82</v>
      </c>
    </row>
    <row r="216" spans="1:65" s="2" customFormat="1" ht="24.2" customHeight="1">
      <c r="A216" s="34"/>
      <c r="B216" s="35"/>
      <c r="C216" s="182" t="s">
        <v>181</v>
      </c>
      <c r="D216" s="182" t="s">
        <v>116</v>
      </c>
      <c r="E216" s="183" t="s">
        <v>242</v>
      </c>
      <c r="F216" s="184" t="s">
        <v>243</v>
      </c>
      <c r="G216" s="185" t="s">
        <v>217</v>
      </c>
      <c r="H216" s="186">
        <v>1</v>
      </c>
      <c r="I216" s="187"/>
      <c r="J216" s="188">
        <f>ROUND(I216*H216,2)</f>
        <v>0</v>
      </c>
      <c r="K216" s="184" t="s">
        <v>1</v>
      </c>
      <c r="L216" s="39"/>
      <c r="M216" s="189" t="s">
        <v>1</v>
      </c>
      <c r="N216" s="190" t="s">
        <v>37</v>
      </c>
      <c r="O216" s="71"/>
      <c r="P216" s="191">
        <f>O216*H216</f>
        <v>0</v>
      </c>
      <c r="Q216" s="191">
        <v>0</v>
      </c>
      <c r="R216" s="191">
        <f>Q216*H216</f>
        <v>0</v>
      </c>
      <c r="S216" s="191">
        <v>0</v>
      </c>
      <c r="T216" s="192">
        <f>S216*H216</f>
        <v>0</v>
      </c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  <c r="AR216" s="193" t="s">
        <v>120</v>
      </c>
      <c r="AT216" s="193" t="s">
        <v>116</v>
      </c>
      <c r="AU216" s="193" t="s">
        <v>82</v>
      </c>
      <c r="AY216" s="17" t="s">
        <v>114</v>
      </c>
      <c r="BE216" s="194">
        <f>IF(N216="základní",J216,0)</f>
        <v>0</v>
      </c>
      <c r="BF216" s="194">
        <f>IF(N216="snížená",J216,0)</f>
        <v>0</v>
      </c>
      <c r="BG216" s="194">
        <f>IF(N216="zákl. přenesená",J216,0)</f>
        <v>0</v>
      </c>
      <c r="BH216" s="194">
        <f>IF(N216="sníž. přenesená",J216,0)</f>
        <v>0</v>
      </c>
      <c r="BI216" s="194">
        <f>IF(N216="nulová",J216,0)</f>
        <v>0</v>
      </c>
      <c r="BJ216" s="17" t="s">
        <v>80</v>
      </c>
      <c r="BK216" s="194">
        <f>ROUND(I216*H216,2)</f>
        <v>0</v>
      </c>
      <c r="BL216" s="17" t="s">
        <v>120</v>
      </c>
      <c r="BM216" s="193" t="s">
        <v>244</v>
      </c>
    </row>
    <row r="217" spans="1:65" s="2" customFormat="1" ht="19.5">
      <c r="A217" s="34"/>
      <c r="B217" s="35"/>
      <c r="C217" s="36"/>
      <c r="D217" s="195" t="s">
        <v>121</v>
      </c>
      <c r="E217" s="36"/>
      <c r="F217" s="196" t="s">
        <v>243</v>
      </c>
      <c r="G217" s="36"/>
      <c r="H217" s="36"/>
      <c r="I217" s="197"/>
      <c r="J217" s="36"/>
      <c r="K217" s="36"/>
      <c r="L217" s="39"/>
      <c r="M217" s="198"/>
      <c r="N217" s="199"/>
      <c r="O217" s="71"/>
      <c r="P217" s="71"/>
      <c r="Q217" s="71"/>
      <c r="R217" s="71"/>
      <c r="S217" s="71"/>
      <c r="T217" s="72"/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  <c r="AE217" s="34"/>
      <c r="AT217" s="17" t="s">
        <v>121</v>
      </c>
      <c r="AU217" s="17" t="s">
        <v>82</v>
      </c>
    </row>
    <row r="218" spans="1:65" s="2" customFormat="1" ht="16.5" customHeight="1">
      <c r="A218" s="34"/>
      <c r="B218" s="35"/>
      <c r="C218" s="182" t="s">
        <v>245</v>
      </c>
      <c r="D218" s="182" t="s">
        <v>116</v>
      </c>
      <c r="E218" s="183" t="s">
        <v>246</v>
      </c>
      <c r="F218" s="184" t="s">
        <v>247</v>
      </c>
      <c r="G218" s="185" t="s">
        <v>130</v>
      </c>
      <c r="H218" s="186">
        <v>40</v>
      </c>
      <c r="I218" s="187"/>
      <c r="J218" s="188">
        <f>ROUND(I218*H218,2)</f>
        <v>0</v>
      </c>
      <c r="K218" s="184" t="s">
        <v>1</v>
      </c>
      <c r="L218" s="39"/>
      <c r="M218" s="189" t="s">
        <v>1</v>
      </c>
      <c r="N218" s="190" t="s">
        <v>37</v>
      </c>
      <c r="O218" s="71"/>
      <c r="P218" s="191">
        <f>O218*H218</f>
        <v>0</v>
      </c>
      <c r="Q218" s="191">
        <v>0</v>
      </c>
      <c r="R218" s="191">
        <f>Q218*H218</f>
        <v>0</v>
      </c>
      <c r="S218" s="191">
        <v>0</v>
      </c>
      <c r="T218" s="192">
        <f>S218*H218</f>
        <v>0</v>
      </c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R218" s="193" t="s">
        <v>120</v>
      </c>
      <c r="AT218" s="193" t="s">
        <v>116</v>
      </c>
      <c r="AU218" s="193" t="s">
        <v>82</v>
      </c>
      <c r="AY218" s="17" t="s">
        <v>114</v>
      </c>
      <c r="BE218" s="194">
        <f>IF(N218="základní",J218,0)</f>
        <v>0</v>
      </c>
      <c r="BF218" s="194">
        <f>IF(N218="snížená",J218,0)</f>
        <v>0</v>
      </c>
      <c r="BG218" s="194">
        <f>IF(N218="zákl. přenesená",J218,0)</f>
        <v>0</v>
      </c>
      <c r="BH218" s="194">
        <f>IF(N218="sníž. přenesená",J218,0)</f>
        <v>0</v>
      </c>
      <c r="BI218" s="194">
        <f>IF(N218="nulová",J218,0)</f>
        <v>0</v>
      </c>
      <c r="BJ218" s="17" t="s">
        <v>80</v>
      </c>
      <c r="BK218" s="194">
        <f>ROUND(I218*H218,2)</f>
        <v>0</v>
      </c>
      <c r="BL218" s="17" t="s">
        <v>120</v>
      </c>
      <c r="BM218" s="193" t="s">
        <v>248</v>
      </c>
    </row>
    <row r="219" spans="1:65" s="2" customFormat="1" ht="11.25">
      <c r="A219" s="34"/>
      <c r="B219" s="35"/>
      <c r="C219" s="36"/>
      <c r="D219" s="195" t="s">
        <v>121</v>
      </c>
      <c r="E219" s="36"/>
      <c r="F219" s="196" t="s">
        <v>247</v>
      </c>
      <c r="G219" s="36"/>
      <c r="H219" s="36"/>
      <c r="I219" s="197"/>
      <c r="J219" s="36"/>
      <c r="K219" s="36"/>
      <c r="L219" s="39"/>
      <c r="M219" s="198"/>
      <c r="N219" s="199"/>
      <c r="O219" s="71"/>
      <c r="P219" s="71"/>
      <c r="Q219" s="71"/>
      <c r="R219" s="71"/>
      <c r="S219" s="71"/>
      <c r="T219" s="72"/>
      <c r="U219" s="34"/>
      <c r="V219" s="34"/>
      <c r="W219" s="34"/>
      <c r="X219" s="34"/>
      <c r="Y219" s="34"/>
      <c r="Z219" s="34"/>
      <c r="AA219" s="34"/>
      <c r="AB219" s="34"/>
      <c r="AC219" s="34"/>
      <c r="AD219" s="34"/>
      <c r="AE219" s="34"/>
      <c r="AT219" s="17" t="s">
        <v>121</v>
      </c>
      <c r="AU219" s="17" t="s">
        <v>82</v>
      </c>
    </row>
    <row r="220" spans="1:65" s="2" customFormat="1" ht="21.75" customHeight="1">
      <c r="A220" s="34"/>
      <c r="B220" s="35"/>
      <c r="C220" s="182" t="s">
        <v>185</v>
      </c>
      <c r="D220" s="182" t="s">
        <v>116</v>
      </c>
      <c r="E220" s="183" t="s">
        <v>249</v>
      </c>
      <c r="F220" s="184" t="s">
        <v>250</v>
      </c>
      <c r="G220" s="185" t="s">
        <v>130</v>
      </c>
      <c r="H220" s="186">
        <v>18</v>
      </c>
      <c r="I220" s="187"/>
      <c r="J220" s="188">
        <f>ROUND(I220*H220,2)</f>
        <v>0</v>
      </c>
      <c r="K220" s="184" t="s">
        <v>1</v>
      </c>
      <c r="L220" s="39"/>
      <c r="M220" s="189" t="s">
        <v>1</v>
      </c>
      <c r="N220" s="190" t="s">
        <v>37</v>
      </c>
      <c r="O220" s="71"/>
      <c r="P220" s="191">
        <f>O220*H220</f>
        <v>0</v>
      </c>
      <c r="Q220" s="191">
        <v>0</v>
      </c>
      <c r="R220" s="191">
        <f>Q220*H220</f>
        <v>0</v>
      </c>
      <c r="S220" s="191">
        <v>0</v>
      </c>
      <c r="T220" s="192">
        <f>S220*H220</f>
        <v>0</v>
      </c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34"/>
      <c r="AR220" s="193" t="s">
        <v>120</v>
      </c>
      <c r="AT220" s="193" t="s">
        <v>116</v>
      </c>
      <c r="AU220" s="193" t="s">
        <v>82</v>
      </c>
      <c r="AY220" s="17" t="s">
        <v>114</v>
      </c>
      <c r="BE220" s="194">
        <f>IF(N220="základní",J220,0)</f>
        <v>0</v>
      </c>
      <c r="BF220" s="194">
        <f>IF(N220="snížená",J220,0)</f>
        <v>0</v>
      </c>
      <c r="BG220" s="194">
        <f>IF(N220="zákl. přenesená",J220,0)</f>
        <v>0</v>
      </c>
      <c r="BH220" s="194">
        <f>IF(N220="sníž. přenesená",J220,0)</f>
        <v>0</v>
      </c>
      <c r="BI220" s="194">
        <f>IF(N220="nulová",J220,0)</f>
        <v>0</v>
      </c>
      <c r="BJ220" s="17" t="s">
        <v>80</v>
      </c>
      <c r="BK220" s="194">
        <f>ROUND(I220*H220,2)</f>
        <v>0</v>
      </c>
      <c r="BL220" s="17" t="s">
        <v>120</v>
      </c>
      <c r="BM220" s="193" t="s">
        <v>251</v>
      </c>
    </row>
    <row r="221" spans="1:65" s="2" customFormat="1" ht="11.25">
      <c r="A221" s="34"/>
      <c r="B221" s="35"/>
      <c r="C221" s="36"/>
      <c r="D221" s="195" t="s">
        <v>121</v>
      </c>
      <c r="E221" s="36"/>
      <c r="F221" s="196" t="s">
        <v>250</v>
      </c>
      <c r="G221" s="36"/>
      <c r="H221" s="36"/>
      <c r="I221" s="197"/>
      <c r="J221" s="36"/>
      <c r="K221" s="36"/>
      <c r="L221" s="39"/>
      <c r="M221" s="198"/>
      <c r="N221" s="199"/>
      <c r="O221" s="71"/>
      <c r="P221" s="71"/>
      <c r="Q221" s="71"/>
      <c r="R221" s="71"/>
      <c r="S221" s="71"/>
      <c r="T221" s="72"/>
      <c r="U221" s="34"/>
      <c r="V221" s="34"/>
      <c r="W221" s="34"/>
      <c r="X221" s="34"/>
      <c r="Y221" s="34"/>
      <c r="Z221" s="34"/>
      <c r="AA221" s="34"/>
      <c r="AB221" s="34"/>
      <c r="AC221" s="34"/>
      <c r="AD221" s="34"/>
      <c r="AE221" s="34"/>
      <c r="AT221" s="17" t="s">
        <v>121</v>
      </c>
      <c r="AU221" s="17" t="s">
        <v>82</v>
      </c>
    </row>
    <row r="222" spans="1:65" s="2" customFormat="1" ht="24.2" customHeight="1">
      <c r="A222" s="34"/>
      <c r="B222" s="35"/>
      <c r="C222" s="222" t="s">
        <v>252</v>
      </c>
      <c r="D222" s="222" t="s">
        <v>149</v>
      </c>
      <c r="E222" s="223" t="s">
        <v>253</v>
      </c>
      <c r="F222" s="224" t="s">
        <v>254</v>
      </c>
      <c r="G222" s="225" t="s">
        <v>130</v>
      </c>
      <c r="H222" s="226">
        <v>40</v>
      </c>
      <c r="I222" s="227"/>
      <c r="J222" s="228">
        <f>ROUND(I222*H222,2)</f>
        <v>0</v>
      </c>
      <c r="K222" s="224" t="s">
        <v>1</v>
      </c>
      <c r="L222" s="229"/>
      <c r="M222" s="230" t="s">
        <v>1</v>
      </c>
      <c r="N222" s="231" t="s">
        <v>37</v>
      </c>
      <c r="O222" s="71"/>
      <c r="P222" s="191">
        <f>O222*H222</f>
        <v>0</v>
      </c>
      <c r="Q222" s="191">
        <v>0</v>
      </c>
      <c r="R222" s="191">
        <f>Q222*H222</f>
        <v>0</v>
      </c>
      <c r="S222" s="191">
        <v>0</v>
      </c>
      <c r="T222" s="192">
        <f>S222*H222</f>
        <v>0</v>
      </c>
      <c r="U222" s="34"/>
      <c r="V222" s="34"/>
      <c r="W222" s="34"/>
      <c r="X222" s="34"/>
      <c r="Y222" s="34"/>
      <c r="Z222" s="34"/>
      <c r="AA222" s="34"/>
      <c r="AB222" s="34"/>
      <c r="AC222" s="34"/>
      <c r="AD222" s="34"/>
      <c r="AE222" s="34"/>
      <c r="AR222" s="193" t="s">
        <v>134</v>
      </c>
      <c r="AT222" s="193" t="s">
        <v>149</v>
      </c>
      <c r="AU222" s="193" t="s">
        <v>82</v>
      </c>
      <c r="AY222" s="17" t="s">
        <v>114</v>
      </c>
      <c r="BE222" s="194">
        <f>IF(N222="základní",J222,0)</f>
        <v>0</v>
      </c>
      <c r="BF222" s="194">
        <f>IF(N222="snížená",J222,0)</f>
        <v>0</v>
      </c>
      <c r="BG222" s="194">
        <f>IF(N222="zákl. přenesená",J222,0)</f>
        <v>0</v>
      </c>
      <c r="BH222" s="194">
        <f>IF(N222="sníž. přenesená",J222,0)</f>
        <v>0</v>
      </c>
      <c r="BI222" s="194">
        <f>IF(N222="nulová",J222,0)</f>
        <v>0</v>
      </c>
      <c r="BJ222" s="17" t="s">
        <v>80</v>
      </c>
      <c r="BK222" s="194">
        <f>ROUND(I222*H222,2)</f>
        <v>0</v>
      </c>
      <c r="BL222" s="17" t="s">
        <v>120</v>
      </c>
      <c r="BM222" s="193" t="s">
        <v>255</v>
      </c>
    </row>
    <row r="223" spans="1:65" s="2" customFormat="1" ht="19.5">
      <c r="A223" s="34"/>
      <c r="B223" s="35"/>
      <c r="C223" s="36"/>
      <c r="D223" s="195" t="s">
        <v>121</v>
      </c>
      <c r="E223" s="36"/>
      <c r="F223" s="196" t="s">
        <v>254</v>
      </c>
      <c r="G223" s="36"/>
      <c r="H223" s="36"/>
      <c r="I223" s="197"/>
      <c r="J223" s="36"/>
      <c r="K223" s="36"/>
      <c r="L223" s="39"/>
      <c r="M223" s="198"/>
      <c r="N223" s="199"/>
      <c r="O223" s="71"/>
      <c r="P223" s="71"/>
      <c r="Q223" s="71"/>
      <c r="R223" s="71"/>
      <c r="S223" s="71"/>
      <c r="T223" s="72"/>
      <c r="U223" s="34"/>
      <c r="V223" s="34"/>
      <c r="W223" s="34"/>
      <c r="X223" s="34"/>
      <c r="Y223" s="34"/>
      <c r="Z223" s="34"/>
      <c r="AA223" s="34"/>
      <c r="AB223" s="34"/>
      <c r="AC223" s="34"/>
      <c r="AD223" s="34"/>
      <c r="AE223" s="34"/>
      <c r="AT223" s="17" t="s">
        <v>121</v>
      </c>
      <c r="AU223" s="17" t="s">
        <v>82</v>
      </c>
    </row>
    <row r="224" spans="1:65" s="12" customFormat="1" ht="22.9" customHeight="1">
      <c r="B224" s="166"/>
      <c r="C224" s="167"/>
      <c r="D224" s="168" t="s">
        <v>71</v>
      </c>
      <c r="E224" s="180" t="s">
        <v>154</v>
      </c>
      <c r="F224" s="180" t="s">
        <v>256</v>
      </c>
      <c r="G224" s="167"/>
      <c r="H224" s="167"/>
      <c r="I224" s="170"/>
      <c r="J224" s="181">
        <f>BK224</f>
        <v>0</v>
      </c>
      <c r="K224" s="167"/>
      <c r="L224" s="172"/>
      <c r="M224" s="173"/>
      <c r="N224" s="174"/>
      <c r="O224" s="174"/>
      <c r="P224" s="175">
        <f>SUM(P225:P231)</f>
        <v>0</v>
      </c>
      <c r="Q224" s="174"/>
      <c r="R224" s="175">
        <f>SUM(R225:R231)</f>
        <v>0</v>
      </c>
      <c r="S224" s="174"/>
      <c r="T224" s="176">
        <f>SUM(T225:T231)</f>
        <v>0</v>
      </c>
      <c r="AR224" s="177" t="s">
        <v>80</v>
      </c>
      <c r="AT224" s="178" t="s">
        <v>71</v>
      </c>
      <c r="AU224" s="178" t="s">
        <v>80</v>
      </c>
      <c r="AY224" s="177" t="s">
        <v>114</v>
      </c>
      <c r="BK224" s="179">
        <f>SUM(BK225:BK231)</f>
        <v>0</v>
      </c>
    </row>
    <row r="225" spans="1:65" s="2" customFormat="1" ht="21.75" customHeight="1">
      <c r="A225" s="34"/>
      <c r="B225" s="35"/>
      <c r="C225" s="182" t="s">
        <v>190</v>
      </c>
      <c r="D225" s="182" t="s">
        <v>116</v>
      </c>
      <c r="E225" s="183" t="s">
        <v>80</v>
      </c>
      <c r="F225" s="184" t="s">
        <v>257</v>
      </c>
      <c r="G225" s="185" t="s">
        <v>217</v>
      </c>
      <c r="H225" s="186">
        <v>1</v>
      </c>
      <c r="I225" s="187"/>
      <c r="J225" s="188">
        <f>ROUND(I225*H225,2)</f>
        <v>0</v>
      </c>
      <c r="K225" s="184" t="s">
        <v>1</v>
      </c>
      <c r="L225" s="39"/>
      <c r="M225" s="189" t="s">
        <v>1</v>
      </c>
      <c r="N225" s="190" t="s">
        <v>37</v>
      </c>
      <c r="O225" s="71"/>
      <c r="P225" s="191">
        <f>O225*H225</f>
        <v>0</v>
      </c>
      <c r="Q225" s="191">
        <v>0</v>
      </c>
      <c r="R225" s="191">
        <f>Q225*H225</f>
        <v>0</v>
      </c>
      <c r="S225" s="191">
        <v>0</v>
      </c>
      <c r="T225" s="192">
        <f>S225*H225</f>
        <v>0</v>
      </c>
      <c r="U225" s="34"/>
      <c r="V225" s="34"/>
      <c r="W225" s="34"/>
      <c r="X225" s="34"/>
      <c r="Y225" s="34"/>
      <c r="Z225" s="34"/>
      <c r="AA225" s="34"/>
      <c r="AB225" s="34"/>
      <c r="AC225" s="34"/>
      <c r="AD225" s="34"/>
      <c r="AE225" s="34"/>
      <c r="AR225" s="193" t="s">
        <v>120</v>
      </c>
      <c r="AT225" s="193" t="s">
        <v>116</v>
      </c>
      <c r="AU225" s="193" t="s">
        <v>82</v>
      </c>
      <c r="AY225" s="17" t="s">
        <v>114</v>
      </c>
      <c r="BE225" s="194">
        <f>IF(N225="základní",J225,0)</f>
        <v>0</v>
      </c>
      <c r="BF225" s="194">
        <f>IF(N225="snížená",J225,0)</f>
        <v>0</v>
      </c>
      <c r="BG225" s="194">
        <f>IF(N225="zákl. přenesená",J225,0)</f>
        <v>0</v>
      </c>
      <c r="BH225" s="194">
        <f>IF(N225="sníž. přenesená",J225,0)</f>
        <v>0</v>
      </c>
      <c r="BI225" s="194">
        <f>IF(N225="nulová",J225,0)</f>
        <v>0</v>
      </c>
      <c r="BJ225" s="17" t="s">
        <v>80</v>
      </c>
      <c r="BK225" s="194">
        <f>ROUND(I225*H225,2)</f>
        <v>0</v>
      </c>
      <c r="BL225" s="17" t="s">
        <v>120</v>
      </c>
      <c r="BM225" s="193" t="s">
        <v>258</v>
      </c>
    </row>
    <row r="226" spans="1:65" s="2" customFormat="1" ht="11.25">
      <c r="A226" s="34"/>
      <c r="B226" s="35"/>
      <c r="C226" s="36"/>
      <c r="D226" s="195" t="s">
        <v>121</v>
      </c>
      <c r="E226" s="36"/>
      <c r="F226" s="196" t="s">
        <v>257</v>
      </c>
      <c r="G226" s="36"/>
      <c r="H226" s="36"/>
      <c r="I226" s="197"/>
      <c r="J226" s="36"/>
      <c r="K226" s="36"/>
      <c r="L226" s="39"/>
      <c r="M226" s="198"/>
      <c r="N226" s="199"/>
      <c r="O226" s="71"/>
      <c r="P226" s="71"/>
      <c r="Q226" s="71"/>
      <c r="R226" s="71"/>
      <c r="S226" s="71"/>
      <c r="T226" s="72"/>
      <c r="U226" s="34"/>
      <c r="V226" s="34"/>
      <c r="W226" s="34"/>
      <c r="X226" s="34"/>
      <c r="Y226" s="34"/>
      <c r="Z226" s="34"/>
      <c r="AA226" s="34"/>
      <c r="AB226" s="34"/>
      <c r="AC226" s="34"/>
      <c r="AD226" s="34"/>
      <c r="AE226" s="34"/>
      <c r="AT226" s="17" t="s">
        <v>121</v>
      </c>
      <c r="AU226" s="17" t="s">
        <v>82</v>
      </c>
    </row>
    <row r="227" spans="1:65" s="15" customFormat="1" ht="33.75">
      <c r="B227" s="232"/>
      <c r="C227" s="233"/>
      <c r="D227" s="195" t="s">
        <v>122</v>
      </c>
      <c r="E227" s="234" t="s">
        <v>1</v>
      </c>
      <c r="F227" s="235" t="s">
        <v>259</v>
      </c>
      <c r="G227" s="233"/>
      <c r="H227" s="234" t="s">
        <v>1</v>
      </c>
      <c r="I227" s="236"/>
      <c r="J227" s="233"/>
      <c r="K227" s="233"/>
      <c r="L227" s="237"/>
      <c r="M227" s="238"/>
      <c r="N227" s="239"/>
      <c r="O227" s="239"/>
      <c r="P227" s="239"/>
      <c r="Q227" s="239"/>
      <c r="R227" s="239"/>
      <c r="S227" s="239"/>
      <c r="T227" s="240"/>
      <c r="AT227" s="241" t="s">
        <v>122</v>
      </c>
      <c r="AU227" s="241" t="s">
        <v>82</v>
      </c>
      <c r="AV227" s="15" t="s">
        <v>80</v>
      </c>
      <c r="AW227" s="15" t="s">
        <v>29</v>
      </c>
      <c r="AX227" s="15" t="s">
        <v>72</v>
      </c>
      <c r="AY227" s="241" t="s">
        <v>114</v>
      </c>
    </row>
    <row r="228" spans="1:65" s="13" customFormat="1" ht="11.25">
      <c r="B228" s="200"/>
      <c r="C228" s="201"/>
      <c r="D228" s="195" t="s">
        <v>122</v>
      </c>
      <c r="E228" s="202" t="s">
        <v>1</v>
      </c>
      <c r="F228" s="203" t="s">
        <v>260</v>
      </c>
      <c r="G228" s="201"/>
      <c r="H228" s="204">
        <v>1</v>
      </c>
      <c r="I228" s="205"/>
      <c r="J228" s="201"/>
      <c r="K228" s="201"/>
      <c r="L228" s="206"/>
      <c r="M228" s="207"/>
      <c r="N228" s="208"/>
      <c r="O228" s="208"/>
      <c r="P228" s="208"/>
      <c r="Q228" s="208"/>
      <c r="R228" s="208"/>
      <c r="S228" s="208"/>
      <c r="T228" s="209"/>
      <c r="AT228" s="210" t="s">
        <v>122</v>
      </c>
      <c r="AU228" s="210" t="s">
        <v>82</v>
      </c>
      <c r="AV228" s="13" t="s">
        <v>82</v>
      </c>
      <c r="AW228" s="13" t="s">
        <v>29</v>
      </c>
      <c r="AX228" s="13" t="s">
        <v>72</v>
      </c>
      <c r="AY228" s="210" t="s">
        <v>114</v>
      </c>
    </row>
    <row r="229" spans="1:65" s="14" customFormat="1" ht="11.25">
      <c r="B229" s="211"/>
      <c r="C229" s="212"/>
      <c r="D229" s="195" t="s">
        <v>122</v>
      </c>
      <c r="E229" s="213" t="s">
        <v>1</v>
      </c>
      <c r="F229" s="214" t="s">
        <v>124</v>
      </c>
      <c r="G229" s="212"/>
      <c r="H229" s="215">
        <v>1</v>
      </c>
      <c r="I229" s="216"/>
      <c r="J229" s="212"/>
      <c r="K229" s="212"/>
      <c r="L229" s="217"/>
      <c r="M229" s="218"/>
      <c r="N229" s="219"/>
      <c r="O229" s="219"/>
      <c r="P229" s="219"/>
      <c r="Q229" s="219"/>
      <c r="R229" s="219"/>
      <c r="S229" s="219"/>
      <c r="T229" s="220"/>
      <c r="AT229" s="221" t="s">
        <v>122</v>
      </c>
      <c r="AU229" s="221" t="s">
        <v>82</v>
      </c>
      <c r="AV229" s="14" t="s">
        <v>120</v>
      </c>
      <c r="AW229" s="14" t="s">
        <v>29</v>
      </c>
      <c r="AX229" s="14" t="s">
        <v>80</v>
      </c>
      <c r="AY229" s="221" t="s">
        <v>114</v>
      </c>
    </row>
    <row r="230" spans="1:65" s="2" customFormat="1" ht="24.2" customHeight="1">
      <c r="A230" s="34"/>
      <c r="B230" s="35"/>
      <c r="C230" s="182" t="s">
        <v>261</v>
      </c>
      <c r="D230" s="182" t="s">
        <v>116</v>
      </c>
      <c r="E230" s="183" t="s">
        <v>262</v>
      </c>
      <c r="F230" s="184" t="s">
        <v>263</v>
      </c>
      <c r="G230" s="185" t="s">
        <v>119</v>
      </c>
      <c r="H230" s="186">
        <v>20.25</v>
      </c>
      <c r="I230" s="187"/>
      <c r="J230" s="188">
        <f>ROUND(I230*H230,2)</f>
        <v>0</v>
      </c>
      <c r="K230" s="184" t="s">
        <v>1</v>
      </c>
      <c r="L230" s="39"/>
      <c r="M230" s="189" t="s">
        <v>1</v>
      </c>
      <c r="N230" s="190" t="s">
        <v>37</v>
      </c>
      <c r="O230" s="71"/>
      <c r="P230" s="191">
        <f>O230*H230</f>
        <v>0</v>
      </c>
      <c r="Q230" s="191">
        <v>0</v>
      </c>
      <c r="R230" s="191">
        <f>Q230*H230</f>
        <v>0</v>
      </c>
      <c r="S230" s="191">
        <v>0</v>
      </c>
      <c r="T230" s="192">
        <f>S230*H230</f>
        <v>0</v>
      </c>
      <c r="U230" s="34"/>
      <c r="V230" s="34"/>
      <c r="W230" s="34"/>
      <c r="X230" s="34"/>
      <c r="Y230" s="34"/>
      <c r="Z230" s="34"/>
      <c r="AA230" s="34"/>
      <c r="AB230" s="34"/>
      <c r="AC230" s="34"/>
      <c r="AD230" s="34"/>
      <c r="AE230" s="34"/>
      <c r="AR230" s="193" t="s">
        <v>120</v>
      </c>
      <c r="AT230" s="193" t="s">
        <v>116</v>
      </c>
      <c r="AU230" s="193" t="s">
        <v>82</v>
      </c>
      <c r="AY230" s="17" t="s">
        <v>114</v>
      </c>
      <c r="BE230" s="194">
        <f>IF(N230="základní",J230,0)</f>
        <v>0</v>
      </c>
      <c r="BF230" s="194">
        <f>IF(N230="snížená",J230,0)</f>
        <v>0</v>
      </c>
      <c r="BG230" s="194">
        <f>IF(N230="zákl. přenesená",J230,0)</f>
        <v>0</v>
      </c>
      <c r="BH230" s="194">
        <f>IF(N230="sníž. přenesená",J230,0)</f>
        <v>0</v>
      </c>
      <c r="BI230" s="194">
        <f>IF(N230="nulová",J230,0)</f>
        <v>0</v>
      </c>
      <c r="BJ230" s="17" t="s">
        <v>80</v>
      </c>
      <c r="BK230" s="194">
        <f>ROUND(I230*H230,2)</f>
        <v>0</v>
      </c>
      <c r="BL230" s="17" t="s">
        <v>120</v>
      </c>
      <c r="BM230" s="193" t="s">
        <v>264</v>
      </c>
    </row>
    <row r="231" spans="1:65" s="2" customFormat="1" ht="19.5">
      <c r="A231" s="34"/>
      <c r="B231" s="35"/>
      <c r="C231" s="36"/>
      <c r="D231" s="195" t="s">
        <v>121</v>
      </c>
      <c r="E231" s="36"/>
      <c r="F231" s="196" t="s">
        <v>263</v>
      </c>
      <c r="G231" s="36"/>
      <c r="H231" s="36"/>
      <c r="I231" s="197"/>
      <c r="J231" s="36"/>
      <c r="K231" s="36"/>
      <c r="L231" s="39"/>
      <c r="M231" s="198"/>
      <c r="N231" s="199"/>
      <c r="O231" s="71"/>
      <c r="P231" s="71"/>
      <c r="Q231" s="71"/>
      <c r="R231" s="71"/>
      <c r="S231" s="71"/>
      <c r="T231" s="72"/>
      <c r="U231" s="34"/>
      <c r="V231" s="34"/>
      <c r="W231" s="34"/>
      <c r="X231" s="34"/>
      <c r="Y231" s="34"/>
      <c r="Z231" s="34"/>
      <c r="AA231" s="34"/>
      <c r="AB231" s="34"/>
      <c r="AC231" s="34"/>
      <c r="AD231" s="34"/>
      <c r="AE231" s="34"/>
      <c r="AT231" s="17" t="s">
        <v>121</v>
      </c>
      <c r="AU231" s="17" t="s">
        <v>82</v>
      </c>
    </row>
    <row r="232" spans="1:65" s="12" customFormat="1" ht="22.9" customHeight="1">
      <c r="B232" s="166"/>
      <c r="C232" s="167"/>
      <c r="D232" s="168" t="s">
        <v>71</v>
      </c>
      <c r="E232" s="180" t="s">
        <v>265</v>
      </c>
      <c r="F232" s="180" t="s">
        <v>266</v>
      </c>
      <c r="G232" s="167"/>
      <c r="H232" s="167"/>
      <c r="I232" s="170"/>
      <c r="J232" s="181">
        <f>BK232</f>
        <v>0</v>
      </c>
      <c r="K232" s="167"/>
      <c r="L232" s="172"/>
      <c r="M232" s="173"/>
      <c r="N232" s="174"/>
      <c r="O232" s="174"/>
      <c r="P232" s="175">
        <f>P233+P234+P235</f>
        <v>0</v>
      </c>
      <c r="Q232" s="174"/>
      <c r="R232" s="175">
        <f>R233+R234+R235</f>
        <v>0</v>
      </c>
      <c r="S232" s="174"/>
      <c r="T232" s="176">
        <f>T233+T234+T235</f>
        <v>0</v>
      </c>
      <c r="AR232" s="177" t="s">
        <v>80</v>
      </c>
      <c r="AT232" s="178" t="s">
        <v>71</v>
      </c>
      <c r="AU232" s="178" t="s">
        <v>80</v>
      </c>
      <c r="AY232" s="177" t="s">
        <v>114</v>
      </c>
      <c r="BK232" s="179">
        <f>BK233+BK234+BK235</f>
        <v>0</v>
      </c>
    </row>
    <row r="233" spans="1:65" s="2" customFormat="1" ht="24.2" customHeight="1">
      <c r="A233" s="34"/>
      <c r="B233" s="35"/>
      <c r="C233" s="182" t="s">
        <v>194</v>
      </c>
      <c r="D233" s="182" t="s">
        <v>116</v>
      </c>
      <c r="E233" s="183" t="s">
        <v>267</v>
      </c>
      <c r="F233" s="184" t="s">
        <v>268</v>
      </c>
      <c r="G233" s="185" t="s">
        <v>176</v>
      </c>
      <c r="H233" s="186">
        <v>22.59</v>
      </c>
      <c r="I233" s="187"/>
      <c r="J233" s="188">
        <f>ROUND(I233*H233,2)</f>
        <v>0</v>
      </c>
      <c r="K233" s="184" t="s">
        <v>1</v>
      </c>
      <c r="L233" s="39"/>
      <c r="M233" s="189" t="s">
        <v>1</v>
      </c>
      <c r="N233" s="190" t="s">
        <v>37</v>
      </c>
      <c r="O233" s="71"/>
      <c r="P233" s="191">
        <f>O233*H233</f>
        <v>0</v>
      </c>
      <c r="Q233" s="191">
        <v>0</v>
      </c>
      <c r="R233" s="191">
        <f>Q233*H233</f>
        <v>0</v>
      </c>
      <c r="S233" s="191">
        <v>0</v>
      </c>
      <c r="T233" s="192">
        <f>S233*H233</f>
        <v>0</v>
      </c>
      <c r="U233" s="34"/>
      <c r="V233" s="34"/>
      <c r="W233" s="34"/>
      <c r="X233" s="34"/>
      <c r="Y233" s="34"/>
      <c r="Z233" s="34"/>
      <c r="AA233" s="34"/>
      <c r="AB233" s="34"/>
      <c r="AC233" s="34"/>
      <c r="AD233" s="34"/>
      <c r="AE233" s="34"/>
      <c r="AR233" s="193" t="s">
        <v>120</v>
      </c>
      <c r="AT233" s="193" t="s">
        <v>116</v>
      </c>
      <c r="AU233" s="193" t="s">
        <v>82</v>
      </c>
      <c r="AY233" s="17" t="s">
        <v>114</v>
      </c>
      <c r="BE233" s="194">
        <f>IF(N233="základní",J233,0)</f>
        <v>0</v>
      </c>
      <c r="BF233" s="194">
        <f>IF(N233="snížená",J233,0)</f>
        <v>0</v>
      </c>
      <c r="BG233" s="194">
        <f>IF(N233="zákl. přenesená",J233,0)</f>
        <v>0</v>
      </c>
      <c r="BH233" s="194">
        <f>IF(N233="sníž. přenesená",J233,0)</f>
        <v>0</v>
      </c>
      <c r="BI233" s="194">
        <f>IF(N233="nulová",J233,0)</f>
        <v>0</v>
      </c>
      <c r="BJ233" s="17" t="s">
        <v>80</v>
      </c>
      <c r="BK233" s="194">
        <f>ROUND(I233*H233,2)</f>
        <v>0</v>
      </c>
      <c r="BL233" s="17" t="s">
        <v>120</v>
      </c>
      <c r="BM233" s="193" t="s">
        <v>269</v>
      </c>
    </row>
    <row r="234" spans="1:65" s="2" customFormat="1" ht="19.5">
      <c r="A234" s="34"/>
      <c r="B234" s="35"/>
      <c r="C234" s="36"/>
      <c r="D234" s="195" t="s">
        <v>121</v>
      </c>
      <c r="E234" s="36"/>
      <c r="F234" s="196" t="s">
        <v>268</v>
      </c>
      <c r="G234" s="36"/>
      <c r="H234" s="36"/>
      <c r="I234" s="197"/>
      <c r="J234" s="36"/>
      <c r="K234" s="36"/>
      <c r="L234" s="39"/>
      <c r="M234" s="198"/>
      <c r="N234" s="199"/>
      <c r="O234" s="71"/>
      <c r="P234" s="71"/>
      <c r="Q234" s="71"/>
      <c r="R234" s="71"/>
      <c r="S234" s="71"/>
      <c r="T234" s="72"/>
      <c r="U234" s="34"/>
      <c r="V234" s="34"/>
      <c r="W234" s="34"/>
      <c r="X234" s="34"/>
      <c r="Y234" s="34"/>
      <c r="Z234" s="34"/>
      <c r="AA234" s="34"/>
      <c r="AB234" s="34"/>
      <c r="AC234" s="34"/>
      <c r="AD234" s="34"/>
      <c r="AE234" s="34"/>
      <c r="AT234" s="17" t="s">
        <v>121</v>
      </c>
      <c r="AU234" s="17" t="s">
        <v>82</v>
      </c>
    </row>
    <row r="235" spans="1:65" s="12" customFormat="1" ht="20.85" customHeight="1">
      <c r="B235" s="166"/>
      <c r="C235" s="167"/>
      <c r="D235" s="168" t="s">
        <v>71</v>
      </c>
      <c r="E235" s="180" t="s">
        <v>270</v>
      </c>
      <c r="F235" s="180" t="s">
        <v>271</v>
      </c>
      <c r="G235" s="167"/>
      <c r="H235" s="167"/>
      <c r="I235" s="170"/>
      <c r="J235" s="181">
        <f>BK235</f>
        <v>0</v>
      </c>
      <c r="K235" s="167"/>
      <c r="L235" s="172"/>
      <c r="M235" s="173"/>
      <c r="N235" s="174"/>
      <c r="O235" s="174"/>
      <c r="P235" s="175">
        <f>SUM(P236:P239)</f>
        <v>0</v>
      </c>
      <c r="Q235" s="174"/>
      <c r="R235" s="175">
        <f>SUM(R236:R239)</f>
        <v>0</v>
      </c>
      <c r="S235" s="174"/>
      <c r="T235" s="176">
        <f>SUM(T236:T239)</f>
        <v>0</v>
      </c>
      <c r="AR235" s="177" t="s">
        <v>80</v>
      </c>
      <c r="AT235" s="178" t="s">
        <v>71</v>
      </c>
      <c r="AU235" s="178" t="s">
        <v>82</v>
      </c>
      <c r="AY235" s="177" t="s">
        <v>114</v>
      </c>
      <c r="BK235" s="179">
        <f>SUM(BK236:BK239)</f>
        <v>0</v>
      </c>
    </row>
    <row r="236" spans="1:65" s="2" customFormat="1" ht="16.5" customHeight="1">
      <c r="A236" s="34"/>
      <c r="B236" s="35"/>
      <c r="C236" s="182" t="s">
        <v>272</v>
      </c>
      <c r="D236" s="182" t="s">
        <v>116</v>
      </c>
      <c r="E236" s="183" t="s">
        <v>273</v>
      </c>
      <c r="F236" s="184" t="s">
        <v>274</v>
      </c>
      <c r="G236" s="185" t="s">
        <v>275</v>
      </c>
      <c r="H236" s="186">
        <v>1</v>
      </c>
      <c r="I236" s="187"/>
      <c r="J236" s="188">
        <f>ROUND(I236*H236,2)</f>
        <v>0</v>
      </c>
      <c r="K236" s="184" t="s">
        <v>1</v>
      </c>
      <c r="L236" s="39"/>
      <c r="M236" s="189" t="s">
        <v>1</v>
      </c>
      <c r="N236" s="190" t="s">
        <v>37</v>
      </c>
      <c r="O236" s="71"/>
      <c r="P236" s="191">
        <f>O236*H236</f>
        <v>0</v>
      </c>
      <c r="Q236" s="191">
        <v>0</v>
      </c>
      <c r="R236" s="191">
        <f>Q236*H236</f>
        <v>0</v>
      </c>
      <c r="S236" s="191">
        <v>0</v>
      </c>
      <c r="T236" s="192">
        <f>S236*H236</f>
        <v>0</v>
      </c>
      <c r="U236" s="34"/>
      <c r="V236" s="34"/>
      <c r="W236" s="34"/>
      <c r="X236" s="34"/>
      <c r="Y236" s="34"/>
      <c r="Z236" s="34"/>
      <c r="AA236" s="34"/>
      <c r="AB236" s="34"/>
      <c r="AC236" s="34"/>
      <c r="AD236" s="34"/>
      <c r="AE236" s="34"/>
      <c r="AR236" s="193" t="s">
        <v>120</v>
      </c>
      <c r="AT236" s="193" t="s">
        <v>116</v>
      </c>
      <c r="AU236" s="193" t="s">
        <v>127</v>
      </c>
      <c r="AY236" s="17" t="s">
        <v>114</v>
      </c>
      <c r="BE236" s="194">
        <f>IF(N236="základní",J236,0)</f>
        <v>0</v>
      </c>
      <c r="BF236" s="194">
        <f>IF(N236="snížená",J236,0)</f>
        <v>0</v>
      </c>
      <c r="BG236" s="194">
        <f>IF(N236="zákl. přenesená",J236,0)</f>
        <v>0</v>
      </c>
      <c r="BH236" s="194">
        <f>IF(N236="sníž. přenesená",J236,0)</f>
        <v>0</v>
      </c>
      <c r="BI236" s="194">
        <f>IF(N236="nulová",J236,0)</f>
        <v>0</v>
      </c>
      <c r="BJ236" s="17" t="s">
        <v>80</v>
      </c>
      <c r="BK236" s="194">
        <f>ROUND(I236*H236,2)</f>
        <v>0</v>
      </c>
      <c r="BL236" s="17" t="s">
        <v>120</v>
      </c>
      <c r="BM236" s="193" t="s">
        <v>276</v>
      </c>
    </row>
    <row r="237" spans="1:65" s="2" customFormat="1" ht="11.25">
      <c r="A237" s="34"/>
      <c r="B237" s="35"/>
      <c r="C237" s="36"/>
      <c r="D237" s="195" t="s">
        <v>121</v>
      </c>
      <c r="E237" s="36"/>
      <c r="F237" s="196" t="s">
        <v>274</v>
      </c>
      <c r="G237" s="36"/>
      <c r="H237" s="36"/>
      <c r="I237" s="197"/>
      <c r="J237" s="36"/>
      <c r="K237" s="36"/>
      <c r="L237" s="39"/>
      <c r="M237" s="198"/>
      <c r="N237" s="199"/>
      <c r="O237" s="71"/>
      <c r="P237" s="71"/>
      <c r="Q237" s="71"/>
      <c r="R237" s="71"/>
      <c r="S237" s="71"/>
      <c r="T237" s="72"/>
      <c r="U237" s="34"/>
      <c r="V237" s="34"/>
      <c r="W237" s="34"/>
      <c r="X237" s="34"/>
      <c r="Y237" s="34"/>
      <c r="Z237" s="34"/>
      <c r="AA237" s="34"/>
      <c r="AB237" s="34"/>
      <c r="AC237" s="34"/>
      <c r="AD237" s="34"/>
      <c r="AE237" s="34"/>
      <c r="AT237" s="17" t="s">
        <v>121</v>
      </c>
      <c r="AU237" s="17" t="s">
        <v>127</v>
      </c>
    </row>
    <row r="238" spans="1:65" s="2" customFormat="1" ht="16.5" customHeight="1">
      <c r="A238" s="34"/>
      <c r="B238" s="35"/>
      <c r="C238" s="182" t="s">
        <v>200</v>
      </c>
      <c r="D238" s="182" t="s">
        <v>116</v>
      </c>
      <c r="E238" s="183" t="s">
        <v>277</v>
      </c>
      <c r="F238" s="184" t="s">
        <v>278</v>
      </c>
      <c r="G238" s="185" t="s">
        <v>275</v>
      </c>
      <c r="H238" s="186">
        <v>1</v>
      </c>
      <c r="I238" s="187"/>
      <c r="J238" s="188">
        <f>ROUND(I238*H238,2)</f>
        <v>0</v>
      </c>
      <c r="K238" s="184" t="s">
        <v>1</v>
      </c>
      <c r="L238" s="39"/>
      <c r="M238" s="189" t="s">
        <v>1</v>
      </c>
      <c r="N238" s="190" t="s">
        <v>37</v>
      </c>
      <c r="O238" s="71"/>
      <c r="P238" s="191">
        <f>O238*H238</f>
        <v>0</v>
      </c>
      <c r="Q238" s="191">
        <v>0</v>
      </c>
      <c r="R238" s="191">
        <f>Q238*H238</f>
        <v>0</v>
      </c>
      <c r="S238" s="191">
        <v>0</v>
      </c>
      <c r="T238" s="192">
        <f>S238*H238</f>
        <v>0</v>
      </c>
      <c r="U238" s="34"/>
      <c r="V238" s="34"/>
      <c r="W238" s="34"/>
      <c r="X238" s="34"/>
      <c r="Y238" s="34"/>
      <c r="Z238" s="34"/>
      <c r="AA238" s="34"/>
      <c r="AB238" s="34"/>
      <c r="AC238" s="34"/>
      <c r="AD238" s="34"/>
      <c r="AE238" s="34"/>
      <c r="AR238" s="193" t="s">
        <v>120</v>
      </c>
      <c r="AT238" s="193" t="s">
        <v>116</v>
      </c>
      <c r="AU238" s="193" t="s">
        <v>127</v>
      </c>
      <c r="AY238" s="17" t="s">
        <v>114</v>
      </c>
      <c r="BE238" s="194">
        <f>IF(N238="základní",J238,0)</f>
        <v>0</v>
      </c>
      <c r="BF238" s="194">
        <f>IF(N238="snížená",J238,0)</f>
        <v>0</v>
      </c>
      <c r="BG238" s="194">
        <f>IF(N238="zákl. přenesená",J238,0)</f>
        <v>0</v>
      </c>
      <c r="BH238" s="194">
        <f>IF(N238="sníž. přenesená",J238,0)</f>
        <v>0</v>
      </c>
      <c r="BI238" s="194">
        <f>IF(N238="nulová",J238,0)</f>
        <v>0</v>
      </c>
      <c r="BJ238" s="17" t="s">
        <v>80</v>
      </c>
      <c r="BK238" s="194">
        <f>ROUND(I238*H238,2)</f>
        <v>0</v>
      </c>
      <c r="BL238" s="17" t="s">
        <v>120</v>
      </c>
      <c r="BM238" s="193" t="s">
        <v>279</v>
      </c>
    </row>
    <row r="239" spans="1:65" s="2" customFormat="1" ht="11.25">
      <c r="A239" s="34"/>
      <c r="B239" s="35"/>
      <c r="C239" s="36"/>
      <c r="D239" s="195" t="s">
        <v>121</v>
      </c>
      <c r="E239" s="36"/>
      <c r="F239" s="196" t="s">
        <v>278</v>
      </c>
      <c r="G239" s="36"/>
      <c r="H239" s="36"/>
      <c r="I239" s="197"/>
      <c r="J239" s="36"/>
      <c r="K239" s="36"/>
      <c r="L239" s="39"/>
      <c r="M239" s="242"/>
      <c r="N239" s="243"/>
      <c r="O239" s="244"/>
      <c r="P239" s="244"/>
      <c r="Q239" s="244"/>
      <c r="R239" s="244"/>
      <c r="S239" s="244"/>
      <c r="T239" s="245"/>
      <c r="U239" s="34"/>
      <c r="V239" s="34"/>
      <c r="W239" s="34"/>
      <c r="X239" s="34"/>
      <c r="Y239" s="34"/>
      <c r="Z239" s="34"/>
      <c r="AA239" s="34"/>
      <c r="AB239" s="34"/>
      <c r="AC239" s="34"/>
      <c r="AD239" s="34"/>
      <c r="AE239" s="34"/>
      <c r="AT239" s="17" t="s">
        <v>121</v>
      </c>
      <c r="AU239" s="17" t="s">
        <v>127</v>
      </c>
    </row>
    <row r="240" spans="1:65" s="2" customFormat="1" ht="6.95" customHeight="1">
      <c r="A240" s="34"/>
      <c r="B240" s="54"/>
      <c r="C240" s="55"/>
      <c r="D240" s="55"/>
      <c r="E240" s="55"/>
      <c r="F240" s="55"/>
      <c r="G240" s="55"/>
      <c r="H240" s="55"/>
      <c r="I240" s="55"/>
      <c r="J240" s="55"/>
      <c r="K240" s="55"/>
      <c r="L240" s="39"/>
      <c r="M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  <c r="AA240" s="34"/>
      <c r="AB240" s="34"/>
      <c r="AC240" s="34"/>
      <c r="AD240" s="34"/>
      <c r="AE240" s="34"/>
    </row>
  </sheetData>
  <sheetProtection algorithmName="SHA-512" hashValue="v27LTVDvSXiS6OBDnH+ULF/HQ7i1f8jcweWcfhaLgj3TwPpz/76uVHoqz1iNGWcocaMC4m2UHW3TO/Alq37RFA==" saltValue="r8hxWibeFtpj+auTo7PU9OBdrC9ydQeViXql/RRoaSmDON2veH1dDJxM2AY2b0wZXp9AfsWSxc7sosB/c5+QFQ==" spinCount="100000" sheet="1" objects="1" scenarios="1" formatColumns="0" formatRows="0" autoFilter="0"/>
  <autoFilter ref="C123:K239"/>
  <mergeCells count="9">
    <mergeCell ref="E87:H87"/>
    <mergeCell ref="E114:H114"/>
    <mergeCell ref="E116:H116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4</vt:i4>
      </vt:variant>
    </vt:vector>
  </HeadingPairs>
  <TitlesOfParts>
    <vt:vector size="6" baseType="lpstr">
      <vt:lpstr>Rekapitulace stavby</vt:lpstr>
      <vt:lpstr>Kroměříž - ON - plynovodní</vt:lpstr>
      <vt:lpstr>'Kroměříž - ON - plynovodní'!Názvy_tisku</vt:lpstr>
      <vt:lpstr>'Rekapitulace stavby'!Názvy_tisku</vt:lpstr>
      <vt:lpstr>'Kroměříž - ON - plynovodní'!Oblast_tisku</vt:lpstr>
      <vt:lpstr>'Rekapitulace stavby'!Oblast_tisku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Šnejdrla Antonín</dc:creator>
  <cp:lastModifiedBy>Duda Vlastimil, Ing.</cp:lastModifiedBy>
  <dcterms:created xsi:type="dcterms:W3CDTF">2021-11-23T12:14:11Z</dcterms:created>
  <dcterms:modified xsi:type="dcterms:W3CDTF">2021-11-23T13:05:50Z</dcterms:modified>
</cp:coreProperties>
</file>