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zakázky" sheetId="1" r:id="rId1"/>
    <sheet name="2018-08-HK - SO 01 Úsek 1..." sheetId="2" r:id="rId2"/>
    <sheet name="2018-08-HK-VRN - SO 01 VRN" sheetId="3" r:id="rId3"/>
    <sheet name="Pokyny pro vyplnění" sheetId="4" r:id="rId4"/>
  </sheets>
  <definedNames>
    <definedName name="_xlnm.Print_Area" localSheetId="0">'Rekapitulace zakázky'!$D$4:$AO$33,'Rekapitulace zakázky'!$C$39:$AQ$55</definedName>
    <definedName name="_xlnm.Print_Titles" localSheetId="0">'Rekapitulace zakázky'!$49:$49</definedName>
    <definedName name="_xlnm._FilterDatabase" localSheetId="1" hidden="1">'2018-08-HK - SO 01 Úsek 1...'!$C$91:$K$211</definedName>
    <definedName name="_xlnm.Print_Area" localSheetId="1">'2018-08-HK - SO 01 Úsek 1...'!$C$4:$J$38,'2018-08-HK - SO 01 Úsek 1...'!$C$44:$J$71,'2018-08-HK - SO 01 Úsek 1...'!$C$77:$K$211</definedName>
    <definedName name="_xlnm.Print_Titles" localSheetId="1">'2018-08-HK - SO 01 Úsek 1...'!$91:$91</definedName>
    <definedName name="_xlnm._FilterDatabase" localSheetId="2" hidden="1">'2018-08-HK-VRN - SO 01 VRN'!$C$88:$K$106</definedName>
    <definedName name="_xlnm.Print_Area" localSheetId="2">'2018-08-HK-VRN - SO 01 VRN'!$C$4:$J$38,'2018-08-HK-VRN - SO 01 VRN'!$C$44:$J$68,'2018-08-HK-VRN - SO 01 VRN'!$C$74:$K$106</definedName>
    <definedName name="_xlnm.Print_Titles" localSheetId="2">'2018-08-HK-VRN - SO 01 VRN'!$88:$88</definedName>
  </definedNames>
  <calcPr/>
</workbook>
</file>

<file path=xl/calcChain.xml><?xml version="1.0" encoding="utf-8"?>
<calcChain xmlns="http://schemas.openxmlformats.org/spreadsheetml/2006/main">
  <c i="1" r="AY54"/>
  <c r="AX54"/>
  <c i="3" r="BI106"/>
  <c r="BH106"/>
  <c r="BG106"/>
  <c r="BF106"/>
  <c r="T106"/>
  <c r="T105"/>
  <c r="R106"/>
  <c r="R105"/>
  <c r="P106"/>
  <c r="P105"/>
  <c r="BK106"/>
  <c r="BK105"/>
  <c r="J105"/>
  <c r="J106"/>
  <c r="BE106"/>
  <c r="J67"/>
  <c r="BI104"/>
  <c r="BH104"/>
  <c r="BG104"/>
  <c r="BF104"/>
  <c r="T104"/>
  <c r="T103"/>
  <c r="R104"/>
  <c r="R103"/>
  <c r="P104"/>
  <c r="P103"/>
  <c r="BK104"/>
  <c r="BK103"/>
  <c r="J103"/>
  <c r="J104"/>
  <c r="BE104"/>
  <c r="J66"/>
  <c r="BI100"/>
  <c r="BH100"/>
  <c r="BG100"/>
  <c r="BF100"/>
  <c r="T100"/>
  <c r="T99"/>
  <c r="R100"/>
  <c r="R99"/>
  <c r="P100"/>
  <c r="P99"/>
  <c r="BK100"/>
  <c r="BK99"/>
  <c r="J99"/>
  <c r="J100"/>
  <c r="BE100"/>
  <c r="J65"/>
  <c r="BI98"/>
  <c r="BH98"/>
  <c r="BG98"/>
  <c r="BF98"/>
  <c r="T98"/>
  <c r="R98"/>
  <c r="P98"/>
  <c r="BK98"/>
  <c r="J98"/>
  <c r="BE98"/>
  <c r="BI97"/>
  <c r="BH97"/>
  <c r="BG97"/>
  <c r="BF97"/>
  <c r="T97"/>
  <c r="T96"/>
  <c r="T95"/>
  <c r="R97"/>
  <c r="R96"/>
  <c r="R95"/>
  <c r="P97"/>
  <c r="P96"/>
  <c r="P95"/>
  <c r="BK97"/>
  <c r="BK96"/>
  <c r="J96"/>
  <c r="BK95"/>
  <c r="J95"/>
  <c r="J97"/>
  <c r="BE97"/>
  <c r="J64"/>
  <c r="J63"/>
  <c r="BI92"/>
  <c r="F36"/>
  <c i="1" r="BD54"/>
  <c i="3" r="BH92"/>
  <c r="F35"/>
  <c i="1" r="BC54"/>
  <c i="3" r="BG92"/>
  <c r="F34"/>
  <c i="1" r="BB54"/>
  <c i="3" r="BF92"/>
  <c r="J33"/>
  <c i="1" r="AW54"/>
  <c i="3" r="F33"/>
  <c i="1" r="BA54"/>
  <c i="3" r="T92"/>
  <c r="T91"/>
  <c r="T90"/>
  <c r="T89"/>
  <c r="R92"/>
  <c r="R91"/>
  <c r="R90"/>
  <c r="R89"/>
  <c r="P92"/>
  <c r="P91"/>
  <c r="P90"/>
  <c r="P89"/>
  <c i="1" r="AU54"/>
  <c i="3" r="BK92"/>
  <c r="BK91"/>
  <c r="J91"/>
  <c r="BK90"/>
  <c r="J90"/>
  <c r="BK89"/>
  <c r="J89"/>
  <c r="J60"/>
  <c r="J29"/>
  <c i="1" r="AG54"/>
  <c i="3" r="J92"/>
  <c r="BE92"/>
  <c r="J32"/>
  <c i="1" r="AV54"/>
  <c i="3" r="F32"/>
  <c i="1" r="AZ54"/>
  <c i="3" r="J62"/>
  <c r="J61"/>
  <c r="F83"/>
  <c r="E81"/>
  <c r="F53"/>
  <c r="E51"/>
  <c r="J38"/>
  <c r="J23"/>
  <c r="E23"/>
  <c r="J85"/>
  <c r="J55"/>
  <c r="J22"/>
  <c r="J20"/>
  <c r="E20"/>
  <c r="F86"/>
  <c r="F56"/>
  <c r="J19"/>
  <c r="J17"/>
  <c r="E17"/>
  <c r="F85"/>
  <c r="F55"/>
  <c r="J16"/>
  <c r="J14"/>
  <c r="J83"/>
  <c r="J53"/>
  <c r="E7"/>
  <c r="E77"/>
  <c r="E47"/>
  <c i="1" r="AY53"/>
  <c r="AX53"/>
  <c i="2" r="BI209"/>
  <c r="BH209"/>
  <c r="BG209"/>
  <c r="BF209"/>
  <c r="T209"/>
  <c r="T208"/>
  <c r="R209"/>
  <c r="R208"/>
  <c r="P209"/>
  <c r="P208"/>
  <c r="BK209"/>
  <c r="BK208"/>
  <c r="J208"/>
  <c r="J209"/>
  <c r="BE209"/>
  <c r="J70"/>
  <c r="BI206"/>
  <c r="BH206"/>
  <c r="BG206"/>
  <c r="BF206"/>
  <c r="T206"/>
  <c r="R206"/>
  <c r="P206"/>
  <c r="BK206"/>
  <c r="J206"/>
  <c r="BE206"/>
  <c r="BI204"/>
  <c r="BH204"/>
  <c r="BG204"/>
  <c r="BF204"/>
  <c r="T204"/>
  <c r="R204"/>
  <c r="P204"/>
  <c r="BK204"/>
  <c r="J204"/>
  <c r="BE204"/>
  <c r="BI202"/>
  <c r="BH202"/>
  <c r="BG202"/>
  <c r="BF202"/>
  <c r="T202"/>
  <c r="T201"/>
  <c r="T200"/>
  <c r="R202"/>
  <c r="R201"/>
  <c r="R200"/>
  <c r="P202"/>
  <c r="P201"/>
  <c r="P200"/>
  <c r="BK202"/>
  <c r="BK201"/>
  <c r="J201"/>
  <c r="BK200"/>
  <c r="J200"/>
  <c r="J202"/>
  <c r="BE202"/>
  <c r="J69"/>
  <c r="J68"/>
  <c r="BI198"/>
  <c r="BH198"/>
  <c r="BG198"/>
  <c r="BF198"/>
  <c r="T198"/>
  <c r="R198"/>
  <c r="P198"/>
  <c r="BK198"/>
  <c r="J198"/>
  <c r="BE198"/>
  <c r="BI196"/>
  <c r="BH196"/>
  <c r="BG196"/>
  <c r="BF196"/>
  <c r="T196"/>
  <c r="T195"/>
  <c r="R196"/>
  <c r="R195"/>
  <c r="P196"/>
  <c r="P195"/>
  <c r="BK196"/>
  <c r="BK195"/>
  <c r="J195"/>
  <c r="J196"/>
  <c r="BE196"/>
  <c r="J67"/>
  <c r="BI193"/>
  <c r="BH193"/>
  <c r="BG193"/>
  <c r="BF193"/>
  <c r="T193"/>
  <c r="R193"/>
  <c r="P193"/>
  <c r="BK193"/>
  <c r="J193"/>
  <c r="BE193"/>
  <c r="BI191"/>
  <c r="BH191"/>
  <c r="BG191"/>
  <c r="BF191"/>
  <c r="T191"/>
  <c r="R191"/>
  <c r="P191"/>
  <c r="BK191"/>
  <c r="J191"/>
  <c r="BE191"/>
  <c r="BI188"/>
  <c r="BH188"/>
  <c r="BG188"/>
  <c r="BF188"/>
  <c r="T188"/>
  <c r="R188"/>
  <c r="P188"/>
  <c r="BK188"/>
  <c r="J188"/>
  <c r="BE188"/>
  <c r="BI186"/>
  <c r="BH186"/>
  <c r="BG186"/>
  <c r="BF186"/>
  <c r="T186"/>
  <c r="R186"/>
  <c r="P186"/>
  <c r="BK186"/>
  <c r="J186"/>
  <c r="BE186"/>
  <c r="BI182"/>
  <c r="BH182"/>
  <c r="BG182"/>
  <c r="BF182"/>
  <c r="T182"/>
  <c r="T181"/>
  <c r="R182"/>
  <c r="R181"/>
  <c r="P182"/>
  <c r="P181"/>
  <c r="BK182"/>
  <c r="BK181"/>
  <c r="J181"/>
  <c r="J182"/>
  <c r="BE182"/>
  <c r="J66"/>
  <c r="BI178"/>
  <c r="BH178"/>
  <c r="BG178"/>
  <c r="BF178"/>
  <c r="T178"/>
  <c r="R178"/>
  <c r="P178"/>
  <c r="BK178"/>
  <c r="J178"/>
  <c r="BE178"/>
  <c r="BI176"/>
  <c r="BH176"/>
  <c r="BG176"/>
  <c r="BF176"/>
  <c r="T176"/>
  <c r="R176"/>
  <c r="P176"/>
  <c r="BK176"/>
  <c r="J176"/>
  <c r="BE176"/>
  <c r="BI171"/>
  <c r="BH171"/>
  <c r="BG171"/>
  <c r="BF171"/>
  <c r="T171"/>
  <c r="R171"/>
  <c r="P171"/>
  <c r="BK171"/>
  <c r="J171"/>
  <c r="BE171"/>
  <c r="BI169"/>
  <c r="BH169"/>
  <c r="BG169"/>
  <c r="BF169"/>
  <c r="T169"/>
  <c r="R169"/>
  <c r="P169"/>
  <c r="BK169"/>
  <c r="J169"/>
  <c r="BE169"/>
  <c r="BI165"/>
  <c r="BH165"/>
  <c r="BG165"/>
  <c r="BF165"/>
  <c r="T165"/>
  <c r="R165"/>
  <c r="P165"/>
  <c r="BK165"/>
  <c r="J165"/>
  <c r="BE165"/>
  <c r="BI160"/>
  <c r="BH160"/>
  <c r="BG160"/>
  <c r="BF160"/>
  <c r="T160"/>
  <c r="R160"/>
  <c r="P160"/>
  <c r="BK160"/>
  <c r="J160"/>
  <c r="BE160"/>
  <c r="BI159"/>
  <c r="BH159"/>
  <c r="BG159"/>
  <c r="BF159"/>
  <c r="T159"/>
  <c r="R159"/>
  <c r="P159"/>
  <c r="BK159"/>
  <c r="J159"/>
  <c r="BE159"/>
  <c r="BI156"/>
  <c r="BH156"/>
  <c r="BG156"/>
  <c r="BF156"/>
  <c r="T156"/>
  <c r="R156"/>
  <c r="P156"/>
  <c r="BK156"/>
  <c r="J156"/>
  <c r="BE156"/>
  <c r="BI153"/>
  <c r="BH153"/>
  <c r="BG153"/>
  <c r="BF153"/>
  <c r="T153"/>
  <c r="R153"/>
  <c r="P153"/>
  <c r="BK153"/>
  <c r="J153"/>
  <c r="BE153"/>
  <c r="BI151"/>
  <c r="BH151"/>
  <c r="BG151"/>
  <c r="BF151"/>
  <c r="T151"/>
  <c r="R151"/>
  <c r="P151"/>
  <c r="BK151"/>
  <c r="J151"/>
  <c r="BE151"/>
  <c r="BI148"/>
  <c r="BH148"/>
  <c r="BG148"/>
  <c r="BF148"/>
  <c r="T148"/>
  <c r="R148"/>
  <c r="P148"/>
  <c r="BK148"/>
  <c r="J148"/>
  <c r="BE148"/>
  <c r="BI145"/>
  <c r="BH145"/>
  <c r="BG145"/>
  <c r="BF145"/>
  <c r="T145"/>
  <c r="R145"/>
  <c r="P145"/>
  <c r="BK145"/>
  <c r="J145"/>
  <c r="BE145"/>
  <c r="BI143"/>
  <c r="BH143"/>
  <c r="BG143"/>
  <c r="BF143"/>
  <c r="T143"/>
  <c r="R143"/>
  <c r="P143"/>
  <c r="BK143"/>
  <c r="J143"/>
  <c r="BE143"/>
  <c r="BI140"/>
  <c r="BH140"/>
  <c r="BG140"/>
  <c r="BF140"/>
  <c r="T140"/>
  <c r="R140"/>
  <c r="P140"/>
  <c r="BK140"/>
  <c r="J140"/>
  <c r="BE140"/>
  <c r="BI137"/>
  <c r="BH137"/>
  <c r="BG137"/>
  <c r="BF137"/>
  <c r="T137"/>
  <c r="R137"/>
  <c r="P137"/>
  <c r="BK137"/>
  <c r="J137"/>
  <c r="BE137"/>
  <c r="BI135"/>
  <c r="BH135"/>
  <c r="BG135"/>
  <c r="BF135"/>
  <c r="T135"/>
  <c r="R135"/>
  <c r="P135"/>
  <c r="BK135"/>
  <c r="J135"/>
  <c r="BE135"/>
  <c r="BI133"/>
  <c r="BH133"/>
  <c r="BG133"/>
  <c r="BF133"/>
  <c r="T133"/>
  <c r="R133"/>
  <c r="P133"/>
  <c r="BK133"/>
  <c r="J133"/>
  <c r="BE133"/>
  <c r="BI131"/>
  <c r="BH131"/>
  <c r="BG131"/>
  <c r="BF131"/>
  <c r="T131"/>
  <c r="R131"/>
  <c r="P131"/>
  <c r="BK131"/>
  <c r="J131"/>
  <c r="BE131"/>
  <c r="BI129"/>
  <c r="BH129"/>
  <c r="BG129"/>
  <c r="BF129"/>
  <c r="T129"/>
  <c r="R129"/>
  <c r="P129"/>
  <c r="BK129"/>
  <c r="J129"/>
  <c r="BE129"/>
  <c r="BI126"/>
  <c r="BH126"/>
  <c r="BG126"/>
  <c r="BF126"/>
  <c r="T126"/>
  <c r="T125"/>
  <c r="R126"/>
  <c r="R125"/>
  <c r="P126"/>
  <c r="P125"/>
  <c r="BK126"/>
  <c r="BK125"/>
  <c r="J125"/>
  <c r="J126"/>
  <c r="BE126"/>
  <c r="J65"/>
  <c r="BI124"/>
  <c r="BH124"/>
  <c r="BG124"/>
  <c r="BF124"/>
  <c r="T124"/>
  <c r="R124"/>
  <c r="P124"/>
  <c r="BK124"/>
  <c r="J124"/>
  <c r="BE124"/>
  <c r="BI122"/>
  <c r="BH122"/>
  <c r="BG122"/>
  <c r="BF122"/>
  <c r="T122"/>
  <c r="R122"/>
  <c r="P122"/>
  <c r="BK122"/>
  <c r="J122"/>
  <c r="BE122"/>
  <c r="BI121"/>
  <c r="BH121"/>
  <c r="BG121"/>
  <c r="BF121"/>
  <c r="T121"/>
  <c r="R121"/>
  <c r="P121"/>
  <c r="BK121"/>
  <c r="J121"/>
  <c r="BE121"/>
  <c r="BI117"/>
  <c r="BH117"/>
  <c r="BG117"/>
  <c r="BF117"/>
  <c r="T117"/>
  <c r="T116"/>
  <c r="R117"/>
  <c r="R116"/>
  <c r="P117"/>
  <c r="P116"/>
  <c r="BK117"/>
  <c r="BK116"/>
  <c r="J116"/>
  <c r="J117"/>
  <c r="BE117"/>
  <c r="J64"/>
  <c r="BI115"/>
  <c r="BH115"/>
  <c r="BG115"/>
  <c r="BF115"/>
  <c r="T115"/>
  <c r="R115"/>
  <c r="P115"/>
  <c r="BK115"/>
  <c r="J115"/>
  <c r="BE115"/>
  <c r="BI114"/>
  <c r="BH114"/>
  <c r="BG114"/>
  <c r="BF114"/>
  <c r="T114"/>
  <c r="R114"/>
  <c r="P114"/>
  <c r="BK114"/>
  <c r="J114"/>
  <c r="BE114"/>
  <c r="BI110"/>
  <c r="BH110"/>
  <c r="BG110"/>
  <c r="BF110"/>
  <c r="T110"/>
  <c r="R110"/>
  <c r="P110"/>
  <c r="BK110"/>
  <c r="J110"/>
  <c r="BE110"/>
  <c r="BI108"/>
  <c r="BH108"/>
  <c r="BG108"/>
  <c r="BF108"/>
  <c r="T108"/>
  <c r="R108"/>
  <c r="P108"/>
  <c r="BK108"/>
  <c r="J108"/>
  <c r="BE108"/>
  <c r="BI105"/>
  <c r="BH105"/>
  <c r="BG105"/>
  <c r="BF105"/>
  <c r="T105"/>
  <c r="R105"/>
  <c r="P105"/>
  <c r="BK105"/>
  <c r="J105"/>
  <c r="BE105"/>
  <c r="BI103"/>
  <c r="BH103"/>
  <c r="BG103"/>
  <c r="BF103"/>
  <c r="T103"/>
  <c r="R103"/>
  <c r="P103"/>
  <c r="BK103"/>
  <c r="J103"/>
  <c r="BE103"/>
  <c r="BI100"/>
  <c r="BH100"/>
  <c r="BG100"/>
  <c r="BF100"/>
  <c r="T100"/>
  <c r="T99"/>
  <c r="R100"/>
  <c r="R99"/>
  <c r="P100"/>
  <c r="P99"/>
  <c r="BK100"/>
  <c r="BK99"/>
  <c r="J99"/>
  <c r="J100"/>
  <c r="BE100"/>
  <c r="J63"/>
  <c r="BI97"/>
  <c r="BH97"/>
  <c r="BG97"/>
  <c r="BF97"/>
  <c r="T97"/>
  <c r="R97"/>
  <c r="P97"/>
  <c r="BK97"/>
  <c r="J97"/>
  <c r="BE97"/>
  <c r="BI95"/>
  <c r="F36"/>
  <c i="1" r="BD53"/>
  <c i="2" r="BH95"/>
  <c r="F35"/>
  <c i="1" r="BC53"/>
  <c i="2" r="BG95"/>
  <c r="F34"/>
  <c i="1" r="BB53"/>
  <c i="2" r="BF95"/>
  <c r="J33"/>
  <c i="1" r="AW53"/>
  <c i="2" r="F33"/>
  <c i="1" r="BA53"/>
  <c i="2" r="T95"/>
  <c r="T94"/>
  <c r="T93"/>
  <c r="T92"/>
  <c r="R95"/>
  <c r="R94"/>
  <c r="R93"/>
  <c r="R92"/>
  <c r="P95"/>
  <c r="P94"/>
  <c r="P93"/>
  <c r="P92"/>
  <c i="1" r="AU53"/>
  <c i="2" r="BK95"/>
  <c r="BK94"/>
  <c r="J94"/>
  <c r="BK93"/>
  <c r="J93"/>
  <c r="BK92"/>
  <c r="J92"/>
  <c r="J60"/>
  <c r="J29"/>
  <c i="1" r="AG53"/>
  <c i="2" r="J95"/>
  <c r="BE95"/>
  <c r="J32"/>
  <c i="1" r="AV53"/>
  <c i="2" r="F32"/>
  <c i="1" r="AZ53"/>
  <c i="2" r="J62"/>
  <c r="J61"/>
  <c r="F86"/>
  <c r="E84"/>
  <c r="F53"/>
  <c r="E51"/>
  <c r="J38"/>
  <c r="J23"/>
  <c r="E23"/>
  <c r="J88"/>
  <c r="J55"/>
  <c r="J22"/>
  <c r="J20"/>
  <c r="E20"/>
  <c r="F89"/>
  <c r="F56"/>
  <c r="J19"/>
  <c r="J17"/>
  <c r="E17"/>
  <c r="F88"/>
  <c r="F55"/>
  <c r="J16"/>
  <c r="J14"/>
  <c r="J86"/>
  <c r="J53"/>
  <c r="E7"/>
  <c r="E80"/>
  <c r="E47"/>
  <c i="1" r="BD52"/>
  <c r="BC52"/>
  <c r="BB52"/>
  <c r="BA52"/>
  <c r="AZ52"/>
  <c r="AY52"/>
  <c r="AX52"/>
  <c r="AW52"/>
  <c r="AV52"/>
  <c r="AU52"/>
  <c r="AT52"/>
  <c r="AS52"/>
  <c r="AG52"/>
  <c r="BD51"/>
  <c r="W30"/>
  <c r="BC51"/>
  <c r="W29"/>
  <c r="BB51"/>
  <c r="W28"/>
  <c r="BA51"/>
  <c r="W27"/>
  <c r="AZ51"/>
  <c r="W26"/>
  <c r="AY51"/>
  <c r="AX51"/>
  <c r="AW51"/>
  <c r="AK27"/>
  <c r="AV51"/>
  <c r="AK26"/>
  <c r="AU51"/>
  <c r="AT51"/>
  <c r="AS51"/>
  <c r="AG51"/>
  <c r="AK23"/>
  <c r="AT54"/>
  <c r="AN54"/>
  <c r="AT53"/>
  <c r="AN53"/>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<sst xmlns="http://schemas.openxmlformats.org/spreadsheetml/2006/main">
  <si>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</si>
  <si>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</si>
  <si>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</si>
  <si>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</si>
  <si>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</si>
  <si>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</si>
  <si>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</si>
  <si>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{9b3776ac-7e40-4635-b06d-c37689d75ea5}</t>
  </si>
  <si>
    <t>0,01</t>
  </si>
  <si>
    <t>21</t>
  </si>
  <si>
    <t>15</t>
  </si>
  <si>
    <t>REKAPITULACE ZAKÁZKY</t>
  </si>
  <si>
    <t xml:space="preserve">v ---  níže se nacházejí doplnkové a pomocné údaje k sestavám  --- v</t>
  </si>
  <si>
    <t>Návod na vyplnění</t>
  </si>
  <si>
    <t>0,001</t>
  </si>
  <si>
    <t>Kód:</t>
  </si>
  <si>
    <t>2018/08/HK</t>
  </si>
  <si>
    <t>Měnit lze pouze buňky se žlutým podbarvením!_x000d_
_x000d_
1) v Rekapitulaci zakázky vyplňte údaje o Uchazeči (přenesou se do ostatních sestav i v jiných listech)_x000d_
_x000d_
2) na vybraných listech vyplňte v sestavě Soupis prací ceny u položek_x000d_
_x000d_
Podrobnosti k vyplnění naleznete na poslední záložce s Pokyny pro vyplnění</t>
  </si>
  <si>
    <t>Zakázka:</t>
  </si>
  <si>
    <t>Oprava mostu v km 1,193 trati Jaroměř - Královec</t>
  </si>
  <si>
    <t>0,1</t>
  </si>
  <si>
    <t>KSO:</t>
  </si>
  <si>
    <t>821</t>
  </si>
  <si>
    <t>CC-CZ:</t>
  </si>
  <si>
    <t>2</t>
  </si>
  <si>
    <t>1</t>
  </si>
  <si>
    <t>Místo:</t>
  </si>
  <si>
    <t>Jaroměř</t>
  </si>
  <si>
    <t>Datum:</t>
  </si>
  <si>
    <t>1. 6. 2018</t>
  </si>
  <si>
    <t>10</t>
  </si>
  <si>
    <t>CZ-CPA:</t>
  </si>
  <si>
    <t>42</t>
  </si>
  <si>
    <t>100</t>
  </si>
  <si>
    <t>Zadavatel:</t>
  </si>
  <si>
    <t>IČ:</t>
  </si>
  <si>
    <t/>
  </si>
  <si>
    <t xml:space="preserve"> </t>
  </si>
  <si>
    <t>DIČ:</t>
  </si>
  <si>
    <t>Uchazeč:</t>
  </si>
  <si>
    <t>Vyplň údaj</t>
  </si>
  <si>
    <t>Projektant:</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</si>
  <si>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</si>
  <si>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</si>
  <si>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</si>
  <si>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</si>
  <si>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</si>
  <si>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</si>
  <si>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</si>
  <si>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</si>
  <si>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</si>
  <si>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</si>
  <si>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</si>
  <si>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</si>
  <si>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</si>
  <si>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</si>
  <si>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</si>
  <si>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ZAKÁZKY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</si>
  <si>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</si>
  <si>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</si>
  <si>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</si>
  <si>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</si>
  <si>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</si>
  <si>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</si>
  <si>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</si>
  <si>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</si>
  <si>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</si>
  <si>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</si>
  <si>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</si>
  <si>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</si>
  <si>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</si>
  <si>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</si>
  <si>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</si>
  <si>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</si>
  <si>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</si>
  <si>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</si>
  <si>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zakázky celkem</t>
  </si>
  <si>
    <t>D</t>
  </si>
  <si>
    <t>0</t>
  </si>
  <si>
    <t>###NOIMPORT###</t>
  </si>
  <si>
    <t>IMPORT</t>
  </si>
  <si>
    <t>{00000000-0000-0000-0000-000000000000}</t>
  </si>
  <si>
    <t>Oprava mostu v km 1,193</t>
  </si>
  <si>
    <t>STA</t>
  </si>
  <si>
    <t>{3e02e249-3266-40f8-8996-6920012b1ea1}</t>
  </si>
  <si>
    <t>/</t>
  </si>
  <si>
    <t>SO 01 Úsek 1 - stavební část</t>
  </si>
  <si>
    <t>Soupis</t>
  </si>
  <si>
    <t>{e5754951-20a2-4289-9e4e-17edab373eee}</t>
  </si>
  <si>
    <t>2018/08/HK/VRN</t>
  </si>
  <si>
    <t>SO 01 VRN</t>
  </si>
  <si>
    <t>{44849b23-5da6-495b-871c-1224e18adfa9}</t>
  </si>
  <si>
    <t>1) Krycí list soupisu</t>
  </si>
  <si>
    <t>2) Rekapitulace</t>
  </si>
  <si>
    <t>3) Soupis prací</t>
  </si>
  <si>
    <t>Zpět na list:</t>
  </si>
  <si>
    <t>Rekapitulace zakázky</t>
  </si>
  <si>
    <t>KRYCÍ LIST SOUPISU</t>
  </si>
  <si>
    <t>Objekt:</t>
  </si>
  <si>
    <t>2018/08/HK - Oprava mostu v km 1,193</t>
  </si>
  <si>
    <t>Soupis:</t>
  </si>
  <si>
    <t>2018/08/HK - SO 01 Úsek 1 - stavební část</t>
  </si>
  <si>
    <t>REKAPITULACE ČLENĚNÍ SOUPISU PRACÍ</t>
  </si>
  <si>
    <t>Kód dílu - Popis</t>
  </si>
  <si>
    <t>Cena celkem [CZK]</t>
  </si>
  <si>
    <t>Náklady soupisu celkem</t>
  </si>
  <si>
    <t>-1</t>
  </si>
  <si>
    <t>HSV - Práce a dodávky HSV</t>
  </si>
  <si>
    <t xml:space="preserve">    1 - Zemní práce</t>
  </si>
  <si>
    <t xml:space="preserve">    4 - Vodorovné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</si>
  <si>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</si>
  <si>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</si>
  <si>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</si>
  <si>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</si>
  <si>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</si>
  <si>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767 - Konstrukce zámečnické</t>
  </si>
  <si>
    <t xml:space="preserve">    789 - Povrchové úpravy ocelových konstrukcí a technologických zařízení</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</si>
  <si>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</si>
  <si>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</si>
  <si>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</si>
  <si>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</si>
  <si>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</si>
  <si>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</si>
  <si>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</si>
  <si>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</si>
  <si>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</si>
  <si>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</si>
  <si>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</si>
  <si>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</si>
  <si>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</si>
  <si>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</si>
  <si>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</si>
  <si>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</si>
  <si>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</si>
  <si>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</si>
  <si>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</si>
  <si>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111201101</t>
  </si>
  <si>
    <t>Odstranění křovin a stromů průměru kmene do 100 mm i s kořeny z celkové plochy do 1000 m2</t>
  </si>
  <si>
    <t>m2</t>
  </si>
  <si>
    <t>CS ÚRS 2018 01</t>
  </si>
  <si>
    <t>4</t>
  </si>
  <si>
    <t>-2123264519</t>
  </si>
  <si>
    <t>PSC</t>
  </si>
  <si>
    <t xml:space="preserve">Poznámka k souboru cen:_x000d_
1. Cenu -1104 lze použít jestliže se odstranění stromů a křovin neprovádí na holo. 2. Cena -1101 je určena i pro: a) odstraňování křovin a stromů o průměru kmene do 100 mm z ploch, jejichž celková výměra je větší než 1 000 m2 při sklonu terénu strmějším než 1 : 5; b) LTM při jakékoliv celkové ploše jednotlivě přes 30 m2. 3. V ceně jsou započteny i náklady na případné nutné odklizení křovin a stromů na hromady na vzdálenost do 50 m nebo naložení na dopravní prostředek. 4. Průměr kmenů stromů (křovin) se měří 0,15 m nad přilehlým terénem. 5.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 </t>
  </si>
  <si>
    <t>111201401</t>
  </si>
  <si>
    <t>Spálení křovin a stromů průměru kmene do 100 mm</t>
  </si>
  <si>
    <t>-1988380576</t>
  </si>
  <si>
    <t xml:space="preserve">Poznámka k souboru cen:_x000d_
1. V ceně jsou započteny i náklady snesení křovin na hromady, přihrnování, očištění spáleniště, uložení popela a zbytků na hromadu. 2. V ceně nejsou započteny náklady na popř. nutné použití kropícího vozu, tyto se oceňují samostatně. 3. Množství jednotek se určí samostatně za každý objekt v m2 půdorysné plochy, z níž byly křoviny a stromy shromážděny. </t>
  </si>
  <si>
    <t>Vodorovné konstrukce</t>
  </si>
  <si>
    <t>3</t>
  </si>
  <si>
    <t>421941521</t>
  </si>
  <si>
    <t>Demontáž podlahových plechů bez výztuh na mostech</t>
  </si>
  <si>
    <t>1436735736</t>
  </si>
  <si>
    <t>VV</t>
  </si>
  <si>
    <t>"podlahy z revizní lávky" (0,85)*142</t>
  </si>
  <si>
    <t>(0,65+0,35+0,8+0,35+0,65)*142</t>
  </si>
  <si>
    <t>421941321</t>
  </si>
  <si>
    <t xml:space="preserve">Montáž  podlahy z plechů bez výztuh při opravě mostu</t>
  </si>
  <si>
    <t>-1228893387</t>
  </si>
  <si>
    <t xml:space="preserve">Poznámka k souboru cen:_x000d_
1. V cenách výroby 421 94-12 jsou započteny i náklady na spojovací materiál. 2. V cenách výroby 421 94-12 nejsou započteny náklady na dodávku materiálu pro výrobu podlahových plechů; které se oceňují jako specifikace u cen montáže. 3. V cenách montáže 421 94-13 jsou započteny i náklady na zvedací mechanizmy a kotevní materiál. 4. V cenách montáže 421 94-13 nejsou započteny náklady na dodávku materiálů, které se oceňují ve specifikaci: a) u vyráběných podlah jako dodávka plechů; ztratné lze dohodnout ve výši 2 %, b) u nakupovaných podlah jako dodávka hotového nakupovaného výrobku. 5. Demontáž podlah se oceňuje cenami souboru cen 421 94-15 části B01 tohoto katalogu. </t>
  </si>
  <si>
    <t>5</t>
  </si>
  <si>
    <t>421941221</t>
  </si>
  <si>
    <t>Výroba podlahy z plechů bez výztuh opravě mostu</t>
  </si>
  <si>
    <t>-349610034</t>
  </si>
  <si>
    <t>P</t>
  </si>
  <si>
    <t>Poznámka k položce:
zakrytí kabelového žlabu</t>
  </si>
  <si>
    <t>6</t>
  </si>
  <si>
    <t>M</t>
  </si>
  <si>
    <t>13611309</t>
  </si>
  <si>
    <t>plech ocelový černý žebrovaný S235 JR slza tl 6mm tabule</t>
  </si>
  <si>
    <t>t</t>
  </si>
  <si>
    <t>8</t>
  </si>
  <si>
    <t>-166279829</t>
  </si>
  <si>
    <t>2*0,0491</t>
  </si>
  <si>
    <t>7</t>
  </si>
  <si>
    <t>429172111</t>
  </si>
  <si>
    <t>Výroba ocelových prvků pro opravu mostů šroubovaných nebo svařovaných do 100 kg</t>
  </si>
  <si>
    <t>kg</t>
  </si>
  <si>
    <t>1160034636</t>
  </si>
  <si>
    <t>Poznámka k položce:
nevyhovující prvky ocelové revizní lávky, podpůrné konstrukce</t>
  </si>
  <si>
    <t>"podpůrné konstrukce revizní lávky-podlah" 142*5</t>
  </si>
  <si>
    <t>Součet</t>
  </si>
  <si>
    <t>429172211</t>
  </si>
  <si>
    <t>Montáž ocelových prvků pro opravu mostů šroubovaných nebo svařovaných do 100 kg</t>
  </si>
  <si>
    <t>675226828</t>
  </si>
  <si>
    <t>9</t>
  </si>
  <si>
    <t>13010812</t>
  </si>
  <si>
    <t>ocel profilová UPN 65 jakost 11 375</t>
  </si>
  <si>
    <t>-2016158363</t>
  </si>
  <si>
    <t>Úpravy povrchů, podlahy a osazování výplní</t>
  </si>
  <si>
    <t>628613511</t>
  </si>
  <si>
    <t>Ochranný nátěr OK mostů - základní a podkladní epoxidový, vrchní PU, tl. min 280 µm</t>
  </si>
  <si>
    <t>1485405244</t>
  </si>
  <si>
    <t>Poznámka k položce:
Nátěr proveden dle příslušnéhoo předpisu S4/5 SŽDC</t>
  </si>
  <si>
    <t>"ocelové podlahy"397</t>
  </si>
  <si>
    <t>"NK+zábradlí vč. příslušenství" 6773</t>
  </si>
  <si>
    <t>11</t>
  </si>
  <si>
    <t>789212122</t>
  </si>
  <si>
    <t>Otryskání zařízení členitých povrch jemný a střední B na Sa 2 1/2</t>
  </si>
  <si>
    <t>16</t>
  </si>
  <si>
    <t>2064424731</t>
  </si>
  <si>
    <t>12</t>
  </si>
  <si>
    <t>581544160</t>
  </si>
  <si>
    <t>písek křemičitý sušený pytlovaný ST 06/12 0,63-1,2 mm</t>
  </si>
  <si>
    <t>1892359974</t>
  </si>
  <si>
    <t>13</t>
  </si>
  <si>
    <t>636195011</t>
  </si>
  <si>
    <t>Oprava spárování dlažby z kamenů MC pl přes 4 m2</t>
  </si>
  <si>
    <t>247799559</t>
  </si>
  <si>
    <t>Ostatní konstrukce a práce, bourání</t>
  </si>
  <si>
    <t>14</t>
  </si>
  <si>
    <t>911121211</t>
  </si>
  <si>
    <t>Výroba ocelového zábradli při opravách mostů</t>
  </si>
  <si>
    <t>m</t>
  </si>
  <si>
    <t>-569790233</t>
  </si>
  <si>
    <t xml:space="preserve">Poznámka k souboru cen:_x000d_
1. V ceně výroby -1211 jsou započteny i náklady na spojovací materiál. 2. V ceně výroby -1211 nejsou započteny náklady na dodávku materiálu pro výrobu zábradlí; tyto náklady se oceňují jako specifikace u cen montáže. 3. V ceně montáže -1311 jsou započteny i náklady upevnění zábradlí ke konstrukci mostu - vyvrtání otvorů, montáž a dodávku šroubů včetně chemických kotev. 4. V ceně montáže -1311 nejsou započteny náklady na dodávku materiálu, které se oceňují ve specifikaci: a) u vyráběného zábradlí jako dodávka materiálu pro výrobu, b) u nakupovaného zábradlí jako dodávka hotového nakupovaného výrobku. 5. Demontáž ocelového zábradlí se oceňuje cenou 966 07-5141 části B01 tohoto katalogu. </t>
  </si>
  <si>
    <t>"oprava zábradlí na výbězích vpravo na VMP 2,5" 6,25*2</t>
  </si>
  <si>
    <t>911121311</t>
  </si>
  <si>
    <t>Montáž ocelového zábradli při opravách mostů</t>
  </si>
  <si>
    <t>-1072806414</t>
  </si>
  <si>
    <t>13010436</t>
  </si>
  <si>
    <t>úhelník ocelový rovnostranný jakost 11 375 90x90x10mm</t>
  </si>
  <si>
    <t>-1477950388</t>
  </si>
  <si>
    <t>(8*0,2)*0,009</t>
  </si>
  <si>
    <t>17</t>
  </si>
  <si>
    <t>938905311</t>
  </si>
  <si>
    <t>Údržba OK mostů - očistění, nátěr, namazání ložisek</t>
  </si>
  <si>
    <t>kus</t>
  </si>
  <si>
    <t>1821071194</t>
  </si>
  <si>
    <t xml:space="preserve">Poznámka k souboru cen:_x000d_
1. V cenách 938 90-52 úpravy ukončení pojistných úhelníků jsou započteny i náklady na povolení a demontáž úhelníků, natvarování, seříznutí, vyvrtání nových a zavaření původních otvorů, nátěr a montáž nového provedení úhelníku. </t>
  </si>
  <si>
    <t>18</t>
  </si>
  <si>
    <t>938905312</t>
  </si>
  <si>
    <t>Údržba OK mostů - vysekání obetonávky ložisek a zalití ložiskových desek</t>
  </si>
  <si>
    <t>1575122712</t>
  </si>
  <si>
    <t>19</t>
  </si>
  <si>
    <t>941111111</t>
  </si>
  <si>
    <t>Montáž lešení řadového trubkového lehkého s podlahami zatížení do 200 kg/m2 š do 0,9 m v do 10 m</t>
  </si>
  <si>
    <t>1912047217</t>
  </si>
  <si>
    <t xml:space="preserve">Poznámka k souboru cen:_x000d_
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 </t>
  </si>
  <si>
    <t>20</t>
  </si>
  <si>
    <t>941111211</t>
  </si>
  <si>
    <t>Příplatek k lešení řadovému trubkovému lehkému s podlahami š 0,9 m v 10 m za první a ZKD den použití</t>
  </si>
  <si>
    <t>463981150</t>
  </si>
  <si>
    <t>941111811</t>
  </si>
  <si>
    <t>Demontáž lešení řadového trubkového lehkého s podlahami zatížení do 200 kg/m2 š do 0,9 m v do 10 m</t>
  </si>
  <si>
    <t>667779638</t>
  </si>
  <si>
    <t xml:space="preserve">Poznámka k souboru cen:_x000d_
1. Demontáž lešení řadového trubkového lehkého výšky přes 25 m se oceňuje individuálně. </t>
  </si>
  <si>
    <t>22</t>
  </si>
  <si>
    <t>944111111</t>
  </si>
  <si>
    <t>Montáž ochranného zábradlí trubkového na vnějších stranách objektů odkloněného od svislice do 15°</t>
  </si>
  <si>
    <t>-905995666</t>
  </si>
  <si>
    <t xml:space="preserve">Poznámka k souboru cen:_x000d_
1. Cena -1111 je určena pro zábradlí na objektech jakékoliv výšky. 2. Ceny -1121 a -1122 jsou určeny pro lešeňové trubkové konstrukce do výšky 25 m. 3. Množství měrných jednotek se určuje: a) u ceny -1111 v m délky vnějšího obvodu objektu v úrovni ochranného zábradlí, b) u cen -1121 a -1122 v m délky ochranného zábradlí. </t>
  </si>
  <si>
    <t>23</t>
  </si>
  <si>
    <t>944111211</t>
  </si>
  <si>
    <t>Příplatek k ochrannému zábradlí trubkovému na vnějších stranách objektů za první a ZKD den použití</t>
  </si>
  <si>
    <t>601694909</t>
  </si>
  <si>
    <t>24</t>
  </si>
  <si>
    <t>944111811</t>
  </si>
  <si>
    <t>Demontáž ochranného zábradlí trubkového na vnějších stranách objektů odkloněného od svislice do 15°</t>
  </si>
  <si>
    <t>-417013572</t>
  </si>
  <si>
    <t xml:space="preserve">Poznámka k souboru cen:_x000d_
1. Cena -1811 je určena pro zábradlí na objektech jakékoliv výšky. 2. Ceny -1821 a -1822 jsou určeny pro lešeňové trubkové konstrukce do výšky 25 m. </t>
  </si>
  <si>
    <t>25</t>
  </si>
  <si>
    <t>944611111</t>
  </si>
  <si>
    <t>Montáž ochranné plachty z textilie z umělých vláken</t>
  </si>
  <si>
    <t>-2073384195</t>
  </si>
  <si>
    <t xml:space="preserve">Poznámka k souboru cen:_x000d_
1. V cenách nejsou započteny náklady na lešení potřebné pro zavěšení plachty; toto lešení se oceňuje příslušnými cenami lešení. </t>
  </si>
  <si>
    <t>26</t>
  </si>
  <si>
    <t>944611211</t>
  </si>
  <si>
    <t>Příplatek k ochranné plachtě za první a ZKD den použití</t>
  </si>
  <si>
    <t>1386148671</t>
  </si>
  <si>
    <t>27</t>
  </si>
  <si>
    <t>944611811</t>
  </si>
  <si>
    <t>Demontáž ochranné plachty z textilie z umělých vláken</t>
  </si>
  <si>
    <t>-1824325408</t>
  </si>
  <si>
    <t>28</t>
  </si>
  <si>
    <t>946221132</t>
  </si>
  <si>
    <t>Montáž lešení zavěšeného dílcového na potrubních mostech zatížení tř. 3 do 200 kg/m2 v do 20 m</t>
  </si>
  <si>
    <t>-3473065</t>
  </si>
  <si>
    <t xml:space="preserve">Poznámka k souboru cen:_x000d_
1. Ceny lze použít pro zavěšení na mostní konstrukci betonovou i ocelovou. 2. V ceně příplatku jsou započteny i náklady na závěsný systém. 3. Množství měrných jednotek se určuje v m2 zavěšené podlahy. 4. Montáž zavěšených dílcových lešení vyšších než 30 m se oceňuje individuálně, stejně tak jako konstrukce s vyšším zatížením než 200 kg/m2. </t>
  </si>
  <si>
    <t>142*8 "pod konstrukcí"</t>
  </si>
  <si>
    <t>142*1,2*4 "boky - 2 řady nad sebou"</t>
  </si>
  <si>
    <t>29</t>
  </si>
  <si>
    <t>946221232</t>
  </si>
  <si>
    <t>Příplatek k lešení zavěšenému dílcovému na mostech 200 kg/m2 v do 20 m za první a ZKD den použití</t>
  </si>
  <si>
    <t>-468445780</t>
  </si>
  <si>
    <t>1817*30</t>
  </si>
  <si>
    <t>30</t>
  </si>
  <si>
    <t>946221832</t>
  </si>
  <si>
    <t>Demontáž lešení zavěšeného dílcového na potrubních mostech zatížení tř. 3 do 200 kg/m2 v do 20 m</t>
  </si>
  <si>
    <t>1762570600</t>
  </si>
  <si>
    <t xml:space="preserve">Poznámka k souboru cen:_x000d_
1. Ceny lze použít pro zavěšení na mostní konstrukci betonovou i ocelovou. 2. Demontáž zavěšených dílcových lešení vyšších než 30 m se oceňuje individuálně, stejně tak jako konstrukce s vyšším zatížením než 200 kg/m2. </t>
  </si>
  <si>
    <t>31</t>
  </si>
  <si>
    <t>985131211</t>
  </si>
  <si>
    <t>Očištění ploch stěn, rubu kleneb a podlah sušeným křemičitým pískem</t>
  </si>
  <si>
    <t>-1082973835</t>
  </si>
  <si>
    <t xml:space="preserve">Poznámka k souboru cen:_x000d_
1. V cenách jsou započteny i náklady na dodání všech hmot. 2. V cenách očištění ploch pískem jsou započteny i náklady smetení písku dohromady nebo naložení na dopravní prostředek. 3. V cenách očištění ploch pískem nejsou započteny náklady na odvoz písku, které se oceňují cenami odvozu suti příslušného katalogu pro objekt, na kterém se práce provádí. </t>
  </si>
  <si>
    <t>"opěry" 60+60+10+10</t>
  </si>
  <si>
    <t>"pilíře" 63+63</t>
  </si>
  <si>
    <t>32</t>
  </si>
  <si>
    <t>985311111</t>
  </si>
  <si>
    <t>Reprofilace stěn cementovými sanačními maltami tl 10 mm</t>
  </si>
  <si>
    <t>-1543112823</t>
  </si>
  <si>
    <t xml:space="preserve">Poznámka k souboru cen:_x000d_
1. Ceny pro danou tloušťku jsou určeny pro nanášení sanačních malt v jakémkoliv počtu vrstev. 2. V cenách nejsou započteny náklady na: a) odstranění degradovaného betonu, které se oceňují cenami souborů cen 985 11-21 Odsekání degradovaného betonu a 985 12-1 Tryskání degradovaného betonu, b) očištění povrchu betonu, které se oceňují cenami souboru cen 985 13 Očištění ploch, c) ochranný nátěr povrchu reprofilovaného betonu, které se oceňují cenami souboru cen 985 32-4 Ochranný nátěr betonu, d) uzavírací stěrku; tyto náklady se oceňují cenami souboru cen 985 31-21 Stěrka k vyrovnání ploch reprofilovaného betonu, e) případné vyztužení reprofilovaných vrstev svařovanými sítěmi, které se oceňují cenami souboru cen 985 56-2 Výztuž stříkaného betonu ze svařovaných sítí. </t>
  </si>
  <si>
    <t>33</t>
  </si>
  <si>
    <t>985311113</t>
  </si>
  <si>
    <t>Reprofilace stěn cementovými sanačními maltami tl 30 mm</t>
  </si>
  <si>
    <t>208367032</t>
  </si>
  <si>
    <t>Poznámka k položce:
5% betonových ploch, včetně ošetření odhalené výztuže inhibitorem koroze</t>
  </si>
  <si>
    <t>997</t>
  </si>
  <si>
    <t>Přesun sutě</t>
  </si>
  <si>
    <t>34</t>
  </si>
  <si>
    <t>997013841</t>
  </si>
  <si>
    <t>Poplatek za uložení na skládce (skládkovné) odpadu po otryskávání kód odpadu 120 117</t>
  </si>
  <si>
    <t>482457360</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</si>
  <si>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</si>
  <si>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Poznámka k položce:
10% rozptyl a ztrátovost</t>
  </si>
  <si>
    <t>358,5*0,9 'Přepočtené koeficientem množství</t>
  </si>
  <si>
    <t>35</t>
  </si>
  <si>
    <t>997211511</t>
  </si>
  <si>
    <t>Vodorovná doprava suti po suchu na vzdálenost do 1 km</t>
  </si>
  <si>
    <t>-290036814</t>
  </si>
  <si>
    <t xml:space="preserve">Poznámka k souboru cen:_x000d_
1. Ceny nelze použít pro vodorovnou dopravu po železnici, po vodě nebo neobvyklými dopravními prostředky. 2. Je-li na dopravní dráze pro vodorovnou dopravu překážka, pro kterou je nutné překládat suť nebo vybourané hmoty z jednoho obvyklého dopravního prostředku na jiný, oceňuje se tato lomená doprava v každém úseku samostatně. </t>
  </si>
  <si>
    <t>36</t>
  </si>
  <si>
    <t>997211519</t>
  </si>
  <si>
    <t>Příplatek ZKD 1 km u vodorovné dopravy suti</t>
  </si>
  <si>
    <t>1113115312</t>
  </si>
  <si>
    <t>37</t>
  </si>
  <si>
    <t>997211611</t>
  </si>
  <si>
    <t>Nakládání suti na dopravní prostředky pro vodorovnou dopravu</t>
  </si>
  <si>
    <t>-618362705</t>
  </si>
  <si>
    <t>Poznámka k položce:
nakládání abraziva</t>
  </si>
  <si>
    <t>38</t>
  </si>
  <si>
    <t>997211111</t>
  </si>
  <si>
    <t>Svislá doprava suti na v 3,5 m</t>
  </si>
  <si>
    <t>-1327251957</t>
  </si>
  <si>
    <t xml:space="preserve">Poznámka k souboru cen:_x000d_
1. Shazuje-li se suť z jakékoliv výšky na místo, kde zůstane ležet, aniž se s ní dále manipuluje, oceňuje se její svislá doprava pouze cenou 1111. 2. Výška svislé dopravy je svislá vzdálenost mezi místem nakládání do zařízení pro svislou dopravu a místem, kde se toto zařízení vyprazdňuje. </t>
  </si>
  <si>
    <t>998</t>
  </si>
  <si>
    <t>Přesun hmot</t>
  </si>
  <si>
    <t>39</t>
  </si>
  <si>
    <t>998212111</t>
  </si>
  <si>
    <t>Přesun hmot pro mosty zděné, monolitické betonové nebo ocelové v do 20 m</t>
  </si>
  <si>
    <t>-1358584566</t>
  </si>
  <si>
    <t xml:space="preserve">Poznámka k souboru cen:_x000d_
1. Ceny nelze použít pro oceňování přesunu hmot ocelových mostních konstrukcí oceňovaných cenami katalogů montážních prací; tento přesun se oceňuje individuálně. 2. Přesun betonu do mostní konstrukce je zahrnut v cenách betonáže, které obsahují i ukládku betonu do konstrukce (čerpadlem betonu nebo jeřábem s kontejnerem). U betonů je proto uvedena nulová hmotnost, tzn. že hmotnost betonů nevstupuje do výpočtu přesunu hmot. </t>
  </si>
  <si>
    <t>40</t>
  </si>
  <si>
    <t>998212191</t>
  </si>
  <si>
    <t>Příplatek k přesunu hmot pro mosty zděné nebo monolitické za zvětšený přesun do 1000 m</t>
  </si>
  <si>
    <t>856039755</t>
  </si>
  <si>
    <t>PSV</t>
  </si>
  <si>
    <t>Práce a dodávky PSV</t>
  </si>
  <si>
    <t>767</t>
  </si>
  <si>
    <t>Konstrukce zámečnické</t>
  </si>
  <si>
    <t>41</t>
  </si>
  <si>
    <t>767590120</t>
  </si>
  <si>
    <t>Montáž podlahového roštu šroubovaného</t>
  </si>
  <si>
    <t>1826316482</t>
  </si>
  <si>
    <t>120,7*19,5</t>
  </si>
  <si>
    <t>553470690.R</t>
  </si>
  <si>
    <t xml:space="preserve">rošt podlahový kompozitní, šedý protiskluz, tl.30mm vč. spojovacích prvků_x000d_
</t>
  </si>
  <si>
    <t>-284470910</t>
  </si>
  <si>
    <t>(0,85)*142</t>
  </si>
  <si>
    <t>43</t>
  </si>
  <si>
    <t>767590192</t>
  </si>
  <si>
    <t>Příplatek k montáži podlahového roštu za úpravu roštu ( krácení )</t>
  </si>
  <si>
    <t>-478037269</t>
  </si>
  <si>
    <t>142*2</t>
  </si>
  <si>
    <t>789</t>
  </si>
  <si>
    <t>Povrchové úpravy ocelových konstrukcí a technologických zařízení</t>
  </si>
  <si>
    <t>44</t>
  </si>
  <si>
    <t>629991111</t>
  </si>
  <si>
    <t>Zatmelení spar mezi jednotlivými ocelovými prvky mostních konstrukcí bez výplně</t>
  </si>
  <si>
    <t>-1435776541</t>
  </si>
  <si>
    <t xml:space="preserve"> "styčné plochy dolních pásnic mostovky" 4*142</t>
  </si>
  <si>
    <t>2018/08/HK/VRN - SO 01 VRN</t>
  </si>
  <si>
    <t>VRN - Vedlejší rozpočtové náklady</t>
  </si>
  <si>
    <t xml:space="preserve">    VRN3 - Zařízení staveniště</t>
  </si>
  <si>
    <t xml:space="preserve">    VRN4 - Inženýrská činnost</t>
  </si>
  <si>
    <t xml:space="preserve">    VRN6 - Územní vlivy</t>
  </si>
  <si>
    <t xml:space="preserve">    VRN7 - Provozní vlivy</t>
  </si>
  <si>
    <t>119001421</t>
  </si>
  <si>
    <t>Dočasné zajištění kabelů a kabelových tratí ze 3 volně ložených kabelů</t>
  </si>
  <si>
    <t>883349</t>
  </si>
  <si>
    <t xml:space="preserve">Poznámka k souboru cen:_x000d_
1. Ceny nelze použít pro dočasné zajištění potrubí v provozu pod tlakem přes 1 MPa a potrubí nebo jiných vedení v provozu u nichž investor zakazuje použít při vykopávce kovové nástroje nebo nářadí. 2. Ztížení vykopávky v blízkosti vedení, potrubí a stok ve výkopišti nebo podél jeho stěn se oceňuje cenami souboru cen 120 00- . . a 130 00- . . Příplatky za ztížení vykopávky. Dočasné zajištění potrubí větších rozměrů než DN 500 se oceňuje individuálně. </t>
  </si>
  <si>
    <t>Poznámka k položce:
kabelové vedení na mostní konstrukci - ČD Telematika, objednávka vytyčení zaměření a potřebných úkonů s kabelem</t>
  </si>
  <si>
    <t>VRN</t>
  </si>
  <si>
    <t>Vedlejší rozpočtové náklady</t>
  </si>
  <si>
    <t>VRN3</t>
  </si>
  <si>
    <t>Zařízení staveniště</t>
  </si>
  <si>
    <t>030001000</t>
  </si>
  <si>
    <t>soubor</t>
  </si>
  <si>
    <t>1024</t>
  </si>
  <si>
    <t>-118714239</t>
  </si>
  <si>
    <t>039002000</t>
  </si>
  <si>
    <t>Zrušení zařízení staveniště</t>
  </si>
  <si>
    <t>-1085728740</t>
  </si>
  <si>
    <t>VRN4</t>
  </si>
  <si>
    <t>Inženýrská činnost</t>
  </si>
  <si>
    <t>041002000</t>
  </si>
  <si>
    <t>Dozory</t>
  </si>
  <si>
    <t>hod</t>
  </si>
  <si>
    <t>-624463412</t>
  </si>
  <si>
    <t>Poznámka k položce:
bezpečnostní hlídka</t>
  </si>
  <si>
    <t>16*30</t>
  </si>
  <si>
    <t>VRN6</t>
  </si>
  <si>
    <t>Územní vlivy</t>
  </si>
  <si>
    <t>065002000</t>
  </si>
  <si>
    <t>Mimostaveništní doprava materiálů</t>
  </si>
  <si>
    <t>1952509766</t>
  </si>
  <si>
    <t>VRN7</t>
  </si>
  <si>
    <t>Provozní vlivy</t>
  </si>
  <si>
    <t>074002000</t>
  </si>
  <si>
    <t>Železniční a městský kolejový provoz</t>
  </si>
  <si>
    <t>82345998</t>
  </si>
  <si>
    <t>Struktura údajů, formát souboru a metodika pro zpracování</t>
  </si>
  <si>
    <t>Struktura</t>
  </si>
  <si>
    <t>Soubor je složen ze záložky Rekapitulace rekonstrukce a záložek s názvem soupisu prací pro jednotlivé objekty ve formátu XLS. Každá ze záložek přitom obsahuje</t>
  </si>
  <si>
    <t>ještě samostatné sestavy vymezené orámovaním a nadpisem sestavy.</t>
  </si>
  <si>
    <r>
      <rPr>
        <rFont val="Trebuchet MS"/>
        <charset val="238"/>
        <i val="1"/>
        <color auto="1"/>
        <sz val="9"/>
        <scheme val="none"/>
      </rPr>
      <t xml:space="preserve">Rekapitulace rekonstrukce </t>
    </r>
    <r>
      <rPr>
        <rFont val="Trebuchet MS"/>
        <charset val="238"/>
        <color auto="1"/>
        <sz val="9"/>
        <scheme val="none"/>
      </rPr>
      <t>obsahuje sestavu Rekapitulace rekonstrukce a Rekapitulace objektů rekonstrukce a soupisů prací.</t>
    </r>
  </si>
  <si>
    <r>
      <t xml:space="preserve">V sestavě </t>
    </r>
    <r>
      <rPr>
        <rFont val="Trebuchet MS"/>
        <charset val="238"/>
        <b val="1"/>
        <color auto="1"/>
        <sz val="9"/>
        <scheme val="none"/>
      </rPr>
      <t>Rekapitulace rekonstrukce</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</si>
  <si>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</si>
  <si>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rekonstrukce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</si>
  <si>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</si>
  <si>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</si>
  <si>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</si>
  <si>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</si>
  <si>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</si>
  <si>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</si>
  <si>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</si>
  <si>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</si>
  <si>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</si>
  <si>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</si>
  <si>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</si>
  <si>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</si>
  <si>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</si>
  <si>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rekonstrukce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</si>
  <si>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rekonstrukce,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</si>
  <si>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</si>
  <si>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</si>
  <si>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</si>
  <si>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</si>
  <si>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</si>
  <si>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</si>
  <si>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</si>
  <si>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</si>
  <si>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</si>
  <si>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</si>
  <si>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</si>
  <si>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</si>
  <si>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</si>
  <si>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</si>
  <si>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</si>
  <si>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</si>
  <si>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</si>
  <si>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</si>
  <si>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</si>
  <si>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</si>
  <si>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</si>
  <si>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</si>
  <si>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</si>
  <si>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</si>
  <si>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</si>
  <si>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</si>
  <si>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</si>
  <si>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</si>
  <si>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rekonstrukce - zde uchazeč vyplní svůj název (název subjektu) </t>
  </si>
  <si>
    <t>Pole IČ a DIČ v sestavě Rekapitulace rekonstrukce - zde uchazeč vyplní svoje IČ a DIČ</t>
  </si>
  <si>
    <t>Datum v sestavě Rekapitulace rekonstrukce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</si>
  <si>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</si>
  <si>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</si>
  <si>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</si>
  <si>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</si>
  <si>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</si>
  <si>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</si>
  <si>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</si>
  <si>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</si>
  <si>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</si>
  <si>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Rekapitulace rekonstrukce</t>
  </si>
  <si>
    <t>Název</t>
  </si>
  <si>
    <t>Povinný</t>
  </si>
  <si>
    <t>Max. počet</t>
  </si>
  <si>
    <t>atributu</t>
  </si>
  <si>
    <t>(A/N)</t>
  </si>
  <si>
    <t>znaků</t>
  </si>
  <si>
    <t>A</t>
  </si>
  <si>
    <t>Kód rekonstrukce</t>
  </si>
  <si>
    <t>String</t>
  </si>
  <si>
    <t>Rekonstrukce</t>
  </si>
  <si>
    <t>Název rekonstrukce</t>
  </si>
  <si>
    <t>Místo</t>
  </si>
  <si>
    <t>N</t>
  </si>
  <si>
    <t>Místo rekonstrukce</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</si>
  <si>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</si>
  <si>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</si>
  <si>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</si>
  <si>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</si>
  <si>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</si>
  <si>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</si>
  <si>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</si>
  <si>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</si>
  <si>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</si>
  <si>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</si>
  <si>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</si>
  <si>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</si>
  <si>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</si>
  <si>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</si>
  <si>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</si>
  <si>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</si>
  <si>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</si>
  <si>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</si>
  <si>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</si>
  <si>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</si>
  <si>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</si>
  <si>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</si>
  <si>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</si>
  <si>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</si>
  <si>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</si>
  <si>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</si>
  <si>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</si>
  <si>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</si>
  <si>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rekonstrukci. Sčítává se ze všech listů.</t>
  </si>
  <si>
    <t>Celková cena s DPH za celou rekonstrukci</t>
  </si>
  <si>
    <t>Rekapitulace objektů rekonstrukce a soupisů prací</t>
  </si>
  <si>
    <t>Přebírá se z Rekapitulace rekonstrukce</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</si>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</sst>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7">
    <font>
      <sz val="8"/>
      <name val="Trebuchet MS"/>
      <family val="2"/>
    </font>
    <font>
      <sz val="8"/>
      <color rgb="FF969696"/>
      <name val="Trebuchet MS"/>
    </font>
    <font>
      <sz val="9"/>
      <name val="Trebuchet MS"/>
    </font>
    <font>
      <b/>
      <sz val="12"/>
      <name val="Trebuchet MS"/>
    </font>
    <font>
      <sz val="11"/>
      <name val="Trebuchet MS"/>
    </font>
    <font>
      <sz val="10"/>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name val="Trebuchet MS"/>
      <family val="0"/>
      <charset val="238"/>
    </font>
    <font>
      <sz val="8"/>
      <color rgb="FFFAE682"/>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sz val="18"/>
      <color theme="10"/>
      <name val="Wingdings 2"/>
    </font>
    <font>
      <b/>
      <sz val="10"/>
      <color rgb="FF003366"/>
      <name val="Trebuchet MS"/>
    </font>
    <font>
      <sz val="10"/>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6" fillId="0" borderId="0" applyNumberFormat="0" applyFill="0" applyBorder="0" applyAlignment="0" applyProtection="0"/>
  </cellStyleXfs>
  <cellXfs count="371">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protection locked="0"/>
    </xf>
    <xf numFmtId="0" fontId="12" fillId="2" borderId="0" xfId="0" applyFont="1" applyFill="1" applyAlignment="1" applyProtection="1">
      <alignment horizontal="left" vertical="center"/>
    </xf>
    <xf numFmtId="0" fontId="5" fillId="2" borderId="0" xfId="0" applyFont="1" applyFill="1" applyAlignment="1" applyProtection="1">
      <alignment vertical="center"/>
    </xf>
    <xf numFmtId="0" fontId="13" fillId="2" borderId="0" xfId="0" applyFont="1" applyFill="1" applyAlignment="1" applyProtection="1">
      <alignment horizontal="left" vertical="center"/>
    </xf>
    <xf numFmtId="0" fontId="14" fillId="2" borderId="0" xfId="1" applyFont="1" applyFill="1" applyAlignment="1" applyProtection="1">
      <alignment vertical="center"/>
    </xf>
    <xf numFmtId="0" fontId="46" fillId="2" borderId="0" xfId="1" applyFill="1"/>
    <xf numFmtId="0" fontId="0" fillId="2" borderId="0" xfId="0" applyFill="1"/>
    <xf numFmtId="0" fontId="12" fillId="2"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5" fillId="0" borderId="0" xfId="0" applyFont="1" applyBorder="1" applyAlignment="1" applyProtection="1">
      <alignment horizontal="left" vertical="center"/>
    </xf>
    <xf numFmtId="0" fontId="0" fillId="0" borderId="6" xfId="0" applyBorder="1" applyProtection="1"/>
    <xf numFmtId="0" fontId="16" fillId="0" borderId="0" xfId="0" applyFont="1" applyAlignment="1">
      <alignment horizontal="left" vertical="center"/>
    </xf>
    <xf numFmtId="0" fontId="17" fillId="0" borderId="0" xfId="0" applyFont="1" applyAlignment="1">
      <alignment horizontal="left" vertical="center"/>
    </xf>
    <xf numFmtId="0" fontId="18"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19"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19" fillId="0" borderId="0" xfId="0" applyFont="1" applyAlignment="1">
      <alignment horizontal="left" vertical="center"/>
    </xf>
    <xf numFmtId="0" fontId="18"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0" fontId="2" fillId="0" borderId="0" xfId="0" applyFont="1" applyBorder="1" applyAlignment="1" applyProtection="1">
      <alignment horizontal="left" vertical="top"/>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0" fillId="0" borderId="8" xfId="0" applyFont="1" applyBorder="1" applyAlignment="1" applyProtection="1">
      <alignment horizontal="left" vertical="center"/>
    </xf>
    <xf numFmtId="0" fontId="0" fillId="0" borderId="8" xfId="0" applyFont="1" applyBorder="1" applyAlignment="1" applyProtection="1">
      <alignment vertical="center"/>
    </xf>
    <xf numFmtId="4" fontId="20"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19"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5"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8"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1" fillId="0" borderId="0" xfId="0" applyFont="1" applyAlignment="1" applyProtection="1">
      <alignment vertical="center"/>
    </xf>
    <xf numFmtId="165" fontId="2" fillId="0" borderId="0" xfId="0" applyNumberFormat="1" applyFont="1" applyAlignment="1" applyProtection="1">
      <alignment horizontal="left" vertical="center"/>
    </xf>
    <xf numFmtId="0" fontId="22" fillId="0" borderId="15" xfId="0" applyFont="1" applyBorder="1" applyAlignment="1">
      <alignment horizontal="center" vertical="center"/>
    </xf>
    <xf numFmtId="0" fontId="22"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18" fillId="0" borderId="20" xfId="0" applyFont="1" applyBorder="1" applyAlignment="1" applyProtection="1">
      <alignment horizontal="center" vertical="center" wrapText="1"/>
    </xf>
    <xf numFmtId="0" fontId="18" fillId="0" borderId="21" xfId="0" applyFont="1" applyBorder="1" applyAlignment="1" applyProtection="1">
      <alignment horizontal="center" vertical="center" wrapText="1"/>
    </xf>
    <xf numFmtId="0" fontId="18"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3" fillId="0" borderId="0" xfId="0" applyFont="1" applyAlignment="1" applyProtection="1">
      <alignment horizontal="center" vertical="center"/>
    </xf>
    <xf numFmtId="4" fontId="22" fillId="0" borderId="18" xfId="0" applyNumberFormat="1" applyFont="1" applyBorder="1" applyAlignment="1" applyProtection="1">
      <alignment vertical="center"/>
    </xf>
    <xf numFmtId="4" fontId="22" fillId="0" borderId="0" xfId="0" applyNumberFormat="1" applyFont="1" applyBorder="1" applyAlignment="1" applyProtection="1">
      <alignment vertical="center"/>
    </xf>
    <xf numFmtId="166" fontId="22" fillId="0" borderId="0" xfId="0" applyNumberFormat="1" applyFont="1" applyBorder="1" applyAlignment="1" applyProtection="1">
      <alignment vertical="center"/>
    </xf>
    <xf numFmtId="4" fontId="22" fillId="0" borderId="19" xfId="0" applyNumberFormat="1" applyFont="1" applyBorder="1" applyAlignment="1" applyProtection="1">
      <alignment vertical="center"/>
    </xf>
    <xf numFmtId="0" fontId="3" fillId="0" borderId="0" xfId="0" applyFont="1" applyAlignment="1">
      <alignment horizontal="left" vertical="center"/>
    </xf>
    <xf numFmtId="0" fontId="24" fillId="0" borderId="0" xfId="0" applyFont="1" applyAlignment="1">
      <alignment horizontal="left" vertical="center"/>
    </xf>
    <xf numFmtId="0" fontId="4" fillId="0" borderId="5" xfId="0" applyFont="1" applyBorder="1" applyAlignment="1" applyProtection="1">
      <alignment vertical="center"/>
    </xf>
    <xf numFmtId="0" fontId="25" fillId="0" borderId="0" xfId="0" applyFont="1" applyAlignment="1" applyProtection="1">
      <alignment vertical="center"/>
    </xf>
    <xf numFmtId="0" fontId="25" fillId="0" borderId="0" xfId="0" applyFont="1" applyAlignment="1" applyProtection="1">
      <alignment horizontal="left" vertical="center" wrapText="1"/>
    </xf>
    <xf numFmtId="0" fontId="26" fillId="0" borderId="0" xfId="0" applyFont="1" applyAlignment="1" applyProtection="1">
      <alignment vertical="center"/>
    </xf>
    <xf numFmtId="4" fontId="26" fillId="0" borderId="0" xfId="0" applyNumberFormat="1" applyFont="1" applyAlignment="1" applyProtection="1">
      <alignment horizontal="right" vertical="center"/>
    </xf>
    <xf numFmtId="4" fontId="26" fillId="0" borderId="0" xfId="0" applyNumberFormat="1" applyFont="1" applyAlignment="1" applyProtection="1">
      <alignment vertical="center"/>
    </xf>
    <xf numFmtId="0" fontId="27" fillId="0" borderId="0" xfId="0" applyFont="1" applyAlignment="1" applyProtection="1">
      <alignment horizontal="center" vertical="center"/>
    </xf>
    <xf numFmtId="0" fontId="4" fillId="0" borderId="5" xfId="0" applyFont="1" applyBorder="1" applyAlignment="1">
      <alignment vertical="center"/>
    </xf>
    <xf numFmtId="4" fontId="28" fillId="0" borderId="18"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9" xfId="0" applyNumberFormat="1" applyFont="1" applyBorder="1" applyAlignment="1" applyProtection="1">
      <alignment vertical="center"/>
    </xf>
    <xf numFmtId="0" fontId="4" fillId="0" borderId="0" xfId="0" applyFont="1" applyAlignment="1">
      <alignment horizontal="left" vertical="center"/>
    </xf>
    <xf numFmtId="0" fontId="29" fillId="0" borderId="0" xfId="1" applyFont="1" applyAlignment="1">
      <alignment horizontal="center" vertical="center"/>
    </xf>
    <xf numFmtId="0" fontId="5" fillId="0" borderId="5" xfId="0" applyFont="1" applyBorder="1" applyAlignment="1" applyProtection="1">
      <alignment vertical="center"/>
    </xf>
    <xf numFmtId="0" fontId="7" fillId="0" borderId="0" xfId="0" applyFont="1" applyAlignment="1" applyProtection="1">
      <alignment vertical="center"/>
    </xf>
    <xf numFmtId="0" fontId="30" fillId="0" borderId="0" xfId="0" applyFont="1" applyAlignment="1" applyProtection="1">
      <alignment horizontal="left" vertical="center" wrapText="1"/>
    </xf>
    <xf numFmtId="4" fontId="7" fillId="0" borderId="0" xfId="0" applyNumberFormat="1" applyFont="1" applyAlignment="1" applyProtection="1">
      <alignment vertical="center"/>
    </xf>
    <xf numFmtId="0" fontId="5" fillId="0" borderId="0" xfId="0" applyFont="1" applyAlignment="1" applyProtection="1">
      <alignment horizontal="center" vertical="center"/>
    </xf>
    <xf numFmtId="0" fontId="5" fillId="0" borderId="5" xfId="0" applyFont="1" applyBorder="1" applyAlignment="1">
      <alignment vertical="center"/>
    </xf>
    <xf numFmtId="4" fontId="31" fillId="0" borderId="18" xfId="0" applyNumberFormat="1" applyFont="1" applyBorder="1" applyAlignment="1" applyProtection="1">
      <alignment vertical="center"/>
    </xf>
    <xf numFmtId="4" fontId="31" fillId="0" borderId="0" xfId="0" applyNumberFormat="1" applyFont="1" applyBorder="1" applyAlignment="1" applyProtection="1">
      <alignment vertical="center"/>
    </xf>
    <xf numFmtId="166" fontId="31" fillId="0" borderId="0" xfId="0" applyNumberFormat="1" applyFont="1" applyBorder="1" applyAlignment="1" applyProtection="1">
      <alignment vertical="center"/>
    </xf>
    <xf numFmtId="4" fontId="31" fillId="0" borderId="19" xfId="0" applyNumberFormat="1" applyFont="1" applyBorder="1" applyAlignment="1" applyProtection="1">
      <alignment vertical="center"/>
    </xf>
    <xf numFmtId="0" fontId="5" fillId="0" borderId="0" xfId="0" applyFont="1" applyAlignment="1">
      <alignment horizontal="left" vertical="center"/>
    </xf>
    <xf numFmtId="4" fontId="31" fillId="0" borderId="23" xfId="0" applyNumberFormat="1" applyFont="1" applyBorder="1" applyAlignment="1" applyProtection="1">
      <alignment vertical="center"/>
    </xf>
    <xf numFmtId="4" fontId="31" fillId="0" borderId="24" xfId="0" applyNumberFormat="1" applyFont="1" applyBorder="1" applyAlignment="1" applyProtection="1">
      <alignment vertical="center"/>
    </xf>
    <xf numFmtId="166" fontId="31" fillId="0" borderId="24" xfId="0" applyNumberFormat="1" applyFont="1" applyBorder="1" applyAlignment="1" applyProtection="1">
      <alignment vertical="center"/>
    </xf>
    <xf numFmtId="4" fontId="31" fillId="0" borderId="25" xfId="0" applyNumberFormat="1" applyFont="1" applyBorder="1" applyAlignment="1" applyProtection="1">
      <alignment vertical="center"/>
    </xf>
    <xf numFmtId="0" fontId="0" fillId="0" borderId="0" xfId="0" applyProtection="1">
      <protection locked="0"/>
    </xf>
    <xf numFmtId="0" fontId="5" fillId="2" borderId="0" xfId="0" applyFont="1" applyFill="1" applyAlignment="1">
      <alignment vertical="center"/>
    </xf>
    <xf numFmtId="0" fontId="13" fillId="2" borderId="0" xfId="0" applyFont="1" applyFill="1" applyAlignment="1">
      <alignment horizontal="left" vertical="center"/>
    </xf>
    <xf numFmtId="0" fontId="32" fillId="2" borderId="0" xfId="1" applyFont="1" applyFill="1" applyAlignment="1">
      <alignment vertical="center"/>
    </xf>
    <xf numFmtId="0" fontId="5"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18"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8"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0" fillId="0" borderId="0" xfId="0" applyFont="1" applyBorder="1" applyAlignment="1" applyProtection="1">
      <alignment horizontal="left" vertical="center"/>
    </xf>
    <xf numFmtId="4" fontId="23"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3" fillId="0" borderId="0" xfId="0" applyFont="1" applyBorder="1" applyAlignment="1" applyProtection="1">
      <alignment horizontal="lef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7" fillId="0" borderId="5" xfId="0" applyFont="1" applyBorder="1" applyAlignment="1" applyProtection="1">
      <alignment vertical="center"/>
    </xf>
    <xf numFmtId="0" fontId="7" fillId="0" borderId="0" xfId="0" applyFont="1" applyBorder="1" applyAlignment="1" applyProtection="1">
      <alignment vertical="center"/>
    </xf>
    <xf numFmtId="0" fontId="7" fillId="0" borderId="24" xfId="0" applyFont="1" applyBorder="1" applyAlignment="1" applyProtection="1">
      <alignment horizontal="left" vertical="center"/>
    </xf>
    <xf numFmtId="0" fontId="7" fillId="0" borderId="24" xfId="0" applyFont="1" applyBorder="1" applyAlignment="1" applyProtection="1">
      <alignment vertical="center"/>
    </xf>
    <xf numFmtId="0" fontId="7" fillId="0" borderId="24" xfId="0" applyFont="1" applyBorder="1" applyAlignment="1" applyProtection="1">
      <alignment vertical="center"/>
      <protection locked="0"/>
    </xf>
    <xf numFmtId="4" fontId="7" fillId="0" borderId="24" xfId="0" applyNumberFormat="1" applyFont="1" applyBorder="1" applyAlignment="1" applyProtection="1">
      <alignment vertical="center"/>
    </xf>
    <xf numFmtId="0" fontId="7" fillId="0" borderId="6" xfId="0" applyFont="1" applyBorder="1" applyAlignment="1" applyProtection="1">
      <alignment vertical="center"/>
    </xf>
    <xf numFmtId="0" fontId="0" fillId="0" borderId="0" xfId="0" applyFont="1" applyAlignment="1" applyProtection="1">
      <alignment vertical="center"/>
      <protection locked="0"/>
    </xf>
    <xf numFmtId="0" fontId="18" fillId="0" borderId="0" xfId="0" applyFont="1" applyAlignment="1" applyProtection="1">
      <alignment horizontal="left" vertical="center" wrapText="1"/>
    </xf>
    <xf numFmtId="0" fontId="0" fillId="0" borderId="0" xfId="0" applyProtection="1"/>
    <xf numFmtId="0" fontId="0" fillId="0" borderId="5" xfId="0" applyBorder="1"/>
    <xf numFmtId="0" fontId="2" fillId="0" borderId="0" xfId="0" applyFont="1" applyAlignment="1" applyProtection="1">
      <alignment horizontal="left" vertical="center"/>
    </xf>
    <xf numFmtId="0" fontId="18"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3" fillId="0" borderId="0" xfId="0" applyNumberFormat="1" applyFont="1" applyAlignment="1" applyProtection="1"/>
    <xf numFmtId="166" fontId="34" fillId="0" borderId="16" xfId="0" applyNumberFormat="1" applyFont="1" applyBorder="1" applyAlignment="1" applyProtection="1"/>
    <xf numFmtId="166" fontId="34" fillId="0" borderId="17" xfId="0" applyNumberFormat="1" applyFont="1" applyBorder="1" applyAlignment="1" applyProtection="1"/>
    <xf numFmtId="4" fontId="35" fillId="0" borderId="0" xfId="0" applyNumberFormat="1" applyFont="1" applyAlignment="1">
      <alignment vertical="center"/>
    </xf>
    <xf numFmtId="0" fontId="8" fillId="0" borderId="5"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5" xfId="0" applyFont="1" applyBorder="1" applyAlignment="1"/>
    <xf numFmtId="0" fontId="8" fillId="0" borderId="18"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9"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vertical="center" wrapText="1"/>
    </xf>
    <xf numFmtId="0" fontId="0" fillId="0" borderId="18" xfId="0" applyFont="1" applyBorder="1" applyAlignment="1" applyProtection="1">
      <alignmen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38" fillId="0" borderId="28" xfId="0" applyFont="1" applyBorder="1" applyAlignment="1" applyProtection="1">
      <alignment horizontal="center" vertical="center"/>
    </xf>
    <xf numFmtId="49" fontId="38" fillId="0" borderId="28" xfId="0" applyNumberFormat="1" applyFont="1" applyBorder="1" applyAlignment="1" applyProtection="1">
      <alignment horizontal="left" vertical="center" wrapText="1"/>
    </xf>
    <xf numFmtId="0" fontId="38" fillId="0" borderId="28" xfId="0" applyFont="1" applyBorder="1" applyAlignment="1" applyProtection="1">
      <alignment horizontal="left" vertical="center" wrapText="1"/>
    </xf>
    <xf numFmtId="0" fontId="38" fillId="0" borderId="28" xfId="0" applyFont="1" applyBorder="1" applyAlignment="1" applyProtection="1">
      <alignment horizontal="center" vertical="center" wrapText="1"/>
    </xf>
    <xf numFmtId="167" fontId="38" fillId="0" borderId="28" xfId="0" applyNumberFormat="1" applyFont="1" applyBorder="1" applyAlignment="1" applyProtection="1">
      <alignment vertical="center"/>
    </xf>
    <xf numFmtId="4" fontId="38" fillId="3" borderId="28" xfId="0" applyNumberFormat="1" applyFont="1" applyFill="1" applyBorder="1" applyAlignment="1" applyProtection="1">
      <alignment vertical="center"/>
      <protection locked="0"/>
    </xf>
    <xf numFmtId="4" fontId="38" fillId="0" borderId="28" xfId="0" applyNumberFormat="1" applyFont="1" applyBorder="1" applyAlignment="1" applyProtection="1">
      <alignment vertical="center"/>
    </xf>
    <xf numFmtId="0" fontId="38" fillId="0" borderId="5" xfId="0" applyFont="1" applyBorder="1" applyAlignment="1">
      <alignment vertical="center"/>
    </xf>
    <xf numFmtId="0" fontId="38" fillId="3" borderId="28"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10" fillId="0" borderId="23" xfId="0" applyFont="1" applyBorder="1" applyAlignment="1" applyProtection="1">
      <alignment vertical="center"/>
    </xf>
    <xf numFmtId="0" fontId="10" fillId="0" borderId="24" xfId="0" applyFont="1" applyBorder="1" applyAlignment="1" applyProtection="1">
      <alignment vertical="center"/>
    </xf>
    <xf numFmtId="0" fontId="10" fillId="0" borderId="25" xfId="0" applyFont="1" applyBorder="1" applyAlignment="1" applyProtection="1">
      <alignment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lignment vertical="top"/>
      <protection locked="0"/>
    </xf>
    <xf numFmtId="0" fontId="39" fillId="0" borderId="29" xfId="0" applyFont="1" applyBorder="1" applyAlignment="1">
      <alignment vertical="center" wrapText="1"/>
      <protection locked="0"/>
    </xf>
    <xf numFmtId="0" fontId="39" fillId="0" borderId="30" xfId="0" applyFont="1" applyBorder="1" applyAlignment="1">
      <alignment vertical="center" wrapText="1"/>
      <protection locked="0"/>
    </xf>
    <xf numFmtId="0" fontId="39" fillId="0" borderId="31" xfId="0" applyFont="1" applyBorder="1" applyAlignment="1">
      <alignment vertical="center" wrapText="1"/>
      <protection locked="0"/>
    </xf>
    <xf numFmtId="0" fontId="39" fillId="0" borderId="32" xfId="0" applyFont="1" applyBorder="1" applyAlignment="1">
      <alignment horizontal="center" vertical="center" wrapText="1"/>
      <protection locked="0"/>
    </xf>
    <xf numFmtId="0" fontId="40" fillId="0" borderId="1" xfId="0" applyFont="1" applyBorder="1" applyAlignment="1">
      <alignment horizontal="center" vertical="center" wrapText="1"/>
      <protection locked="0"/>
    </xf>
    <xf numFmtId="0" fontId="39" fillId="0" borderId="33" xfId="0" applyFont="1" applyBorder="1" applyAlignment="1">
      <alignment horizontal="center" vertical="center" wrapText="1"/>
      <protection locked="0"/>
    </xf>
    <xf numFmtId="0" fontId="39" fillId="0" borderId="32" xfId="0" applyFont="1" applyBorder="1" applyAlignment="1">
      <alignment vertical="center" wrapText="1"/>
      <protection locked="0"/>
    </xf>
    <xf numFmtId="0" fontId="41" fillId="0" borderId="34" xfId="0" applyFont="1" applyBorder="1" applyAlignment="1">
      <alignment horizontal="left" wrapText="1"/>
      <protection locked="0"/>
    </xf>
    <xf numFmtId="0" fontId="39" fillId="0" borderId="33" xfId="0" applyFont="1" applyBorder="1" applyAlignment="1">
      <alignment vertical="center" wrapText="1"/>
      <protection locked="0"/>
    </xf>
    <xf numFmtId="0" fontId="41" fillId="0" borderId="1" xfId="0" applyFont="1" applyBorder="1" applyAlignment="1">
      <alignment horizontal="left" vertical="center" wrapText="1"/>
      <protection locked="0"/>
    </xf>
    <xf numFmtId="0" fontId="42" fillId="0" borderId="1" xfId="0" applyFont="1" applyBorder="1" applyAlignment="1">
      <alignment horizontal="left" vertical="center" wrapText="1"/>
      <protection locked="0"/>
    </xf>
    <xf numFmtId="0" fontId="42" fillId="0" borderId="32" xfId="0" applyFont="1" applyBorder="1" applyAlignment="1">
      <alignment vertical="center" wrapText="1"/>
      <protection locked="0"/>
    </xf>
    <xf numFmtId="0" fontId="42" fillId="0" borderId="1" xfId="0" applyFont="1" applyBorder="1" applyAlignment="1">
      <alignment vertical="center" wrapText="1"/>
      <protection locked="0"/>
    </xf>
    <xf numFmtId="0" fontId="42" fillId="0" borderId="1" xfId="0" applyFont="1" applyBorder="1" applyAlignment="1">
      <alignment vertical="center"/>
      <protection locked="0"/>
    </xf>
    <xf numFmtId="0" fontId="42" fillId="0" borderId="1" xfId="0" applyFont="1" applyBorder="1" applyAlignment="1">
      <alignment horizontal="left" vertical="center"/>
      <protection locked="0"/>
    </xf>
    <xf numFmtId="49" fontId="42" fillId="0" borderId="1" xfId="0" applyNumberFormat="1" applyFont="1" applyBorder="1" applyAlignment="1">
      <alignment horizontal="left" vertical="center" wrapText="1"/>
      <protection locked="0"/>
    </xf>
    <xf numFmtId="49" fontId="42" fillId="0" borderId="1" xfId="0" applyNumberFormat="1" applyFont="1" applyBorder="1" applyAlignment="1">
      <alignment vertical="center" wrapText="1"/>
      <protection locked="0"/>
    </xf>
    <xf numFmtId="0" fontId="39" fillId="0" borderId="35" xfId="0" applyFont="1" applyBorder="1" applyAlignment="1">
      <alignment vertical="center" wrapText="1"/>
      <protection locked="0"/>
    </xf>
    <xf numFmtId="0" fontId="43" fillId="0" borderId="34" xfId="0" applyFont="1" applyBorder="1" applyAlignment="1">
      <alignment vertical="center" wrapText="1"/>
      <protection locked="0"/>
    </xf>
    <xf numFmtId="0" fontId="39" fillId="0" borderId="36" xfId="0" applyFont="1" applyBorder="1" applyAlignment="1">
      <alignment vertical="center" wrapText="1"/>
      <protection locked="0"/>
    </xf>
    <xf numFmtId="0" fontId="39" fillId="0" borderId="1" xfId="0" applyFont="1" applyBorder="1" applyAlignment="1">
      <alignment vertical="top"/>
      <protection locked="0"/>
    </xf>
    <xf numFmtId="0" fontId="39" fillId="0" borderId="0" xfId="0" applyFont="1" applyAlignment="1">
      <alignment vertical="top"/>
      <protection locked="0"/>
    </xf>
    <xf numFmtId="0" fontId="39" fillId="0" borderId="29" xfId="0" applyFont="1" applyBorder="1" applyAlignment="1">
      <alignment horizontal="left" vertical="center"/>
      <protection locked="0"/>
    </xf>
    <xf numFmtId="0" fontId="39" fillId="0" borderId="30" xfId="0" applyFont="1" applyBorder="1" applyAlignment="1">
      <alignment horizontal="left" vertical="center"/>
      <protection locked="0"/>
    </xf>
    <xf numFmtId="0" fontId="39" fillId="0" borderId="31" xfId="0" applyFont="1" applyBorder="1" applyAlignment="1">
      <alignment horizontal="left" vertical="center"/>
      <protection locked="0"/>
    </xf>
    <xf numFmtId="0" fontId="39" fillId="0" borderId="32" xfId="0" applyFont="1" applyBorder="1" applyAlignment="1">
      <alignment horizontal="left" vertical="center"/>
      <protection locked="0"/>
    </xf>
    <xf numFmtId="0" fontId="40" fillId="0" borderId="1" xfId="0" applyFont="1" applyBorder="1" applyAlignment="1">
      <alignment horizontal="center" vertical="center"/>
      <protection locked="0"/>
    </xf>
    <xf numFmtId="0" fontId="39" fillId="0" borderId="33" xfId="0" applyFont="1" applyBorder="1" applyAlignment="1">
      <alignment horizontal="left" vertical="center"/>
      <protection locked="0"/>
    </xf>
    <xf numFmtId="0" fontId="41" fillId="0" borderId="1" xfId="0" applyFont="1" applyBorder="1" applyAlignment="1">
      <alignment horizontal="left" vertical="center"/>
      <protection locked="0"/>
    </xf>
    <xf numFmtId="0" fontId="44" fillId="0" borderId="0" xfId="0" applyFont="1" applyAlignment="1">
      <alignment horizontal="left" vertical="center"/>
      <protection locked="0"/>
    </xf>
    <xf numFmtId="0" fontId="41" fillId="0" borderId="34" xfId="0" applyFont="1" applyBorder="1" applyAlignment="1">
      <alignment horizontal="left" vertical="center"/>
      <protection locked="0"/>
    </xf>
    <xf numFmtId="0" fontId="41" fillId="0" borderId="34" xfId="0" applyFont="1" applyBorder="1" applyAlignment="1">
      <alignment horizontal="center" vertical="center"/>
      <protection locked="0"/>
    </xf>
    <xf numFmtId="0" fontId="44" fillId="0" borderId="34" xfId="0" applyFont="1" applyBorder="1" applyAlignment="1">
      <alignment horizontal="left" vertical="center"/>
      <protection locked="0"/>
    </xf>
    <xf numFmtId="0" fontId="45" fillId="0" borderId="1" xfId="0" applyFont="1" applyBorder="1" applyAlignment="1">
      <alignment horizontal="left" vertical="center"/>
      <protection locked="0"/>
    </xf>
    <xf numFmtId="0" fontId="42" fillId="0" borderId="0" xfId="0" applyFont="1" applyAlignment="1">
      <alignment horizontal="left" vertical="center"/>
      <protection locked="0"/>
    </xf>
    <xf numFmtId="0" fontId="42" fillId="0" borderId="1" xfId="0" applyFont="1" applyBorder="1" applyAlignment="1">
      <alignment horizontal="center" vertical="center"/>
      <protection locked="0"/>
    </xf>
    <xf numFmtId="0" fontId="42" fillId="0" borderId="32" xfId="0" applyFont="1" applyBorder="1" applyAlignment="1">
      <alignment horizontal="left" vertical="center"/>
      <protection locked="0"/>
    </xf>
    <xf numFmtId="0" fontId="42" fillId="0" borderId="1" xfId="0" applyFont="1" applyFill="1" applyBorder="1" applyAlignment="1">
      <alignment horizontal="left" vertical="center"/>
      <protection locked="0"/>
    </xf>
    <xf numFmtId="0" fontId="42" fillId="0" borderId="1" xfId="0" applyFont="1" applyFill="1" applyBorder="1" applyAlignment="1">
      <alignment horizontal="center" vertical="center"/>
      <protection locked="0"/>
    </xf>
    <xf numFmtId="0" fontId="39" fillId="0" borderId="35" xfId="0" applyFont="1" applyBorder="1" applyAlignment="1">
      <alignment horizontal="left" vertical="center"/>
      <protection locked="0"/>
    </xf>
    <xf numFmtId="0" fontId="43" fillId="0" borderId="34" xfId="0" applyFont="1" applyBorder="1" applyAlignment="1">
      <alignment horizontal="left" vertical="center"/>
      <protection locked="0"/>
    </xf>
    <xf numFmtId="0" fontId="39" fillId="0" borderId="36" xfId="0" applyFont="1" applyBorder="1" applyAlignment="1">
      <alignment horizontal="left" vertical="center"/>
      <protection locked="0"/>
    </xf>
    <xf numFmtId="0" fontId="39" fillId="0" borderId="1" xfId="0" applyFont="1" applyBorder="1" applyAlignment="1">
      <alignment horizontal="left" vertical="center"/>
      <protection locked="0"/>
    </xf>
    <xf numFmtId="0" fontId="43" fillId="0" borderId="1" xfId="0" applyFont="1" applyBorder="1" applyAlignment="1">
      <alignment horizontal="left" vertical="center"/>
      <protection locked="0"/>
    </xf>
    <xf numFmtId="0" fontId="44" fillId="0" borderId="1" xfId="0" applyFont="1" applyBorder="1" applyAlignment="1">
      <alignment horizontal="left" vertical="center"/>
      <protection locked="0"/>
    </xf>
    <xf numFmtId="0" fontId="42" fillId="0" borderId="34" xfId="0" applyFont="1" applyBorder="1" applyAlignment="1">
      <alignment horizontal="left" vertical="center"/>
      <protection locked="0"/>
    </xf>
    <xf numFmtId="0" fontId="39" fillId="0" borderId="1" xfId="0" applyFont="1" applyBorder="1" applyAlignment="1">
      <alignment horizontal="left" vertical="center" wrapText="1"/>
      <protection locked="0"/>
    </xf>
    <xf numFmtId="0" fontId="42" fillId="0" borderId="1" xfId="0" applyFont="1" applyBorder="1" applyAlignment="1">
      <alignment horizontal="center" vertical="center" wrapText="1"/>
      <protection locked="0"/>
    </xf>
    <xf numFmtId="0" fontId="39" fillId="0" borderId="29" xfId="0" applyFont="1" applyBorder="1" applyAlignment="1">
      <alignment horizontal="left" vertical="center" wrapText="1"/>
      <protection locked="0"/>
    </xf>
    <xf numFmtId="0" fontId="39" fillId="0" borderId="30" xfId="0" applyFont="1" applyBorder="1" applyAlignment="1">
      <alignment horizontal="left" vertical="center" wrapText="1"/>
      <protection locked="0"/>
    </xf>
    <xf numFmtId="0" fontId="39" fillId="0" borderId="31" xfId="0" applyFont="1" applyBorder="1" applyAlignment="1">
      <alignment horizontal="left" vertical="center" wrapText="1"/>
      <protection locked="0"/>
    </xf>
    <xf numFmtId="0" fontId="39" fillId="0" borderId="32" xfId="0" applyFont="1" applyBorder="1" applyAlignment="1">
      <alignment horizontal="left" vertical="center" wrapText="1"/>
      <protection locked="0"/>
    </xf>
    <xf numFmtId="0" fontId="39" fillId="0" borderId="33" xfId="0" applyFont="1" applyBorder="1" applyAlignment="1">
      <alignment horizontal="left" vertical="center" wrapText="1"/>
      <protection locked="0"/>
    </xf>
    <xf numFmtId="0" fontId="44" fillId="0" borderId="32" xfId="0" applyFont="1" applyBorder="1" applyAlignment="1">
      <alignment horizontal="left" vertical="center" wrapText="1"/>
      <protection locked="0"/>
    </xf>
    <xf numFmtId="0" fontId="44" fillId="0" borderId="33" xfId="0" applyFont="1" applyBorder="1" applyAlignment="1">
      <alignment horizontal="left" vertical="center" wrapText="1"/>
      <protection locked="0"/>
    </xf>
    <xf numFmtId="0" fontId="42" fillId="0" borderId="32" xfId="0" applyFont="1" applyBorder="1" applyAlignment="1">
      <alignment horizontal="left" vertical="center" wrapText="1"/>
      <protection locked="0"/>
    </xf>
    <xf numFmtId="0" fontId="42" fillId="0" borderId="33" xfId="0" applyFont="1" applyBorder="1" applyAlignment="1">
      <alignment horizontal="left" vertical="center" wrapText="1"/>
      <protection locked="0"/>
    </xf>
    <xf numFmtId="0" fontId="42" fillId="0" borderId="33" xfId="0" applyFont="1" applyBorder="1" applyAlignment="1">
      <alignment horizontal="left" vertical="center"/>
      <protection locked="0"/>
    </xf>
    <xf numFmtId="0" fontId="42" fillId="0" borderId="35" xfId="0" applyFont="1" applyBorder="1" applyAlignment="1">
      <alignment horizontal="left" vertical="center" wrapText="1"/>
      <protection locked="0"/>
    </xf>
    <xf numFmtId="0" fontId="42" fillId="0" borderId="34" xfId="0" applyFont="1" applyBorder="1" applyAlignment="1">
      <alignment horizontal="left" vertical="center" wrapText="1"/>
      <protection locked="0"/>
    </xf>
    <xf numFmtId="0" fontId="42" fillId="0" borderId="36" xfId="0" applyFont="1" applyBorder="1" applyAlignment="1">
      <alignment horizontal="left" vertical="center" wrapText="1"/>
      <protection locked="0"/>
    </xf>
    <xf numFmtId="0" fontId="42" fillId="0" borderId="1" xfId="0" applyFont="1" applyBorder="1" applyAlignment="1">
      <alignment horizontal="left" vertical="top"/>
      <protection locked="0"/>
    </xf>
    <xf numFmtId="0" fontId="42" fillId="0" borderId="1" xfId="0" applyFont="1" applyBorder="1" applyAlignment="1">
      <alignment horizontal="center" vertical="top"/>
      <protection locked="0"/>
    </xf>
    <xf numFmtId="0" fontId="42" fillId="0" borderId="35" xfId="0" applyFont="1" applyBorder="1" applyAlignment="1">
      <alignment horizontal="left" vertical="center"/>
      <protection locked="0"/>
    </xf>
    <xf numFmtId="0" fontId="42" fillId="0" borderId="36" xfId="0" applyFont="1" applyBorder="1" applyAlignment="1">
      <alignment horizontal="left" vertical="center"/>
      <protection locked="0"/>
    </xf>
    <xf numFmtId="0" fontId="44" fillId="0" borderId="0" xfId="0" applyFont="1" applyAlignment="1">
      <alignment vertical="center"/>
      <protection locked="0"/>
    </xf>
    <xf numFmtId="0" fontId="41" fillId="0" borderId="1" xfId="0" applyFont="1" applyBorder="1" applyAlignment="1">
      <alignment vertical="center"/>
      <protection locked="0"/>
    </xf>
    <xf numFmtId="0" fontId="44" fillId="0" borderId="34" xfId="0" applyFont="1" applyBorder="1" applyAlignment="1">
      <alignment vertical="center"/>
      <protection locked="0"/>
    </xf>
    <xf numFmtId="0" fontId="41" fillId="0" borderId="34" xfId="0" applyFont="1" applyBorder="1" applyAlignment="1">
      <alignment vertical="center"/>
      <protection locked="0"/>
    </xf>
    <xf numFmtId="0" fontId="0" fillId="0" borderId="1" xfId="0" applyBorder="1" applyAlignment="1">
      <alignment vertical="top"/>
      <protection locked="0"/>
    </xf>
    <xf numFmtId="49" fontId="42"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1" fillId="0" borderId="34" xfId="0" applyFont="1" applyBorder="1" applyAlignment="1">
      <alignment horizontal="left"/>
      <protection locked="0"/>
    </xf>
    <xf numFmtId="0" fontId="44" fillId="0" borderId="34" xfId="0" applyFont="1" applyBorder="1" applyAlignment="1">
      <protection locked="0"/>
    </xf>
    <xf numFmtId="0" fontId="39" fillId="0" borderId="32" xfId="0" applyFont="1" applyBorder="1" applyAlignment="1">
      <alignment vertical="top"/>
      <protection locked="0"/>
    </xf>
    <xf numFmtId="0" fontId="39" fillId="0" borderId="33" xfId="0" applyFont="1" applyBorder="1" applyAlignment="1">
      <alignment vertical="top"/>
      <protection locked="0"/>
    </xf>
    <xf numFmtId="0" fontId="39" fillId="0" borderId="1" xfId="0" applyFont="1" applyBorder="1" applyAlignment="1">
      <alignment horizontal="center" vertical="center"/>
      <protection locked="0"/>
    </xf>
    <xf numFmtId="0" fontId="39" fillId="0" borderId="1" xfId="0" applyFont="1" applyBorder="1" applyAlignment="1">
      <alignment horizontal="left" vertical="top"/>
      <protection locked="0"/>
    </xf>
    <xf numFmtId="0" fontId="39" fillId="0" borderId="35" xfId="0" applyFont="1" applyBorder="1" applyAlignment="1">
      <alignment vertical="top"/>
      <protection locked="0"/>
    </xf>
    <xf numFmtId="0" fontId="39" fillId="0" borderId="34" xfId="0" applyFont="1" applyBorder="1" applyAlignment="1">
      <alignment vertical="top"/>
      <protection locked="0"/>
    </xf>
    <xf numFmtId="0" fontId="39"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ht="36.96" customHeight="1">
      <c r="AR2"/>
      <c r="BS2" s="23" t="s">
        <v>8</v>
      </c>
      <c r="BT2" s="23" t="s">
        <v>9</v>
      </c>
    </row>
    <row r="3" ht="6.96"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ht="36.96" customHeight="1">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ht="14.4" customHeight="1">
      <c r="B5" s="27"/>
      <c r="C5" s="28"/>
      <c r="D5" s="33" t="s">
        <v>15</v>
      </c>
      <c r="E5" s="28"/>
      <c r="F5" s="28"/>
      <c r="G5" s="28"/>
      <c r="H5" s="28"/>
      <c r="I5" s="28"/>
      <c r="J5" s="28"/>
      <c r="K5" s="34" t="s">
        <v>16</v>
      </c>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30"/>
      <c r="BE5" s="35" t="s">
        <v>17</v>
      </c>
      <c r="BS5" s="23" t="s">
        <v>8</v>
      </c>
    </row>
    <row r="6" ht="36.96" customHeight="1">
      <c r="B6" s="27"/>
      <c r="C6" s="28"/>
      <c r="D6" s="36" t="s">
        <v>18</v>
      </c>
      <c r="E6" s="28"/>
      <c r="F6" s="28"/>
      <c r="G6" s="28"/>
      <c r="H6" s="28"/>
      <c r="I6" s="28"/>
      <c r="J6" s="28"/>
      <c r="K6" s="37" t="s">
        <v>19</v>
      </c>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30"/>
      <c r="BE6" s="38"/>
      <c r="BS6" s="23" t="s">
        <v>20</v>
      </c>
    </row>
    <row r="7" ht="14.4" customHeight="1">
      <c r="B7" s="27"/>
      <c r="C7" s="28"/>
      <c r="D7" s="39" t="s">
        <v>21</v>
      </c>
      <c r="E7" s="28"/>
      <c r="F7" s="28"/>
      <c r="G7" s="28"/>
      <c r="H7" s="28"/>
      <c r="I7" s="28"/>
      <c r="J7" s="28"/>
      <c r="K7" s="34" t="s">
        <v>22</v>
      </c>
      <c r="L7" s="28"/>
      <c r="M7" s="28"/>
      <c r="N7" s="28"/>
      <c r="O7" s="28"/>
      <c r="P7" s="28"/>
      <c r="Q7" s="28"/>
      <c r="R7" s="28"/>
      <c r="S7" s="28"/>
      <c r="T7" s="28"/>
      <c r="U7" s="28"/>
      <c r="V7" s="28"/>
      <c r="W7" s="28"/>
      <c r="X7" s="28"/>
      <c r="Y7" s="28"/>
      <c r="Z7" s="28"/>
      <c r="AA7" s="28"/>
      <c r="AB7" s="28"/>
      <c r="AC7" s="28"/>
      <c r="AD7" s="28"/>
      <c r="AE7" s="28"/>
      <c r="AF7" s="28"/>
      <c r="AG7" s="28"/>
      <c r="AH7" s="28"/>
      <c r="AI7" s="28"/>
      <c r="AJ7" s="28"/>
      <c r="AK7" s="39" t="s">
        <v>23</v>
      </c>
      <c r="AL7" s="28"/>
      <c r="AM7" s="28"/>
      <c r="AN7" s="34" t="s">
        <v>24</v>
      </c>
      <c r="AO7" s="28"/>
      <c r="AP7" s="28"/>
      <c r="AQ7" s="30"/>
      <c r="BE7" s="38"/>
      <c r="BS7" s="23" t="s">
        <v>25</v>
      </c>
    </row>
    <row r="8" ht="14.4" customHeight="1">
      <c r="B8" s="27"/>
      <c r="C8" s="28"/>
      <c r="D8" s="39" t="s">
        <v>26</v>
      </c>
      <c r="E8" s="28"/>
      <c r="F8" s="28"/>
      <c r="G8" s="28"/>
      <c r="H8" s="28"/>
      <c r="I8" s="28"/>
      <c r="J8" s="28"/>
      <c r="K8" s="34" t="s">
        <v>27</v>
      </c>
      <c r="L8" s="28"/>
      <c r="M8" s="28"/>
      <c r="N8" s="28"/>
      <c r="O8" s="28"/>
      <c r="P8" s="28"/>
      <c r="Q8" s="28"/>
      <c r="R8" s="28"/>
      <c r="S8" s="28"/>
      <c r="T8" s="28"/>
      <c r="U8" s="28"/>
      <c r="V8" s="28"/>
      <c r="W8" s="28"/>
      <c r="X8" s="28"/>
      <c r="Y8" s="28"/>
      <c r="Z8" s="28"/>
      <c r="AA8" s="28"/>
      <c r="AB8" s="28"/>
      <c r="AC8" s="28"/>
      <c r="AD8" s="28"/>
      <c r="AE8" s="28"/>
      <c r="AF8" s="28"/>
      <c r="AG8" s="28"/>
      <c r="AH8" s="28"/>
      <c r="AI8" s="28"/>
      <c r="AJ8" s="28"/>
      <c r="AK8" s="39" t="s">
        <v>28</v>
      </c>
      <c r="AL8" s="28"/>
      <c r="AM8" s="28"/>
      <c r="AN8" s="40" t="s">
        <v>29</v>
      </c>
      <c r="AO8" s="28"/>
      <c r="AP8" s="28"/>
      <c r="AQ8" s="30"/>
      <c r="BE8" s="38"/>
      <c r="BS8" s="23" t="s">
        <v>30</v>
      </c>
    </row>
    <row r="9" ht="29.28"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33" t="s">
        <v>31</v>
      </c>
      <c r="AL9" s="28"/>
      <c r="AM9" s="28"/>
      <c r="AN9" s="41" t="s">
        <v>32</v>
      </c>
      <c r="AO9" s="28"/>
      <c r="AP9" s="28"/>
      <c r="AQ9" s="30"/>
      <c r="BE9" s="38"/>
      <c r="BS9" s="23" t="s">
        <v>33</v>
      </c>
    </row>
    <row r="10" ht="14.4" customHeight="1">
      <c r="B10" s="27"/>
      <c r="C10" s="28"/>
      <c r="D10" s="39" t="s">
        <v>34</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9" t="s">
        <v>35</v>
      </c>
      <c r="AL10" s="28"/>
      <c r="AM10" s="28"/>
      <c r="AN10" s="34" t="s">
        <v>36</v>
      </c>
      <c r="AO10" s="28"/>
      <c r="AP10" s="28"/>
      <c r="AQ10" s="30"/>
      <c r="BE10" s="38"/>
      <c r="BS10" s="23" t="s">
        <v>20</v>
      </c>
    </row>
    <row r="11" ht="18.48" customHeight="1">
      <c r="B11" s="27"/>
      <c r="C11" s="28"/>
      <c r="D11" s="28"/>
      <c r="E11" s="34" t="s">
        <v>37</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9" t="s">
        <v>38</v>
      </c>
      <c r="AL11" s="28"/>
      <c r="AM11" s="28"/>
      <c r="AN11" s="34" t="s">
        <v>36</v>
      </c>
      <c r="AO11" s="28"/>
      <c r="AP11" s="28"/>
      <c r="AQ11" s="30"/>
      <c r="BE11" s="38"/>
      <c r="BS11" s="23" t="s">
        <v>20</v>
      </c>
    </row>
    <row r="12" ht="6.96"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8"/>
      <c r="BS12" s="23" t="s">
        <v>20</v>
      </c>
    </row>
    <row r="13" ht="14.4" customHeight="1">
      <c r="B13" s="27"/>
      <c r="C13" s="28"/>
      <c r="D13" s="39" t="s">
        <v>39</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9" t="s">
        <v>35</v>
      </c>
      <c r="AL13" s="28"/>
      <c r="AM13" s="28"/>
      <c r="AN13" s="42" t="s">
        <v>40</v>
      </c>
      <c r="AO13" s="28"/>
      <c r="AP13" s="28"/>
      <c r="AQ13" s="30"/>
      <c r="BE13" s="38"/>
      <c r="BS13" s="23" t="s">
        <v>20</v>
      </c>
    </row>
    <row r="14">
      <c r="B14" s="27"/>
      <c r="C14" s="28"/>
      <c r="D14" s="28"/>
      <c r="E14" s="42" t="s">
        <v>40</v>
      </c>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c r="AJ14" s="43"/>
      <c r="AK14" s="39" t="s">
        <v>38</v>
      </c>
      <c r="AL14" s="28"/>
      <c r="AM14" s="28"/>
      <c r="AN14" s="42" t="s">
        <v>40</v>
      </c>
      <c r="AO14" s="28"/>
      <c r="AP14" s="28"/>
      <c r="AQ14" s="30"/>
      <c r="BE14" s="38"/>
      <c r="BS14" s="23" t="s">
        <v>20</v>
      </c>
    </row>
    <row r="15" ht="6.96"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8"/>
      <c r="BS15" s="23" t="s">
        <v>6</v>
      </c>
    </row>
    <row r="16" ht="14.4" customHeight="1">
      <c r="B16" s="27"/>
      <c r="C16" s="28"/>
      <c r="D16" s="39" t="s">
        <v>41</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9" t="s">
        <v>35</v>
      </c>
      <c r="AL16" s="28"/>
      <c r="AM16" s="28"/>
      <c r="AN16" s="34" t="s">
        <v>36</v>
      </c>
      <c r="AO16" s="28"/>
      <c r="AP16" s="28"/>
      <c r="AQ16" s="30"/>
      <c r="BE16" s="38"/>
      <c r="BS16" s="23" t="s">
        <v>6</v>
      </c>
    </row>
    <row r="17" ht="18.48" customHeight="1">
      <c r="B17" s="27"/>
      <c r="C17" s="28"/>
      <c r="D17" s="28"/>
      <c r="E17" s="34" t="s">
        <v>37</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9" t="s">
        <v>38</v>
      </c>
      <c r="AL17" s="28"/>
      <c r="AM17" s="28"/>
      <c r="AN17" s="34" t="s">
        <v>36</v>
      </c>
      <c r="AO17" s="28"/>
      <c r="AP17" s="28"/>
      <c r="AQ17" s="30"/>
      <c r="BE17" s="38"/>
      <c r="BS17" s="23" t="s">
        <v>42</v>
      </c>
    </row>
    <row r="18" ht="6.96"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8"/>
      <c r="BS18" s="23" t="s">
        <v>8</v>
      </c>
    </row>
    <row r="19" ht="14.4" customHeight="1">
      <c r="B19" s="27"/>
      <c r="C19" s="28"/>
      <c r="D19" s="39" t="s">
        <v>43</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8"/>
      <c r="BS19" s="23" t="s">
        <v>8</v>
      </c>
    </row>
    <row r="20" ht="16.5" customHeight="1">
      <c r="B20" s="27"/>
      <c r="C20" s="28"/>
      <c r="D20" s="28"/>
      <c r="E20" s="44" t="s">
        <v>36</v>
      </c>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44"/>
      <c r="AJ20" s="44"/>
      <c r="AK20" s="44"/>
      <c r="AL20" s="44"/>
      <c r="AM20" s="44"/>
      <c r="AN20" s="44"/>
      <c r="AO20" s="28"/>
      <c r="AP20" s="28"/>
      <c r="AQ20" s="30"/>
      <c r="BE20" s="38"/>
      <c r="BS20" s="23" t="s">
        <v>42</v>
      </c>
    </row>
    <row r="21" ht="6.96"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8"/>
    </row>
    <row r="22" ht="6.96" customHeight="1">
      <c r="B22" s="27"/>
      <c r="C22" s="28"/>
      <c r="D22" s="45"/>
      <c r="E22" s="45"/>
      <c r="F22" s="45"/>
      <c r="G22" s="45"/>
      <c r="H22" s="45"/>
      <c r="I22" s="45"/>
      <c r="J22" s="45"/>
      <c r="K22" s="45"/>
      <c r="L22" s="45"/>
      <c r="M22" s="45"/>
      <c r="N22" s="45"/>
      <c r="O22" s="45"/>
      <c r="P22" s="45"/>
      <c r="Q22" s="45"/>
      <c r="R22" s="45"/>
      <c r="S22" s="45"/>
      <c r="T22" s="45"/>
      <c r="U22" s="45"/>
      <c r="V22" s="45"/>
      <c r="W22" s="45"/>
      <c r="X22" s="45"/>
      <c r="Y22" s="45"/>
      <c r="Z22" s="45"/>
      <c r="AA22" s="45"/>
      <c r="AB22" s="45"/>
      <c r="AC22" s="45"/>
      <c r="AD22" s="45"/>
      <c r="AE22" s="45"/>
      <c r="AF22" s="45"/>
      <c r="AG22" s="45"/>
      <c r="AH22" s="45"/>
      <c r="AI22" s="45"/>
      <c r="AJ22" s="45"/>
      <c r="AK22" s="45"/>
      <c r="AL22" s="45"/>
      <c r="AM22" s="45"/>
      <c r="AN22" s="45"/>
      <c r="AO22" s="45"/>
      <c r="AP22" s="28"/>
      <c r="AQ22" s="30"/>
      <c r="BE22" s="38"/>
    </row>
    <row r="23" s="1" customFormat="1" ht="25.92" customHeight="1">
      <c r="B23" s="46"/>
      <c r="C23" s="47"/>
      <c r="D23" s="48" t="s">
        <v>44</v>
      </c>
      <c r="E23" s="49"/>
      <c r="F23" s="49"/>
      <c r="G23" s="49"/>
      <c r="H23" s="49"/>
      <c r="I23" s="49"/>
      <c r="J23" s="49"/>
      <c r="K23" s="49"/>
      <c r="L23" s="49"/>
      <c r="M23" s="49"/>
      <c r="N23" s="49"/>
      <c r="O23" s="49"/>
      <c r="P23" s="49"/>
      <c r="Q23" s="49"/>
      <c r="R23" s="49"/>
      <c r="S23" s="49"/>
      <c r="T23" s="49"/>
      <c r="U23" s="49"/>
      <c r="V23" s="49"/>
      <c r="W23" s="49"/>
      <c r="X23" s="49"/>
      <c r="Y23" s="49"/>
      <c r="Z23" s="49"/>
      <c r="AA23" s="49"/>
      <c r="AB23" s="49"/>
      <c r="AC23" s="49"/>
      <c r="AD23" s="49"/>
      <c r="AE23" s="49"/>
      <c r="AF23" s="49"/>
      <c r="AG23" s="49"/>
      <c r="AH23" s="49"/>
      <c r="AI23" s="49"/>
      <c r="AJ23" s="49"/>
      <c r="AK23" s="50">
        <f>ROUND(AG51,2)</f>
        <v>0</v>
      </c>
      <c r="AL23" s="49"/>
      <c r="AM23" s="49"/>
      <c r="AN23" s="49"/>
      <c r="AO23" s="49"/>
      <c r="AP23" s="47"/>
      <c r="AQ23" s="51"/>
      <c r="BE23" s="38"/>
    </row>
    <row r="24" s="1" customFormat="1" ht="6.96" customHeight="1">
      <c r="B24" s="46"/>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47"/>
      <c r="AN24" s="47"/>
      <c r="AO24" s="47"/>
      <c r="AP24" s="47"/>
      <c r="AQ24" s="51"/>
      <c r="BE24" s="38"/>
    </row>
    <row r="25" s="1" customFormat="1">
      <c r="B25" s="46"/>
      <c r="C25" s="47"/>
      <c r="D25" s="47"/>
      <c r="E25" s="47"/>
      <c r="F25" s="47"/>
      <c r="G25" s="47"/>
      <c r="H25" s="47"/>
      <c r="I25" s="47"/>
      <c r="J25" s="47"/>
      <c r="K25" s="47"/>
      <c r="L25" s="52" t="s">
        <v>45</v>
      </c>
      <c r="M25" s="52"/>
      <c r="N25" s="52"/>
      <c r="O25" s="52"/>
      <c r="P25" s="47"/>
      <c r="Q25" s="47"/>
      <c r="R25" s="47"/>
      <c r="S25" s="47"/>
      <c r="T25" s="47"/>
      <c r="U25" s="47"/>
      <c r="V25" s="47"/>
      <c r="W25" s="52" t="s">
        <v>46</v>
      </c>
      <c r="X25" s="52"/>
      <c r="Y25" s="52"/>
      <c r="Z25" s="52"/>
      <c r="AA25" s="52"/>
      <c r="AB25" s="52"/>
      <c r="AC25" s="52"/>
      <c r="AD25" s="52"/>
      <c r="AE25" s="52"/>
      <c r="AF25" s="47"/>
      <c r="AG25" s="47"/>
      <c r="AH25" s="47"/>
      <c r="AI25" s="47"/>
      <c r="AJ25" s="47"/>
      <c r="AK25" s="52" t="s">
        <v>47</v>
      </c>
      <c r="AL25" s="52"/>
      <c r="AM25" s="52"/>
      <c r="AN25" s="52"/>
      <c r="AO25" s="52"/>
      <c r="AP25" s="47"/>
      <c r="AQ25" s="51"/>
      <c r="BE25" s="38"/>
    </row>
    <row r="26" s="2" customFormat="1" ht="14.4" customHeight="1">
      <c r="B26" s="53"/>
      <c r="C26" s="54"/>
      <c r="D26" s="55" t="s">
        <v>48</v>
      </c>
      <c r="E26" s="54"/>
      <c r="F26" s="55" t="s">
        <v>49</v>
      </c>
      <c r="G26" s="54"/>
      <c r="H26" s="54"/>
      <c r="I26" s="54"/>
      <c r="J26" s="54"/>
      <c r="K26" s="54"/>
      <c r="L26" s="56">
        <v>0.20999999999999999</v>
      </c>
      <c r="M26" s="54"/>
      <c r="N26" s="54"/>
      <c r="O26" s="54"/>
      <c r="P26" s="54"/>
      <c r="Q26" s="54"/>
      <c r="R26" s="54"/>
      <c r="S26" s="54"/>
      <c r="T26" s="54"/>
      <c r="U26" s="54"/>
      <c r="V26" s="54"/>
      <c r="W26" s="57">
        <f>ROUND(AZ51,2)</f>
        <v>0</v>
      </c>
      <c r="X26" s="54"/>
      <c r="Y26" s="54"/>
      <c r="Z26" s="54"/>
      <c r="AA26" s="54"/>
      <c r="AB26" s="54"/>
      <c r="AC26" s="54"/>
      <c r="AD26" s="54"/>
      <c r="AE26" s="54"/>
      <c r="AF26" s="54"/>
      <c r="AG26" s="54"/>
      <c r="AH26" s="54"/>
      <c r="AI26" s="54"/>
      <c r="AJ26" s="54"/>
      <c r="AK26" s="57">
        <f>ROUND(AV51,2)</f>
        <v>0</v>
      </c>
      <c r="AL26" s="54"/>
      <c r="AM26" s="54"/>
      <c r="AN26" s="54"/>
      <c r="AO26" s="54"/>
      <c r="AP26" s="54"/>
      <c r="AQ26" s="58"/>
      <c r="BE26" s="38"/>
    </row>
    <row r="27" s="2" customFormat="1" ht="14.4" customHeight="1">
      <c r="B27" s="53"/>
      <c r="C27" s="54"/>
      <c r="D27" s="54"/>
      <c r="E27" s="54"/>
      <c r="F27" s="55" t="s">
        <v>50</v>
      </c>
      <c r="G27" s="54"/>
      <c r="H27" s="54"/>
      <c r="I27" s="54"/>
      <c r="J27" s="54"/>
      <c r="K27" s="54"/>
      <c r="L27" s="56">
        <v>0.14999999999999999</v>
      </c>
      <c r="M27" s="54"/>
      <c r="N27" s="54"/>
      <c r="O27" s="54"/>
      <c r="P27" s="54"/>
      <c r="Q27" s="54"/>
      <c r="R27" s="54"/>
      <c r="S27" s="54"/>
      <c r="T27" s="54"/>
      <c r="U27" s="54"/>
      <c r="V27" s="54"/>
      <c r="W27" s="57">
        <f>ROUND(BA51,2)</f>
        <v>0</v>
      </c>
      <c r="X27" s="54"/>
      <c r="Y27" s="54"/>
      <c r="Z27" s="54"/>
      <c r="AA27" s="54"/>
      <c r="AB27" s="54"/>
      <c r="AC27" s="54"/>
      <c r="AD27" s="54"/>
      <c r="AE27" s="54"/>
      <c r="AF27" s="54"/>
      <c r="AG27" s="54"/>
      <c r="AH27" s="54"/>
      <c r="AI27" s="54"/>
      <c r="AJ27" s="54"/>
      <c r="AK27" s="57">
        <f>ROUND(AW51,2)</f>
        <v>0</v>
      </c>
      <c r="AL27" s="54"/>
      <c r="AM27" s="54"/>
      <c r="AN27" s="54"/>
      <c r="AO27" s="54"/>
      <c r="AP27" s="54"/>
      <c r="AQ27" s="58"/>
      <c r="BE27" s="38"/>
    </row>
    <row r="28" hidden="1" s="2" customFormat="1" ht="14.4" customHeight="1">
      <c r="B28" s="53"/>
      <c r="C28" s="54"/>
      <c r="D28" s="54"/>
      <c r="E28" s="54"/>
      <c r="F28" s="55" t="s">
        <v>51</v>
      </c>
      <c r="G28" s="54"/>
      <c r="H28" s="54"/>
      <c r="I28" s="54"/>
      <c r="J28" s="54"/>
      <c r="K28" s="54"/>
      <c r="L28" s="56">
        <v>0.20999999999999999</v>
      </c>
      <c r="M28" s="54"/>
      <c r="N28" s="54"/>
      <c r="O28" s="54"/>
      <c r="P28" s="54"/>
      <c r="Q28" s="54"/>
      <c r="R28" s="54"/>
      <c r="S28" s="54"/>
      <c r="T28" s="54"/>
      <c r="U28" s="54"/>
      <c r="V28" s="54"/>
      <c r="W28" s="57">
        <f>ROUND(BB51,2)</f>
        <v>0</v>
      </c>
      <c r="X28" s="54"/>
      <c r="Y28" s="54"/>
      <c r="Z28" s="54"/>
      <c r="AA28" s="54"/>
      <c r="AB28" s="54"/>
      <c r="AC28" s="54"/>
      <c r="AD28" s="54"/>
      <c r="AE28" s="54"/>
      <c r="AF28" s="54"/>
      <c r="AG28" s="54"/>
      <c r="AH28" s="54"/>
      <c r="AI28" s="54"/>
      <c r="AJ28" s="54"/>
      <c r="AK28" s="57">
        <v>0</v>
      </c>
      <c r="AL28" s="54"/>
      <c r="AM28" s="54"/>
      <c r="AN28" s="54"/>
      <c r="AO28" s="54"/>
      <c r="AP28" s="54"/>
      <c r="AQ28" s="58"/>
      <c r="BE28" s="38"/>
    </row>
    <row r="29" hidden="1" s="2" customFormat="1" ht="14.4" customHeight="1">
      <c r="B29" s="53"/>
      <c r="C29" s="54"/>
      <c r="D29" s="54"/>
      <c r="E29" s="54"/>
      <c r="F29" s="55" t="s">
        <v>52</v>
      </c>
      <c r="G29" s="54"/>
      <c r="H29" s="54"/>
      <c r="I29" s="54"/>
      <c r="J29" s="54"/>
      <c r="K29" s="54"/>
      <c r="L29" s="56">
        <v>0.14999999999999999</v>
      </c>
      <c r="M29" s="54"/>
      <c r="N29" s="54"/>
      <c r="O29" s="54"/>
      <c r="P29" s="54"/>
      <c r="Q29" s="54"/>
      <c r="R29" s="54"/>
      <c r="S29" s="54"/>
      <c r="T29" s="54"/>
      <c r="U29" s="54"/>
      <c r="V29" s="54"/>
      <c r="W29" s="57">
        <f>ROUND(BC51,2)</f>
        <v>0</v>
      </c>
      <c r="X29" s="54"/>
      <c r="Y29" s="54"/>
      <c r="Z29" s="54"/>
      <c r="AA29" s="54"/>
      <c r="AB29" s="54"/>
      <c r="AC29" s="54"/>
      <c r="AD29" s="54"/>
      <c r="AE29" s="54"/>
      <c r="AF29" s="54"/>
      <c r="AG29" s="54"/>
      <c r="AH29" s="54"/>
      <c r="AI29" s="54"/>
      <c r="AJ29" s="54"/>
      <c r="AK29" s="57">
        <v>0</v>
      </c>
      <c r="AL29" s="54"/>
      <c r="AM29" s="54"/>
      <c r="AN29" s="54"/>
      <c r="AO29" s="54"/>
      <c r="AP29" s="54"/>
      <c r="AQ29" s="58"/>
      <c r="BE29" s="38"/>
    </row>
    <row r="30" hidden="1" s="2" customFormat="1" ht="14.4" customHeight="1">
      <c r="B30" s="53"/>
      <c r="C30" s="54"/>
      <c r="D30" s="54"/>
      <c r="E30" s="54"/>
      <c r="F30" s="55" t="s">
        <v>53</v>
      </c>
      <c r="G30" s="54"/>
      <c r="H30" s="54"/>
      <c r="I30" s="54"/>
      <c r="J30" s="54"/>
      <c r="K30" s="54"/>
      <c r="L30" s="56">
        <v>0</v>
      </c>
      <c r="M30" s="54"/>
      <c r="N30" s="54"/>
      <c r="O30" s="54"/>
      <c r="P30" s="54"/>
      <c r="Q30" s="54"/>
      <c r="R30" s="54"/>
      <c r="S30" s="54"/>
      <c r="T30" s="54"/>
      <c r="U30" s="54"/>
      <c r="V30" s="54"/>
      <c r="W30" s="57">
        <f>ROUND(BD51,2)</f>
        <v>0</v>
      </c>
      <c r="X30" s="54"/>
      <c r="Y30" s="54"/>
      <c r="Z30" s="54"/>
      <c r="AA30" s="54"/>
      <c r="AB30" s="54"/>
      <c r="AC30" s="54"/>
      <c r="AD30" s="54"/>
      <c r="AE30" s="54"/>
      <c r="AF30" s="54"/>
      <c r="AG30" s="54"/>
      <c r="AH30" s="54"/>
      <c r="AI30" s="54"/>
      <c r="AJ30" s="54"/>
      <c r="AK30" s="57">
        <v>0</v>
      </c>
      <c r="AL30" s="54"/>
      <c r="AM30" s="54"/>
      <c r="AN30" s="54"/>
      <c r="AO30" s="54"/>
      <c r="AP30" s="54"/>
      <c r="AQ30" s="58"/>
      <c r="BE30" s="38"/>
    </row>
    <row r="31" s="1" customFormat="1" ht="6.96" customHeight="1">
      <c r="B31" s="46"/>
      <c r="C31" s="47"/>
      <c r="D31" s="47"/>
      <c r="E31" s="47"/>
      <c r="F31" s="47"/>
      <c r="G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c r="AM31" s="47"/>
      <c r="AN31" s="47"/>
      <c r="AO31" s="47"/>
      <c r="AP31" s="47"/>
      <c r="AQ31" s="51"/>
      <c r="BE31" s="38"/>
    </row>
    <row r="32" s="1" customFormat="1" ht="25.92" customHeight="1">
      <c r="B32" s="46"/>
      <c r="C32" s="59"/>
      <c r="D32" s="60" t="s">
        <v>54</v>
      </c>
      <c r="E32" s="61"/>
      <c r="F32" s="61"/>
      <c r="G32" s="61"/>
      <c r="H32" s="61"/>
      <c r="I32" s="61"/>
      <c r="J32" s="61"/>
      <c r="K32" s="61"/>
      <c r="L32" s="61"/>
      <c r="M32" s="61"/>
      <c r="N32" s="61"/>
      <c r="O32" s="61"/>
      <c r="P32" s="61"/>
      <c r="Q32" s="61"/>
      <c r="R32" s="61"/>
      <c r="S32" s="61"/>
      <c r="T32" s="62" t="s">
        <v>55</v>
      </c>
      <c r="U32" s="61"/>
      <c r="V32" s="61"/>
      <c r="W32" s="61"/>
      <c r="X32" s="63" t="s">
        <v>56</v>
      </c>
      <c r="Y32" s="61"/>
      <c r="Z32" s="61"/>
      <c r="AA32" s="61"/>
      <c r="AB32" s="61"/>
      <c r="AC32" s="61"/>
      <c r="AD32" s="61"/>
      <c r="AE32" s="61"/>
      <c r="AF32" s="61"/>
      <c r="AG32" s="61"/>
      <c r="AH32" s="61"/>
      <c r="AI32" s="61"/>
      <c r="AJ32" s="61"/>
      <c r="AK32" s="64">
        <f>SUM(AK23:AK30)</f>
        <v>0</v>
      </c>
      <c r="AL32" s="61"/>
      <c r="AM32" s="61"/>
      <c r="AN32" s="61"/>
      <c r="AO32" s="65"/>
      <c r="AP32" s="59"/>
      <c r="AQ32" s="66"/>
      <c r="BE32" s="38"/>
    </row>
    <row r="33" s="1" customFormat="1" ht="6.96" customHeight="1">
      <c r="B33" s="46"/>
      <c r="C33" s="47"/>
      <c r="D33" s="47"/>
      <c r="E33" s="47"/>
      <c r="F33" s="47"/>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c r="AN33" s="47"/>
      <c r="AO33" s="47"/>
      <c r="AP33" s="47"/>
      <c r="AQ33" s="51"/>
    </row>
    <row r="34" s="1" customFormat="1" ht="6.96" customHeight="1">
      <c r="B34" s="67"/>
      <c r="C34" s="68"/>
      <c r="D34" s="68"/>
      <c r="E34" s="68"/>
      <c r="F34" s="68"/>
      <c r="G34" s="68"/>
      <c r="H34" s="68"/>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c r="AK34" s="68"/>
      <c r="AL34" s="68"/>
      <c r="AM34" s="68"/>
      <c r="AN34" s="68"/>
      <c r="AO34" s="68"/>
      <c r="AP34" s="68"/>
      <c r="AQ34" s="69"/>
    </row>
    <row r="38" s="1" customFormat="1" ht="6.96" customHeight="1">
      <c r="B38" s="70"/>
      <c r="C38" s="71"/>
      <c r="D38" s="71"/>
      <c r="E38" s="71"/>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72"/>
    </row>
    <row r="39" s="1" customFormat="1" ht="36.96" customHeight="1">
      <c r="B39" s="46"/>
      <c r="C39" s="73" t="s">
        <v>57</v>
      </c>
      <c r="D39" s="74"/>
      <c r="E39" s="74"/>
      <c r="F39" s="74"/>
      <c r="G39" s="74"/>
      <c r="H39" s="74"/>
      <c r="I39" s="74"/>
      <c r="J39" s="74"/>
      <c r="K39" s="74"/>
      <c r="L39" s="74"/>
      <c r="M39" s="74"/>
      <c r="N39" s="74"/>
      <c r="O39" s="74"/>
      <c r="P39" s="74"/>
      <c r="Q39" s="74"/>
      <c r="R39" s="74"/>
      <c r="S39" s="74"/>
      <c r="T39" s="74"/>
      <c r="U39" s="74"/>
      <c r="V39" s="74"/>
      <c r="W39" s="74"/>
      <c r="X39" s="74"/>
      <c r="Y39" s="74"/>
      <c r="Z39" s="74"/>
      <c r="AA39" s="74"/>
      <c r="AB39" s="74"/>
      <c r="AC39" s="74"/>
      <c r="AD39" s="74"/>
      <c r="AE39" s="74"/>
      <c r="AF39" s="74"/>
      <c r="AG39" s="74"/>
      <c r="AH39" s="74"/>
      <c r="AI39" s="74"/>
      <c r="AJ39" s="74"/>
      <c r="AK39" s="74"/>
      <c r="AL39" s="74"/>
      <c r="AM39" s="74"/>
      <c r="AN39" s="74"/>
      <c r="AO39" s="74"/>
      <c r="AP39" s="74"/>
      <c r="AQ39" s="74"/>
      <c r="AR39" s="72"/>
    </row>
    <row r="40" s="1" customFormat="1" ht="6.96" customHeight="1">
      <c r="B40" s="46"/>
      <c r="C40" s="74"/>
      <c r="D40" s="74"/>
      <c r="E40" s="74"/>
      <c r="F40" s="74"/>
      <c r="G40" s="74"/>
      <c r="H40" s="74"/>
      <c r="I40" s="74"/>
      <c r="J40" s="74"/>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74"/>
      <c r="AL40" s="74"/>
      <c r="AM40" s="74"/>
      <c r="AN40" s="74"/>
      <c r="AO40" s="74"/>
      <c r="AP40" s="74"/>
      <c r="AQ40" s="74"/>
      <c r="AR40" s="72"/>
    </row>
    <row r="41" s="3" customFormat="1" ht="14.4" customHeight="1">
      <c r="B41" s="75"/>
      <c r="C41" s="76" t="s">
        <v>15</v>
      </c>
      <c r="D41" s="77"/>
      <c r="E41" s="77"/>
      <c r="F41" s="77"/>
      <c r="G41" s="77"/>
      <c r="H41" s="77"/>
      <c r="I41" s="77"/>
      <c r="J41" s="77"/>
      <c r="K41" s="77"/>
      <c r="L41" s="77" t="str">
        <f>K5</f>
        <v>2018/08/HK</v>
      </c>
      <c r="M41" s="77"/>
      <c r="N41" s="77"/>
      <c r="O41" s="77"/>
      <c r="P41" s="77"/>
      <c r="Q41" s="77"/>
      <c r="R41" s="77"/>
      <c r="S41" s="77"/>
      <c r="T41" s="77"/>
      <c r="U41" s="77"/>
      <c r="V41" s="77"/>
      <c r="W41" s="77"/>
      <c r="X41" s="77"/>
      <c r="Y41" s="77"/>
      <c r="Z41" s="77"/>
      <c r="AA41" s="77"/>
      <c r="AB41" s="77"/>
      <c r="AC41" s="77"/>
      <c r="AD41" s="77"/>
      <c r="AE41" s="77"/>
      <c r="AF41" s="77"/>
      <c r="AG41" s="77"/>
      <c r="AH41" s="77"/>
      <c r="AI41" s="77"/>
      <c r="AJ41" s="77"/>
      <c r="AK41" s="77"/>
      <c r="AL41" s="77"/>
      <c r="AM41" s="77"/>
      <c r="AN41" s="77"/>
      <c r="AO41" s="77"/>
      <c r="AP41" s="77"/>
      <c r="AQ41" s="77"/>
      <c r="AR41" s="78"/>
    </row>
    <row r="42" s="4" customFormat="1" ht="36.96" customHeight="1">
      <c r="B42" s="79"/>
      <c r="C42" s="80" t="s">
        <v>18</v>
      </c>
      <c r="D42" s="81"/>
      <c r="E42" s="81"/>
      <c r="F42" s="81"/>
      <c r="G42" s="81"/>
      <c r="H42" s="81"/>
      <c r="I42" s="81"/>
      <c r="J42" s="81"/>
      <c r="K42" s="81"/>
      <c r="L42" s="82" t="str">
        <f>K6</f>
        <v>Oprava mostu v km 1,193 trati Jaroměř - Královec</v>
      </c>
      <c r="M42" s="81"/>
      <c r="N42" s="81"/>
      <c r="O42" s="81"/>
      <c r="P42" s="81"/>
      <c r="Q42" s="81"/>
      <c r="R42" s="81"/>
      <c r="S42" s="81"/>
      <c r="T42" s="81"/>
      <c r="U42" s="81"/>
      <c r="V42" s="81"/>
      <c r="W42" s="81"/>
      <c r="X42" s="81"/>
      <c r="Y42" s="81"/>
      <c r="Z42" s="81"/>
      <c r="AA42" s="81"/>
      <c r="AB42" s="81"/>
      <c r="AC42" s="81"/>
      <c r="AD42" s="81"/>
      <c r="AE42" s="81"/>
      <c r="AF42" s="81"/>
      <c r="AG42" s="81"/>
      <c r="AH42" s="81"/>
      <c r="AI42" s="81"/>
      <c r="AJ42" s="81"/>
      <c r="AK42" s="81"/>
      <c r="AL42" s="81"/>
      <c r="AM42" s="81"/>
      <c r="AN42" s="81"/>
      <c r="AO42" s="81"/>
      <c r="AP42" s="81"/>
      <c r="AQ42" s="81"/>
      <c r="AR42" s="83"/>
    </row>
    <row r="43" s="1" customFormat="1" ht="6.96" customHeight="1">
      <c r="B43" s="46"/>
      <c r="C43" s="74"/>
      <c r="D43" s="74"/>
      <c r="E43" s="74"/>
      <c r="F43" s="74"/>
      <c r="G43" s="74"/>
      <c r="H43" s="74"/>
      <c r="I43" s="74"/>
      <c r="J43" s="74"/>
      <c r="K43" s="74"/>
      <c r="L43" s="74"/>
      <c r="M43" s="74"/>
      <c r="N43" s="74"/>
      <c r="O43" s="74"/>
      <c r="P43" s="74"/>
      <c r="Q43" s="74"/>
      <c r="R43" s="74"/>
      <c r="S43" s="74"/>
      <c r="T43" s="74"/>
      <c r="U43" s="74"/>
      <c r="V43" s="74"/>
      <c r="W43" s="74"/>
      <c r="X43" s="74"/>
      <c r="Y43" s="74"/>
      <c r="Z43" s="74"/>
      <c r="AA43" s="74"/>
      <c r="AB43" s="74"/>
      <c r="AC43" s="74"/>
      <c r="AD43" s="74"/>
      <c r="AE43" s="74"/>
      <c r="AF43" s="74"/>
      <c r="AG43" s="74"/>
      <c r="AH43" s="74"/>
      <c r="AI43" s="74"/>
      <c r="AJ43" s="74"/>
      <c r="AK43" s="74"/>
      <c r="AL43" s="74"/>
      <c r="AM43" s="74"/>
      <c r="AN43" s="74"/>
      <c r="AO43" s="74"/>
      <c r="AP43" s="74"/>
      <c r="AQ43" s="74"/>
      <c r="AR43" s="72"/>
    </row>
    <row r="44" s="1" customFormat="1">
      <c r="B44" s="46"/>
      <c r="C44" s="76" t="s">
        <v>26</v>
      </c>
      <c r="D44" s="74"/>
      <c r="E44" s="74"/>
      <c r="F44" s="74"/>
      <c r="G44" s="74"/>
      <c r="H44" s="74"/>
      <c r="I44" s="74"/>
      <c r="J44" s="74"/>
      <c r="K44" s="74"/>
      <c r="L44" s="84" t="str">
        <f>IF(K8="","",K8)</f>
        <v>Jaroměř</v>
      </c>
      <c r="M44" s="74"/>
      <c r="N44" s="74"/>
      <c r="O44" s="74"/>
      <c r="P44" s="74"/>
      <c r="Q44" s="74"/>
      <c r="R44" s="74"/>
      <c r="S44" s="74"/>
      <c r="T44" s="74"/>
      <c r="U44" s="74"/>
      <c r="V44" s="74"/>
      <c r="W44" s="74"/>
      <c r="X44" s="74"/>
      <c r="Y44" s="74"/>
      <c r="Z44" s="74"/>
      <c r="AA44" s="74"/>
      <c r="AB44" s="74"/>
      <c r="AC44" s="74"/>
      <c r="AD44" s="74"/>
      <c r="AE44" s="74"/>
      <c r="AF44" s="74"/>
      <c r="AG44" s="74"/>
      <c r="AH44" s="74"/>
      <c r="AI44" s="76" t="s">
        <v>28</v>
      </c>
      <c r="AJ44" s="74"/>
      <c r="AK44" s="74"/>
      <c r="AL44" s="74"/>
      <c r="AM44" s="85" t="str">
        <f>IF(AN8= "","",AN8)</f>
        <v>1. 6. 2018</v>
      </c>
      <c r="AN44" s="85"/>
      <c r="AO44" s="74"/>
      <c r="AP44" s="74"/>
      <c r="AQ44" s="74"/>
      <c r="AR44" s="72"/>
    </row>
    <row r="45" s="1" customFormat="1" ht="6.96" customHeight="1">
      <c r="B45" s="46"/>
      <c r="C45" s="74"/>
      <c r="D45" s="74"/>
      <c r="E45" s="74"/>
      <c r="F45" s="74"/>
      <c r="G45" s="74"/>
      <c r="H45" s="74"/>
      <c r="I45" s="74"/>
      <c r="J45" s="74"/>
      <c r="K45" s="74"/>
      <c r="L45" s="74"/>
      <c r="M45" s="74"/>
      <c r="N45" s="74"/>
      <c r="O45" s="74"/>
      <c r="P45" s="74"/>
      <c r="Q45" s="74"/>
      <c r="R45" s="74"/>
      <c r="S45" s="74"/>
      <c r="T45" s="74"/>
      <c r="U45" s="74"/>
      <c r="V45" s="74"/>
      <c r="W45" s="74"/>
      <c r="X45" s="74"/>
      <c r="Y45" s="74"/>
      <c r="Z45" s="74"/>
      <c r="AA45" s="74"/>
      <c r="AB45" s="74"/>
      <c r="AC45" s="74"/>
      <c r="AD45" s="74"/>
      <c r="AE45" s="74"/>
      <c r="AF45" s="74"/>
      <c r="AG45" s="74"/>
      <c r="AH45" s="74"/>
      <c r="AI45" s="74"/>
      <c r="AJ45" s="74"/>
      <c r="AK45" s="74"/>
      <c r="AL45" s="74"/>
      <c r="AM45" s="74"/>
      <c r="AN45" s="74"/>
      <c r="AO45" s="74"/>
      <c r="AP45" s="74"/>
      <c r="AQ45" s="74"/>
      <c r="AR45" s="72"/>
    </row>
    <row r="46" s="1" customFormat="1">
      <c r="B46" s="46"/>
      <c r="C46" s="76" t="s">
        <v>34</v>
      </c>
      <c r="D46" s="74"/>
      <c r="E46" s="74"/>
      <c r="F46" s="74"/>
      <c r="G46" s="74"/>
      <c r="H46" s="74"/>
      <c r="I46" s="74"/>
      <c r="J46" s="74"/>
      <c r="K46" s="74"/>
      <c r="L46" s="77" t="str">
        <f>IF(E11= "","",E11)</f>
        <v xml:space="preserve"> </v>
      </c>
      <c r="M46" s="74"/>
      <c r="N46" s="74"/>
      <c r="O46" s="74"/>
      <c r="P46" s="74"/>
      <c r="Q46" s="74"/>
      <c r="R46" s="74"/>
      <c r="S46" s="74"/>
      <c r="T46" s="74"/>
      <c r="U46" s="74"/>
      <c r="V46" s="74"/>
      <c r="W46" s="74"/>
      <c r="X46" s="74"/>
      <c r="Y46" s="74"/>
      <c r="Z46" s="74"/>
      <c r="AA46" s="74"/>
      <c r="AB46" s="74"/>
      <c r="AC46" s="74"/>
      <c r="AD46" s="74"/>
      <c r="AE46" s="74"/>
      <c r="AF46" s="74"/>
      <c r="AG46" s="74"/>
      <c r="AH46" s="74"/>
      <c r="AI46" s="76" t="s">
        <v>41</v>
      </c>
      <c r="AJ46" s="74"/>
      <c r="AK46" s="74"/>
      <c r="AL46" s="74"/>
      <c r="AM46" s="77" t="str">
        <f>IF(E17="","",E17)</f>
        <v xml:space="preserve"> </v>
      </c>
      <c r="AN46" s="77"/>
      <c r="AO46" s="77"/>
      <c r="AP46" s="77"/>
      <c r="AQ46" s="74"/>
      <c r="AR46" s="72"/>
      <c r="AS46" s="86" t="s">
        <v>58</v>
      </c>
      <c r="AT46" s="87"/>
      <c r="AU46" s="88"/>
      <c r="AV46" s="88"/>
      <c r="AW46" s="88"/>
      <c r="AX46" s="88"/>
      <c r="AY46" s="88"/>
      <c r="AZ46" s="88"/>
      <c r="BA46" s="88"/>
      <c r="BB46" s="88"/>
      <c r="BC46" s="88"/>
      <c r="BD46" s="89"/>
    </row>
    <row r="47" s="1" customFormat="1">
      <c r="B47" s="46"/>
      <c r="C47" s="76" t="s">
        <v>39</v>
      </c>
      <c r="D47" s="74"/>
      <c r="E47" s="74"/>
      <c r="F47" s="74"/>
      <c r="G47" s="74"/>
      <c r="H47" s="74"/>
      <c r="I47" s="74"/>
      <c r="J47" s="74"/>
      <c r="K47" s="74"/>
      <c r="L47" s="77" t="str">
        <f>IF(E14= "Vyplň údaj","",E14)</f>
        <v/>
      </c>
      <c r="M47" s="74"/>
      <c r="N47" s="74"/>
      <c r="O47" s="74"/>
      <c r="P47" s="74"/>
      <c r="Q47" s="74"/>
      <c r="R47" s="74"/>
      <c r="S47" s="74"/>
      <c r="T47" s="74"/>
      <c r="U47" s="74"/>
      <c r="V47" s="74"/>
      <c r="W47" s="74"/>
      <c r="X47" s="74"/>
      <c r="Y47" s="74"/>
      <c r="Z47" s="74"/>
      <c r="AA47" s="74"/>
      <c r="AB47" s="74"/>
      <c r="AC47" s="74"/>
      <c r="AD47" s="74"/>
      <c r="AE47" s="74"/>
      <c r="AF47" s="74"/>
      <c r="AG47" s="74"/>
      <c r="AH47" s="74"/>
      <c r="AI47" s="74"/>
      <c r="AJ47" s="74"/>
      <c r="AK47" s="74"/>
      <c r="AL47" s="74"/>
      <c r="AM47" s="74"/>
      <c r="AN47" s="74"/>
      <c r="AO47" s="74"/>
      <c r="AP47" s="74"/>
      <c r="AQ47" s="74"/>
      <c r="AR47" s="72"/>
      <c r="AS47" s="90"/>
      <c r="AT47" s="91"/>
      <c r="AU47" s="92"/>
      <c r="AV47" s="92"/>
      <c r="AW47" s="92"/>
      <c r="AX47" s="92"/>
      <c r="AY47" s="92"/>
      <c r="AZ47" s="92"/>
      <c r="BA47" s="92"/>
      <c r="BB47" s="92"/>
      <c r="BC47" s="92"/>
      <c r="BD47" s="93"/>
    </row>
    <row r="48" s="1" customFormat="1" ht="10.8" customHeight="1">
      <c r="B48" s="46"/>
      <c r="C48" s="74"/>
      <c r="D48" s="74"/>
      <c r="E48" s="74"/>
      <c r="F48" s="74"/>
      <c r="G48" s="74"/>
      <c r="H48" s="74"/>
      <c r="I48" s="74"/>
      <c r="J48" s="74"/>
      <c r="K48" s="74"/>
      <c r="L48" s="74"/>
      <c r="M48" s="74"/>
      <c r="N48" s="74"/>
      <c r="O48" s="74"/>
      <c r="P48" s="74"/>
      <c r="Q48" s="74"/>
      <c r="R48" s="74"/>
      <c r="S48" s="74"/>
      <c r="T48" s="74"/>
      <c r="U48" s="74"/>
      <c r="V48" s="74"/>
      <c r="W48" s="74"/>
      <c r="X48" s="74"/>
      <c r="Y48" s="74"/>
      <c r="Z48" s="74"/>
      <c r="AA48" s="74"/>
      <c r="AB48" s="74"/>
      <c r="AC48" s="74"/>
      <c r="AD48" s="74"/>
      <c r="AE48" s="74"/>
      <c r="AF48" s="74"/>
      <c r="AG48" s="74"/>
      <c r="AH48" s="74"/>
      <c r="AI48" s="74"/>
      <c r="AJ48" s="74"/>
      <c r="AK48" s="74"/>
      <c r="AL48" s="74"/>
      <c r="AM48" s="74"/>
      <c r="AN48" s="74"/>
      <c r="AO48" s="74"/>
      <c r="AP48" s="74"/>
      <c r="AQ48" s="74"/>
      <c r="AR48" s="72"/>
      <c r="AS48" s="94"/>
      <c r="AT48" s="55"/>
      <c r="AU48" s="47"/>
      <c r="AV48" s="47"/>
      <c r="AW48" s="47"/>
      <c r="AX48" s="47"/>
      <c r="AY48" s="47"/>
      <c r="AZ48" s="47"/>
      <c r="BA48" s="47"/>
      <c r="BB48" s="47"/>
      <c r="BC48" s="47"/>
      <c r="BD48" s="95"/>
    </row>
    <row r="49" s="1" customFormat="1" ht="29.28" customHeight="1">
      <c r="B49" s="46"/>
      <c r="C49" s="96" t="s">
        <v>59</v>
      </c>
      <c r="D49" s="97"/>
      <c r="E49" s="97"/>
      <c r="F49" s="97"/>
      <c r="G49" s="97"/>
      <c r="H49" s="98"/>
      <c r="I49" s="99" t="s">
        <v>60</v>
      </c>
      <c r="J49" s="97"/>
      <c r="K49" s="97"/>
      <c r="L49" s="97"/>
      <c r="M49" s="97"/>
      <c r="N49" s="97"/>
      <c r="O49" s="97"/>
      <c r="P49" s="97"/>
      <c r="Q49" s="97"/>
      <c r="R49" s="97"/>
      <c r="S49" s="97"/>
      <c r="T49" s="97"/>
      <c r="U49" s="97"/>
      <c r="V49" s="97"/>
      <c r="W49" s="97"/>
      <c r="X49" s="97"/>
      <c r="Y49" s="97"/>
      <c r="Z49" s="97"/>
      <c r="AA49" s="97"/>
      <c r="AB49" s="97"/>
      <c r="AC49" s="97"/>
      <c r="AD49" s="97"/>
      <c r="AE49" s="97"/>
      <c r="AF49" s="97"/>
      <c r="AG49" s="100" t="s">
        <v>61</v>
      </c>
      <c r="AH49" s="97"/>
      <c r="AI49" s="97"/>
      <c r="AJ49" s="97"/>
      <c r="AK49" s="97"/>
      <c r="AL49" s="97"/>
      <c r="AM49" s="97"/>
      <c r="AN49" s="99" t="s">
        <v>62</v>
      </c>
      <c r="AO49" s="97"/>
      <c r="AP49" s="97"/>
      <c r="AQ49" s="101" t="s">
        <v>63</v>
      </c>
      <c r="AR49" s="72"/>
      <c r="AS49" s="102" t="s">
        <v>64</v>
      </c>
      <c r="AT49" s="103" t="s">
        <v>65</v>
      </c>
      <c r="AU49" s="103" t="s">
        <v>66</v>
      </c>
      <c r="AV49" s="103" t="s">
        <v>67</v>
      </c>
      <c r="AW49" s="103" t="s">
        <v>68</v>
      </c>
      <c r="AX49" s="103" t="s">
        <v>69</v>
      </c>
      <c r="AY49" s="103" t="s">
        <v>70</v>
      </c>
      <c r="AZ49" s="103" t="s">
        <v>71</v>
      </c>
      <c r="BA49" s="103" t="s">
        <v>72</v>
      </c>
      <c r="BB49" s="103" t="s">
        <v>73</v>
      </c>
      <c r="BC49" s="103" t="s">
        <v>74</v>
      </c>
      <c r="BD49" s="104" t="s">
        <v>75</v>
      </c>
    </row>
    <row r="50" s="1" customFormat="1" ht="10.8" customHeight="1">
      <c r="B50" s="46"/>
      <c r="C50" s="74"/>
      <c r="D50" s="74"/>
      <c r="E50" s="74"/>
      <c r="F50" s="74"/>
      <c r="G50" s="74"/>
      <c r="H50" s="74"/>
      <c r="I50" s="74"/>
      <c r="J50" s="74"/>
      <c r="K50" s="74"/>
      <c r="L50" s="74"/>
      <c r="M50" s="74"/>
      <c r="N50" s="74"/>
      <c r="O50" s="74"/>
      <c r="P50" s="74"/>
      <c r="Q50" s="74"/>
      <c r="R50" s="74"/>
      <c r="S50" s="74"/>
      <c r="T50" s="74"/>
      <c r="U50" s="74"/>
      <c r="V50" s="74"/>
      <c r="W50" s="74"/>
      <c r="X50" s="74"/>
      <c r="Y50" s="74"/>
      <c r="Z50" s="74"/>
      <c r="AA50" s="74"/>
      <c r="AB50" s="74"/>
      <c r="AC50" s="74"/>
      <c r="AD50" s="74"/>
      <c r="AE50" s="74"/>
      <c r="AF50" s="74"/>
      <c r="AG50" s="74"/>
      <c r="AH50" s="74"/>
      <c r="AI50" s="74"/>
      <c r="AJ50" s="74"/>
      <c r="AK50" s="74"/>
      <c r="AL50" s="74"/>
      <c r="AM50" s="74"/>
      <c r="AN50" s="74"/>
      <c r="AO50" s="74"/>
      <c r="AP50" s="74"/>
      <c r="AQ50" s="74"/>
      <c r="AR50" s="72"/>
      <c r="AS50" s="105"/>
      <c r="AT50" s="106"/>
      <c r="AU50" s="106"/>
      <c r="AV50" s="106"/>
      <c r="AW50" s="106"/>
      <c r="AX50" s="106"/>
      <c r="AY50" s="106"/>
      <c r="AZ50" s="106"/>
      <c r="BA50" s="106"/>
      <c r="BB50" s="106"/>
      <c r="BC50" s="106"/>
      <c r="BD50" s="107"/>
    </row>
    <row r="51" s="4" customFormat="1" ht="32.4" customHeight="1">
      <c r="B51" s="79"/>
      <c r="C51" s="108" t="s">
        <v>76</v>
      </c>
      <c r="D51" s="109"/>
      <c r="E51" s="109"/>
      <c r="F51" s="109"/>
      <c r="G51" s="109"/>
      <c r="H51" s="109"/>
      <c r="I51" s="109"/>
      <c r="J51" s="109"/>
      <c r="K51" s="109"/>
      <c r="L51" s="109"/>
      <c r="M51" s="109"/>
      <c r="N51" s="109"/>
      <c r="O51" s="109"/>
      <c r="P51" s="109"/>
      <c r="Q51" s="109"/>
      <c r="R51" s="109"/>
      <c r="S51" s="109"/>
      <c r="T51" s="109"/>
      <c r="U51" s="109"/>
      <c r="V51" s="109"/>
      <c r="W51" s="109"/>
      <c r="X51" s="109"/>
      <c r="Y51" s="109"/>
      <c r="Z51" s="109"/>
      <c r="AA51" s="109"/>
      <c r="AB51" s="109"/>
      <c r="AC51" s="109"/>
      <c r="AD51" s="109"/>
      <c r="AE51" s="109"/>
      <c r="AF51" s="109"/>
      <c r="AG51" s="110">
        <f>ROUND(AG52,2)</f>
        <v>0</v>
      </c>
      <c r="AH51" s="110"/>
      <c r="AI51" s="110"/>
      <c r="AJ51" s="110"/>
      <c r="AK51" s="110"/>
      <c r="AL51" s="110"/>
      <c r="AM51" s="110"/>
      <c r="AN51" s="111">
        <f>SUM(AG51,AT51)</f>
        <v>0</v>
      </c>
      <c r="AO51" s="111"/>
      <c r="AP51" s="111"/>
      <c r="AQ51" s="112" t="s">
        <v>36</v>
      </c>
      <c r="AR51" s="83"/>
      <c r="AS51" s="113">
        <f>ROUND(AS52,2)</f>
        <v>0</v>
      </c>
      <c r="AT51" s="114">
        <f>ROUND(SUM(AV51:AW51),2)</f>
        <v>0</v>
      </c>
      <c r="AU51" s="115">
        <f>ROUND(AU52,5)</f>
        <v>0</v>
      </c>
      <c r="AV51" s="114">
        <f>ROUND(AZ51*L26,2)</f>
        <v>0</v>
      </c>
      <c r="AW51" s="114">
        <f>ROUND(BA51*L27,2)</f>
        <v>0</v>
      </c>
      <c r="AX51" s="114">
        <f>ROUND(BB51*L26,2)</f>
        <v>0</v>
      </c>
      <c r="AY51" s="114">
        <f>ROUND(BC51*L27,2)</f>
        <v>0</v>
      </c>
      <c r="AZ51" s="114">
        <f>ROUND(AZ52,2)</f>
        <v>0</v>
      </c>
      <c r="BA51" s="114">
        <f>ROUND(BA52,2)</f>
        <v>0</v>
      </c>
      <c r="BB51" s="114">
        <f>ROUND(BB52,2)</f>
        <v>0</v>
      </c>
      <c r="BC51" s="114">
        <f>ROUND(BC52,2)</f>
        <v>0</v>
      </c>
      <c r="BD51" s="116">
        <f>ROUND(BD52,2)</f>
        <v>0</v>
      </c>
      <c r="BS51" s="117" t="s">
        <v>77</v>
      </c>
      <c r="BT51" s="117" t="s">
        <v>78</v>
      </c>
      <c r="BU51" s="118" t="s">
        <v>79</v>
      </c>
      <c r="BV51" s="117" t="s">
        <v>80</v>
      </c>
      <c r="BW51" s="117" t="s">
        <v>7</v>
      </c>
      <c r="BX51" s="117" t="s">
        <v>81</v>
      </c>
      <c r="CL51" s="117" t="s">
        <v>22</v>
      </c>
    </row>
    <row r="52" s="5" customFormat="1" ht="31.5" customHeight="1">
      <c r="B52" s="119"/>
      <c r="C52" s="120"/>
      <c r="D52" s="121" t="s">
        <v>16</v>
      </c>
      <c r="E52" s="121"/>
      <c r="F52" s="121"/>
      <c r="G52" s="121"/>
      <c r="H52" s="121"/>
      <c r="I52" s="122"/>
      <c r="J52" s="121" t="s">
        <v>82</v>
      </c>
      <c r="K52" s="121"/>
      <c r="L52" s="121"/>
      <c r="M52" s="121"/>
      <c r="N52" s="121"/>
      <c r="O52" s="121"/>
      <c r="P52" s="121"/>
      <c r="Q52" s="121"/>
      <c r="R52" s="121"/>
      <c r="S52" s="121"/>
      <c r="T52" s="121"/>
      <c r="U52" s="121"/>
      <c r="V52" s="121"/>
      <c r="W52" s="121"/>
      <c r="X52" s="121"/>
      <c r="Y52" s="121"/>
      <c r="Z52" s="121"/>
      <c r="AA52" s="121"/>
      <c r="AB52" s="121"/>
      <c r="AC52" s="121"/>
      <c r="AD52" s="121"/>
      <c r="AE52" s="121"/>
      <c r="AF52" s="121"/>
      <c r="AG52" s="123">
        <f>ROUND(SUM(AG53:AG54),2)</f>
        <v>0</v>
      </c>
      <c r="AH52" s="122"/>
      <c r="AI52" s="122"/>
      <c r="AJ52" s="122"/>
      <c r="AK52" s="122"/>
      <c r="AL52" s="122"/>
      <c r="AM52" s="122"/>
      <c r="AN52" s="124">
        <f>SUM(AG52,AT52)</f>
        <v>0</v>
      </c>
      <c r="AO52" s="122"/>
      <c r="AP52" s="122"/>
      <c r="AQ52" s="125" t="s">
        <v>83</v>
      </c>
      <c r="AR52" s="126"/>
      <c r="AS52" s="127">
        <f>ROUND(SUM(AS53:AS54),2)</f>
        <v>0</v>
      </c>
      <c r="AT52" s="128">
        <f>ROUND(SUM(AV52:AW52),2)</f>
        <v>0</v>
      </c>
      <c r="AU52" s="129">
        <f>ROUND(SUM(AU53:AU54),5)</f>
        <v>0</v>
      </c>
      <c r="AV52" s="128">
        <f>ROUND(AZ52*L26,2)</f>
        <v>0</v>
      </c>
      <c r="AW52" s="128">
        <f>ROUND(BA52*L27,2)</f>
        <v>0</v>
      </c>
      <c r="AX52" s="128">
        <f>ROUND(BB52*L26,2)</f>
        <v>0</v>
      </c>
      <c r="AY52" s="128">
        <f>ROUND(BC52*L27,2)</f>
        <v>0</v>
      </c>
      <c r="AZ52" s="128">
        <f>ROUND(SUM(AZ53:AZ54),2)</f>
        <v>0</v>
      </c>
      <c r="BA52" s="128">
        <f>ROUND(SUM(BA53:BA54),2)</f>
        <v>0</v>
      </c>
      <c r="BB52" s="128">
        <f>ROUND(SUM(BB53:BB54),2)</f>
        <v>0</v>
      </c>
      <c r="BC52" s="128">
        <f>ROUND(SUM(BC53:BC54),2)</f>
        <v>0</v>
      </c>
      <c r="BD52" s="130">
        <f>ROUND(SUM(BD53:BD54),2)</f>
        <v>0</v>
      </c>
      <c r="BS52" s="131" t="s">
        <v>77</v>
      </c>
      <c r="BT52" s="131" t="s">
        <v>25</v>
      </c>
      <c r="BU52" s="131" t="s">
        <v>79</v>
      </c>
      <c r="BV52" s="131" t="s">
        <v>80</v>
      </c>
      <c r="BW52" s="131" t="s">
        <v>84</v>
      </c>
      <c r="BX52" s="131" t="s">
        <v>7</v>
      </c>
      <c r="CL52" s="131" t="s">
        <v>22</v>
      </c>
      <c r="CM52" s="131" t="s">
        <v>24</v>
      </c>
    </row>
    <row r="53" s="6" customFormat="1" ht="28.5" customHeight="1">
      <c r="A53" s="132" t="s">
        <v>85</v>
      </c>
      <c r="B53" s="133"/>
      <c r="C53" s="134"/>
      <c r="D53" s="134"/>
      <c r="E53" s="135" t="s">
        <v>16</v>
      </c>
      <c r="F53" s="135"/>
      <c r="G53" s="135"/>
      <c r="H53" s="135"/>
      <c r="I53" s="135"/>
      <c r="J53" s="134"/>
      <c r="K53" s="135" t="s">
        <v>86</v>
      </c>
      <c r="L53" s="135"/>
      <c r="M53" s="135"/>
      <c r="N53" s="135"/>
      <c r="O53" s="135"/>
      <c r="P53" s="135"/>
      <c r="Q53" s="135"/>
      <c r="R53" s="135"/>
      <c r="S53" s="135"/>
      <c r="T53" s="135"/>
      <c r="U53" s="135"/>
      <c r="V53" s="135"/>
      <c r="W53" s="135"/>
      <c r="X53" s="135"/>
      <c r="Y53" s="135"/>
      <c r="Z53" s="135"/>
      <c r="AA53" s="135"/>
      <c r="AB53" s="135"/>
      <c r="AC53" s="135"/>
      <c r="AD53" s="135"/>
      <c r="AE53" s="135"/>
      <c r="AF53" s="135"/>
      <c r="AG53" s="136">
        <f>'2018-08-HK - SO 01 Úsek 1...'!J29</f>
        <v>0</v>
      </c>
      <c r="AH53" s="134"/>
      <c r="AI53" s="134"/>
      <c r="AJ53" s="134"/>
      <c r="AK53" s="134"/>
      <c r="AL53" s="134"/>
      <c r="AM53" s="134"/>
      <c r="AN53" s="136">
        <f>SUM(AG53,AT53)</f>
        <v>0</v>
      </c>
      <c r="AO53" s="134"/>
      <c r="AP53" s="134"/>
      <c r="AQ53" s="137" t="s">
        <v>87</v>
      </c>
      <c r="AR53" s="138"/>
      <c r="AS53" s="139">
        <v>0</v>
      </c>
      <c r="AT53" s="140">
        <f>ROUND(SUM(AV53:AW53),2)</f>
        <v>0</v>
      </c>
      <c r="AU53" s="141">
        <f>'2018-08-HK - SO 01 Úsek 1...'!P92</f>
        <v>0</v>
      </c>
      <c r="AV53" s="140">
        <f>'2018-08-HK - SO 01 Úsek 1...'!J32</f>
        <v>0</v>
      </c>
      <c r="AW53" s="140">
        <f>'2018-08-HK - SO 01 Úsek 1...'!J33</f>
        <v>0</v>
      </c>
      <c r="AX53" s="140">
        <f>'2018-08-HK - SO 01 Úsek 1...'!J34</f>
        <v>0</v>
      </c>
      <c r="AY53" s="140">
        <f>'2018-08-HK - SO 01 Úsek 1...'!J35</f>
        <v>0</v>
      </c>
      <c r="AZ53" s="140">
        <f>'2018-08-HK - SO 01 Úsek 1...'!F32</f>
        <v>0</v>
      </c>
      <c r="BA53" s="140">
        <f>'2018-08-HK - SO 01 Úsek 1...'!F33</f>
        <v>0</v>
      </c>
      <c r="BB53" s="140">
        <f>'2018-08-HK - SO 01 Úsek 1...'!F34</f>
        <v>0</v>
      </c>
      <c r="BC53" s="140">
        <f>'2018-08-HK - SO 01 Úsek 1...'!F35</f>
        <v>0</v>
      </c>
      <c r="BD53" s="142">
        <f>'2018-08-HK - SO 01 Úsek 1...'!F36</f>
        <v>0</v>
      </c>
      <c r="BT53" s="143" t="s">
        <v>24</v>
      </c>
      <c r="BV53" s="143" t="s">
        <v>80</v>
      </c>
      <c r="BW53" s="143" t="s">
        <v>88</v>
      </c>
      <c r="BX53" s="143" t="s">
        <v>84</v>
      </c>
      <c r="CL53" s="143" t="s">
        <v>22</v>
      </c>
    </row>
    <row r="54" s="6" customFormat="1" ht="28.5" customHeight="1">
      <c r="A54" s="132" t="s">
        <v>85</v>
      </c>
      <c r="B54" s="133"/>
      <c r="C54" s="134"/>
      <c r="D54" s="134"/>
      <c r="E54" s="135" t="s">
        <v>89</v>
      </c>
      <c r="F54" s="135"/>
      <c r="G54" s="135"/>
      <c r="H54" s="135"/>
      <c r="I54" s="135"/>
      <c r="J54" s="134"/>
      <c r="K54" s="135" t="s">
        <v>90</v>
      </c>
      <c r="L54" s="135"/>
      <c r="M54" s="135"/>
      <c r="N54" s="135"/>
      <c r="O54" s="135"/>
      <c r="P54" s="135"/>
      <c r="Q54" s="135"/>
      <c r="R54" s="135"/>
      <c r="S54" s="135"/>
      <c r="T54" s="135"/>
      <c r="U54" s="135"/>
      <c r="V54" s="135"/>
      <c r="W54" s="135"/>
      <c r="X54" s="135"/>
      <c r="Y54" s="135"/>
      <c r="Z54" s="135"/>
      <c r="AA54" s="135"/>
      <c r="AB54" s="135"/>
      <c r="AC54" s="135"/>
      <c r="AD54" s="135"/>
      <c r="AE54" s="135"/>
      <c r="AF54" s="135"/>
      <c r="AG54" s="136">
        <f>'2018-08-HK-VRN - SO 01 VRN'!J29</f>
        <v>0</v>
      </c>
      <c r="AH54" s="134"/>
      <c r="AI54" s="134"/>
      <c r="AJ54" s="134"/>
      <c r="AK54" s="134"/>
      <c r="AL54" s="134"/>
      <c r="AM54" s="134"/>
      <c r="AN54" s="136">
        <f>SUM(AG54,AT54)</f>
        <v>0</v>
      </c>
      <c r="AO54" s="134"/>
      <c r="AP54" s="134"/>
      <c r="AQ54" s="137" t="s">
        <v>87</v>
      </c>
      <c r="AR54" s="138"/>
      <c r="AS54" s="144">
        <v>0</v>
      </c>
      <c r="AT54" s="145">
        <f>ROUND(SUM(AV54:AW54),2)</f>
        <v>0</v>
      </c>
      <c r="AU54" s="146">
        <f>'2018-08-HK-VRN - SO 01 VRN'!P89</f>
        <v>0</v>
      </c>
      <c r="AV54" s="145">
        <f>'2018-08-HK-VRN - SO 01 VRN'!J32</f>
        <v>0</v>
      </c>
      <c r="AW54" s="145">
        <f>'2018-08-HK-VRN - SO 01 VRN'!J33</f>
        <v>0</v>
      </c>
      <c r="AX54" s="145">
        <f>'2018-08-HK-VRN - SO 01 VRN'!J34</f>
        <v>0</v>
      </c>
      <c r="AY54" s="145">
        <f>'2018-08-HK-VRN - SO 01 VRN'!J35</f>
        <v>0</v>
      </c>
      <c r="AZ54" s="145">
        <f>'2018-08-HK-VRN - SO 01 VRN'!F32</f>
        <v>0</v>
      </c>
      <c r="BA54" s="145">
        <f>'2018-08-HK-VRN - SO 01 VRN'!F33</f>
        <v>0</v>
      </c>
      <c r="BB54" s="145">
        <f>'2018-08-HK-VRN - SO 01 VRN'!F34</f>
        <v>0</v>
      </c>
      <c r="BC54" s="145">
        <f>'2018-08-HK-VRN - SO 01 VRN'!F35</f>
        <v>0</v>
      </c>
      <c r="BD54" s="147">
        <f>'2018-08-HK-VRN - SO 01 VRN'!F36</f>
        <v>0</v>
      </c>
      <c r="BT54" s="143" t="s">
        <v>24</v>
      </c>
      <c r="BV54" s="143" t="s">
        <v>80</v>
      </c>
      <c r="BW54" s="143" t="s">
        <v>91</v>
      </c>
      <c r="BX54" s="143" t="s">
        <v>84</v>
      </c>
      <c r="CL54" s="143" t="s">
        <v>22</v>
      </c>
    </row>
    <row r="55" s="1" customFormat="1" ht="30" customHeight="1">
      <c r="B55" s="46"/>
      <c r="C55" s="74"/>
      <c r="D55" s="74"/>
      <c r="E55" s="74"/>
      <c r="F55" s="74"/>
      <c r="G55" s="74"/>
      <c r="H55" s="74"/>
      <c r="I55" s="74"/>
      <c r="J55" s="74"/>
      <c r="K55" s="74"/>
      <c r="L55" s="74"/>
      <c r="M55" s="74"/>
      <c r="N55" s="74"/>
      <c r="O55" s="74"/>
      <c r="P55" s="74"/>
      <c r="Q55" s="74"/>
      <c r="R55" s="74"/>
      <c r="S55" s="74"/>
      <c r="T55" s="74"/>
      <c r="U55" s="74"/>
      <c r="V55" s="74"/>
      <c r="W55" s="74"/>
      <c r="X55" s="74"/>
      <c r="Y55" s="74"/>
      <c r="Z55" s="74"/>
      <c r="AA55" s="74"/>
      <c r="AB55" s="74"/>
      <c r="AC55" s="74"/>
      <c r="AD55" s="74"/>
      <c r="AE55" s="74"/>
      <c r="AF55" s="74"/>
      <c r="AG55" s="74"/>
      <c r="AH55" s="74"/>
      <c r="AI55" s="74"/>
      <c r="AJ55" s="74"/>
      <c r="AK55" s="74"/>
      <c r="AL55" s="74"/>
      <c r="AM55" s="74"/>
      <c r="AN55" s="74"/>
      <c r="AO55" s="74"/>
      <c r="AP55" s="74"/>
      <c r="AQ55" s="74"/>
      <c r="AR55" s="72"/>
    </row>
    <row r="56" s="1" customFormat="1" ht="6.96" customHeight="1">
      <c r="B56" s="67"/>
      <c r="C56" s="68"/>
      <c r="D56" s="68"/>
      <c r="E56" s="68"/>
      <c r="F56" s="68"/>
      <c r="G56" s="68"/>
      <c r="H56" s="68"/>
      <c r="I56" s="68"/>
      <c r="J56" s="68"/>
      <c r="K56" s="68"/>
      <c r="L56" s="68"/>
      <c r="M56" s="68"/>
      <c r="N56" s="68"/>
      <c r="O56" s="68"/>
      <c r="P56" s="68"/>
      <c r="Q56" s="68"/>
      <c r="R56" s="68"/>
      <c r="S56" s="68"/>
      <c r="T56" s="68"/>
      <c r="U56" s="68"/>
      <c r="V56" s="68"/>
      <c r="W56" s="68"/>
      <c r="X56" s="68"/>
      <c r="Y56" s="68"/>
      <c r="Z56" s="68"/>
      <c r="AA56" s="68"/>
      <c r="AB56" s="68"/>
      <c r="AC56" s="68"/>
      <c r="AD56" s="68"/>
      <c r="AE56" s="68"/>
      <c r="AF56" s="68"/>
      <c r="AG56" s="68"/>
      <c r="AH56" s="68"/>
      <c r="AI56" s="68"/>
      <c r="AJ56" s="68"/>
      <c r="AK56" s="68"/>
      <c r="AL56" s="68"/>
      <c r="AM56" s="68"/>
      <c r="AN56" s="68"/>
      <c r="AO56" s="68"/>
      <c r="AP56" s="68"/>
      <c r="AQ56" s="68"/>
      <c r="AR56" s="72"/>
    </row>
  </sheetData>
  <sheetProtection sheet="1" formatColumns="0" formatRows="0" objects="1" scenarios="1" spinCount="100000" saltValue="rMGjCC5Rx4OYa1LnXyifxjL6aQhX9jDME862h1I0aRe09FrKN8sfsT30tbf5MSzBMNWNB6doFeBFXoAlIZqFsw==" hashValue="Fozi+rjBV/zfVQbaekCjJkHkpI4VmRq5ELeKJidAlcVIUey8tTxR8htJZGqqoIAdyWLUhwtNX4CZm74eqGn0bg==" algorithmName="SHA-512" password="CC35"/>
  <mergeCells count="4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N53:AP53"/>
    <mergeCell ref="AG53:AM53"/>
    <mergeCell ref="E53:I53"/>
    <mergeCell ref="K53:AF53"/>
    <mergeCell ref="AN54:AP54"/>
    <mergeCell ref="AG54:AM54"/>
    <mergeCell ref="E54:I54"/>
    <mergeCell ref="K54:AF54"/>
    <mergeCell ref="AG51:AM51"/>
    <mergeCell ref="AN51:AP51"/>
    <mergeCell ref="AR2:BE2"/>
  </mergeCells>
  <hyperlinks>
    <hyperlink ref="K1:S1" location="C2" display="1) Rekapitulace stavby"/>
    <hyperlink ref="W1:AI1" location="C51" display="2) Rekapitulace objektů stavby a soupisů prací"/>
    <hyperlink ref="A53" location="'2018-08-HK - SO 01 Úsek 1...'!C2" display="/"/>
    <hyperlink ref="A54" location="'2018-08-HK-VRN - SO 01 VRN'!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48"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49"/>
      <c r="C1" s="149"/>
      <c r="D1" s="150" t="s">
        <v>1</v>
      </c>
      <c r="E1" s="149"/>
      <c r="F1" s="151" t="s">
        <v>92</v>
      </c>
      <c r="G1" s="151" t="s">
        <v>93</v>
      </c>
      <c r="H1" s="151"/>
      <c r="I1" s="152"/>
      <c r="J1" s="151" t="s">
        <v>94</v>
      </c>
      <c r="K1" s="150" t="s">
        <v>95</v>
      </c>
      <c r="L1" s="151" t="s">
        <v>96</v>
      </c>
      <c r="M1" s="151"/>
      <c r="N1" s="151"/>
      <c r="O1" s="151"/>
      <c r="P1" s="151"/>
      <c r="Q1" s="151"/>
      <c r="R1" s="151"/>
      <c r="S1" s="151"/>
      <c r="T1" s="151"/>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88</v>
      </c>
    </row>
    <row r="3" ht="6.96" customHeight="1">
      <c r="B3" s="24"/>
      <c r="C3" s="25"/>
      <c r="D3" s="25"/>
      <c r="E3" s="25"/>
      <c r="F3" s="25"/>
      <c r="G3" s="25"/>
      <c r="H3" s="25"/>
      <c r="I3" s="153"/>
      <c r="J3" s="25"/>
      <c r="K3" s="26"/>
      <c r="AT3" s="23" t="s">
        <v>24</v>
      </c>
    </row>
    <row r="4" ht="36.96" customHeight="1">
      <c r="B4" s="27"/>
      <c r="C4" s="28"/>
      <c r="D4" s="29" t="s">
        <v>97</v>
      </c>
      <c r="E4" s="28"/>
      <c r="F4" s="28"/>
      <c r="G4" s="28"/>
      <c r="H4" s="28"/>
      <c r="I4" s="154"/>
      <c r="J4" s="28"/>
      <c r="K4" s="30"/>
      <c r="M4" s="31" t="s">
        <v>12</v>
      </c>
      <c r="AT4" s="23" t="s">
        <v>6</v>
      </c>
    </row>
    <row r="5" ht="6.96" customHeight="1">
      <c r="B5" s="27"/>
      <c r="C5" s="28"/>
      <c r="D5" s="28"/>
      <c r="E5" s="28"/>
      <c r="F5" s="28"/>
      <c r="G5" s="28"/>
      <c r="H5" s="28"/>
      <c r="I5" s="154"/>
      <c r="J5" s="28"/>
      <c r="K5" s="30"/>
    </row>
    <row r="6">
      <c r="B6" s="27"/>
      <c r="C6" s="28"/>
      <c r="D6" s="39" t="s">
        <v>18</v>
      </c>
      <c r="E6" s="28"/>
      <c r="F6" s="28"/>
      <c r="G6" s="28"/>
      <c r="H6" s="28"/>
      <c r="I6" s="154"/>
      <c r="J6" s="28"/>
      <c r="K6" s="30"/>
    </row>
    <row r="7" ht="16.5" customHeight="1">
      <c r="B7" s="27"/>
      <c r="C7" s="28"/>
      <c r="D7" s="28"/>
      <c r="E7" s="155" t="str">
        <f>'Rekapitulace zakázky'!K6</f>
        <v>Oprava mostu v km 1,193 trati Jaroměř - Královec</v>
      </c>
      <c r="F7" s="39"/>
      <c r="G7" s="39"/>
      <c r="H7" s="39"/>
      <c r="I7" s="154"/>
      <c r="J7" s="28"/>
      <c r="K7" s="30"/>
    </row>
    <row r="8">
      <c r="B8" s="27"/>
      <c r="C8" s="28"/>
      <c r="D8" s="39" t="s">
        <v>98</v>
      </c>
      <c r="E8" s="28"/>
      <c r="F8" s="28"/>
      <c r="G8" s="28"/>
      <c r="H8" s="28"/>
      <c r="I8" s="154"/>
      <c r="J8" s="28"/>
      <c r="K8" s="30"/>
    </row>
    <row r="9" s="1" customFormat="1" ht="16.5" customHeight="1">
      <c r="B9" s="46"/>
      <c r="C9" s="47"/>
      <c r="D9" s="47"/>
      <c r="E9" s="155" t="s">
        <v>99</v>
      </c>
      <c r="F9" s="47"/>
      <c r="G9" s="47"/>
      <c r="H9" s="47"/>
      <c r="I9" s="156"/>
      <c r="J9" s="47"/>
      <c r="K9" s="51"/>
    </row>
    <row r="10" s="1" customFormat="1">
      <c r="B10" s="46"/>
      <c r="C10" s="47"/>
      <c r="D10" s="39" t="s">
        <v>100</v>
      </c>
      <c r="E10" s="47"/>
      <c r="F10" s="47"/>
      <c r="G10" s="47"/>
      <c r="H10" s="47"/>
      <c r="I10" s="156"/>
      <c r="J10" s="47"/>
      <c r="K10" s="51"/>
    </row>
    <row r="11" s="1" customFormat="1" ht="36.96" customHeight="1">
      <c r="B11" s="46"/>
      <c r="C11" s="47"/>
      <c r="D11" s="47"/>
      <c r="E11" s="157" t="s">
        <v>101</v>
      </c>
      <c r="F11" s="47"/>
      <c r="G11" s="47"/>
      <c r="H11" s="47"/>
      <c r="I11" s="156"/>
      <c r="J11" s="47"/>
      <c r="K11" s="51"/>
    </row>
    <row r="12" s="1" customFormat="1">
      <c r="B12" s="46"/>
      <c r="C12" s="47"/>
      <c r="D12" s="47"/>
      <c r="E12" s="47"/>
      <c r="F12" s="47"/>
      <c r="G12" s="47"/>
      <c r="H12" s="47"/>
      <c r="I12" s="156"/>
      <c r="J12" s="47"/>
      <c r="K12" s="51"/>
    </row>
    <row r="13" s="1" customFormat="1" ht="14.4" customHeight="1">
      <c r="B13" s="46"/>
      <c r="C13" s="47"/>
      <c r="D13" s="39" t="s">
        <v>21</v>
      </c>
      <c r="E13" s="47"/>
      <c r="F13" s="34" t="s">
        <v>22</v>
      </c>
      <c r="G13" s="47"/>
      <c r="H13" s="47"/>
      <c r="I13" s="158" t="s">
        <v>23</v>
      </c>
      <c r="J13" s="34" t="s">
        <v>36</v>
      </c>
      <c r="K13" s="51"/>
    </row>
    <row r="14" s="1" customFormat="1" ht="14.4" customHeight="1">
      <c r="B14" s="46"/>
      <c r="C14" s="47"/>
      <c r="D14" s="39" t="s">
        <v>26</v>
      </c>
      <c r="E14" s="47"/>
      <c r="F14" s="34" t="s">
        <v>37</v>
      </c>
      <c r="G14" s="47"/>
      <c r="H14" s="47"/>
      <c r="I14" s="158" t="s">
        <v>28</v>
      </c>
      <c r="J14" s="159" t="str">
        <f>'Rekapitulace zakázky'!AN8</f>
        <v>1. 6. 2018</v>
      </c>
      <c r="K14" s="51"/>
    </row>
    <row r="15" s="1" customFormat="1" ht="10.8" customHeight="1">
      <c r="B15" s="46"/>
      <c r="C15" s="47"/>
      <c r="D15" s="47"/>
      <c r="E15" s="47"/>
      <c r="F15" s="47"/>
      <c r="G15" s="47"/>
      <c r="H15" s="47"/>
      <c r="I15" s="156"/>
      <c r="J15" s="47"/>
      <c r="K15" s="51"/>
    </row>
    <row r="16" s="1" customFormat="1" ht="14.4" customHeight="1">
      <c r="B16" s="46"/>
      <c r="C16" s="47"/>
      <c r="D16" s="39" t="s">
        <v>34</v>
      </c>
      <c r="E16" s="47"/>
      <c r="F16" s="47"/>
      <c r="G16" s="47"/>
      <c r="H16" s="47"/>
      <c r="I16" s="158" t="s">
        <v>35</v>
      </c>
      <c r="J16" s="34" t="str">
        <f>IF('Rekapitulace zakázky'!AN10="","",'Rekapitulace zakázky'!AN10)</f>
        <v/>
      </c>
      <c r="K16" s="51"/>
    </row>
    <row r="17" s="1" customFormat="1" ht="18" customHeight="1">
      <c r="B17" s="46"/>
      <c r="C17" s="47"/>
      <c r="D17" s="47"/>
      <c r="E17" s="34" t="str">
        <f>IF('Rekapitulace zakázky'!E11="","",'Rekapitulace zakázky'!E11)</f>
        <v xml:space="preserve"> </v>
      </c>
      <c r="F17" s="47"/>
      <c r="G17" s="47"/>
      <c r="H17" s="47"/>
      <c r="I17" s="158" t="s">
        <v>38</v>
      </c>
      <c r="J17" s="34" t="str">
        <f>IF('Rekapitulace zakázky'!AN11="","",'Rekapitulace zakázky'!AN11)</f>
        <v/>
      </c>
      <c r="K17" s="51"/>
    </row>
    <row r="18" s="1" customFormat="1" ht="6.96" customHeight="1">
      <c r="B18" s="46"/>
      <c r="C18" s="47"/>
      <c r="D18" s="47"/>
      <c r="E18" s="47"/>
      <c r="F18" s="47"/>
      <c r="G18" s="47"/>
      <c r="H18" s="47"/>
      <c r="I18" s="156"/>
      <c r="J18" s="47"/>
      <c r="K18" s="51"/>
    </row>
    <row r="19" s="1" customFormat="1" ht="14.4" customHeight="1">
      <c r="B19" s="46"/>
      <c r="C19" s="47"/>
      <c r="D19" s="39" t="s">
        <v>39</v>
      </c>
      <c r="E19" s="47"/>
      <c r="F19" s="47"/>
      <c r="G19" s="47"/>
      <c r="H19" s="47"/>
      <c r="I19" s="158" t="s">
        <v>35</v>
      </c>
      <c r="J19" s="34" t="str">
        <f>IF('Rekapitulace zakázky'!AN13="Vyplň údaj","",IF('Rekapitulace zakázky'!AN13="","",'Rekapitulace zakázky'!AN13))</f>
        <v/>
      </c>
      <c r="K19" s="51"/>
    </row>
    <row r="20" s="1" customFormat="1" ht="18" customHeight="1">
      <c r="B20" s="46"/>
      <c r="C20" s="47"/>
      <c r="D20" s="47"/>
      <c r="E20" s="34" t="str">
        <f>IF('Rekapitulace zakázky'!E14="Vyplň údaj","",IF('Rekapitulace zakázky'!E14="","",'Rekapitulace zakázky'!E14))</f>
        <v/>
      </c>
      <c r="F20" s="47"/>
      <c r="G20" s="47"/>
      <c r="H20" s="47"/>
      <c r="I20" s="158" t="s">
        <v>38</v>
      </c>
      <c r="J20" s="34" t="str">
        <f>IF('Rekapitulace zakázky'!AN14="Vyplň údaj","",IF('Rekapitulace zakázky'!AN14="","",'Rekapitulace zakázky'!AN14))</f>
        <v/>
      </c>
      <c r="K20" s="51"/>
    </row>
    <row r="21" s="1" customFormat="1" ht="6.96" customHeight="1">
      <c r="B21" s="46"/>
      <c r="C21" s="47"/>
      <c r="D21" s="47"/>
      <c r="E21" s="47"/>
      <c r="F21" s="47"/>
      <c r="G21" s="47"/>
      <c r="H21" s="47"/>
      <c r="I21" s="156"/>
      <c r="J21" s="47"/>
      <c r="K21" s="51"/>
    </row>
    <row r="22" s="1" customFormat="1" ht="14.4" customHeight="1">
      <c r="B22" s="46"/>
      <c r="C22" s="47"/>
      <c r="D22" s="39" t="s">
        <v>41</v>
      </c>
      <c r="E22" s="47"/>
      <c r="F22" s="47"/>
      <c r="G22" s="47"/>
      <c r="H22" s="47"/>
      <c r="I22" s="158" t="s">
        <v>35</v>
      </c>
      <c r="J22" s="34" t="str">
        <f>IF('Rekapitulace zakázky'!AN16="","",'Rekapitulace zakázky'!AN16)</f>
        <v/>
      </c>
      <c r="K22" s="51"/>
    </row>
    <row r="23" s="1" customFormat="1" ht="18" customHeight="1">
      <c r="B23" s="46"/>
      <c r="C23" s="47"/>
      <c r="D23" s="47"/>
      <c r="E23" s="34" t="str">
        <f>IF('Rekapitulace zakázky'!E17="","",'Rekapitulace zakázky'!E17)</f>
        <v xml:space="preserve"> </v>
      </c>
      <c r="F23" s="47"/>
      <c r="G23" s="47"/>
      <c r="H23" s="47"/>
      <c r="I23" s="158" t="s">
        <v>38</v>
      </c>
      <c r="J23" s="34" t="str">
        <f>IF('Rekapitulace zakázky'!AN17="","",'Rekapitulace zakázky'!AN17)</f>
        <v/>
      </c>
      <c r="K23" s="51"/>
    </row>
    <row r="24" s="1" customFormat="1" ht="6.96" customHeight="1">
      <c r="B24" s="46"/>
      <c r="C24" s="47"/>
      <c r="D24" s="47"/>
      <c r="E24" s="47"/>
      <c r="F24" s="47"/>
      <c r="G24" s="47"/>
      <c r="H24" s="47"/>
      <c r="I24" s="156"/>
      <c r="J24" s="47"/>
      <c r="K24" s="51"/>
    </row>
    <row r="25" s="1" customFormat="1" ht="14.4" customHeight="1">
      <c r="B25" s="46"/>
      <c r="C25" s="47"/>
      <c r="D25" s="39" t="s">
        <v>43</v>
      </c>
      <c r="E25" s="47"/>
      <c r="F25" s="47"/>
      <c r="G25" s="47"/>
      <c r="H25" s="47"/>
      <c r="I25" s="156"/>
      <c r="J25" s="47"/>
      <c r="K25" s="51"/>
    </row>
    <row r="26" s="7" customFormat="1" ht="16.5" customHeight="1">
      <c r="B26" s="160"/>
      <c r="C26" s="161"/>
      <c r="D26" s="161"/>
      <c r="E26" s="44" t="s">
        <v>36</v>
      </c>
      <c r="F26" s="44"/>
      <c r="G26" s="44"/>
      <c r="H26" s="44"/>
      <c r="I26" s="162"/>
      <c r="J26" s="161"/>
      <c r="K26" s="163"/>
    </row>
    <row r="27" s="1" customFormat="1" ht="6.96" customHeight="1">
      <c r="B27" s="46"/>
      <c r="C27" s="47"/>
      <c r="D27" s="47"/>
      <c r="E27" s="47"/>
      <c r="F27" s="47"/>
      <c r="G27" s="47"/>
      <c r="H27" s="47"/>
      <c r="I27" s="156"/>
      <c r="J27" s="47"/>
      <c r="K27" s="51"/>
    </row>
    <row r="28" s="1" customFormat="1" ht="6.96" customHeight="1">
      <c r="B28" s="46"/>
      <c r="C28" s="47"/>
      <c r="D28" s="106"/>
      <c r="E28" s="106"/>
      <c r="F28" s="106"/>
      <c r="G28" s="106"/>
      <c r="H28" s="106"/>
      <c r="I28" s="164"/>
      <c r="J28" s="106"/>
      <c r="K28" s="165"/>
    </row>
    <row r="29" s="1" customFormat="1" ht="25.44" customHeight="1">
      <c r="B29" s="46"/>
      <c r="C29" s="47"/>
      <c r="D29" s="166" t="s">
        <v>44</v>
      </c>
      <c r="E29" s="47"/>
      <c r="F29" s="47"/>
      <c r="G29" s="47"/>
      <c r="H29" s="47"/>
      <c r="I29" s="156"/>
      <c r="J29" s="167">
        <f>ROUND(J92,2)</f>
        <v>0</v>
      </c>
      <c r="K29" s="51"/>
    </row>
    <row r="30" s="1" customFormat="1" ht="6.96" customHeight="1">
      <c r="B30" s="46"/>
      <c r="C30" s="47"/>
      <c r="D30" s="106"/>
      <c r="E30" s="106"/>
      <c r="F30" s="106"/>
      <c r="G30" s="106"/>
      <c r="H30" s="106"/>
      <c r="I30" s="164"/>
      <c r="J30" s="106"/>
      <c r="K30" s="165"/>
    </row>
    <row r="31" s="1" customFormat="1" ht="14.4" customHeight="1">
      <c r="B31" s="46"/>
      <c r="C31" s="47"/>
      <c r="D31" s="47"/>
      <c r="E31" s="47"/>
      <c r="F31" s="52" t="s">
        <v>46</v>
      </c>
      <c r="G31" s="47"/>
      <c r="H31" s="47"/>
      <c r="I31" s="168" t="s">
        <v>45</v>
      </c>
      <c r="J31" s="52" t="s">
        <v>47</v>
      </c>
      <c r="K31" s="51"/>
    </row>
    <row r="32" s="1" customFormat="1" ht="14.4" customHeight="1">
      <c r="B32" s="46"/>
      <c r="C32" s="47"/>
      <c r="D32" s="55" t="s">
        <v>48</v>
      </c>
      <c r="E32" s="55" t="s">
        <v>49</v>
      </c>
      <c r="F32" s="169">
        <f>ROUND(SUM(BE92:BE211), 2)</f>
        <v>0</v>
      </c>
      <c r="G32" s="47"/>
      <c r="H32" s="47"/>
      <c r="I32" s="170">
        <v>0.20999999999999999</v>
      </c>
      <c r="J32" s="169">
        <f>ROUND(ROUND((SUM(BE92:BE211)), 2)*I32, 2)</f>
        <v>0</v>
      </c>
      <c r="K32" s="51"/>
    </row>
    <row r="33" s="1" customFormat="1" ht="14.4" customHeight="1">
      <c r="B33" s="46"/>
      <c r="C33" s="47"/>
      <c r="D33" s="47"/>
      <c r="E33" s="55" t="s">
        <v>50</v>
      </c>
      <c r="F33" s="169">
        <f>ROUND(SUM(BF92:BF211), 2)</f>
        <v>0</v>
      </c>
      <c r="G33" s="47"/>
      <c r="H33" s="47"/>
      <c r="I33" s="170">
        <v>0.14999999999999999</v>
      </c>
      <c r="J33" s="169">
        <f>ROUND(ROUND((SUM(BF92:BF211)), 2)*I33, 2)</f>
        <v>0</v>
      </c>
      <c r="K33" s="51"/>
    </row>
    <row r="34" hidden="1" s="1" customFormat="1" ht="14.4" customHeight="1">
      <c r="B34" s="46"/>
      <c r="C34" s="47"/>
      <c r="D34" s="47"/>
      <c r="E34" s="55" t="s">
        <v>51</v>
      </c>
      <c r="F34" s="169">
        <f>ROUND(SUM(BG92:BG211), 2)</f>
        <v>0</v>
      </c>
      <c r="G34" s="47"/>
      <c r="H34" s="47"/>
      <c r="I34" s="170">
        <v>0.20999999999999999</v>
      </c>
      <c r="J34" s="169">
        <v>0</v>
      </c>
      <c r="K34" s="51"/>
    </row>
    <row r="35" hidden="1" s="1" customFormat="1" ht="14.4" customHeight="1">
      <c r="B35" s="46"/>
      <c r="C35" s="47"/>
      <c r="D35" s="47"/>
      <c r="E35" s="55" t="s">
        <v>52</v>
      </c>
      <c r="F35" s="169">
        <f>ROUND(SUM(BH92:BH211), 2)</f>
        <v>0</v>
      </c>
      <c r="G35" s="47"/>
      <c r="H35" s="47"/>
      <c r="I35" s="170">
        <v>0.14999999999999999</v>
      </c>
      <c r="J35" s="169">
        <v>0</v>
      </c>
      <c r="K35" s="51"/>
    </row>
    <row r="36" hidden="1" s="1" customFormat="1" ht="14.4" customHeight="1">
      <c r="B36" s="46"/>
      <c r="C36" s="47"/>
      <c r="D36" s="47"/>
      <c r="E36" s="55" t="s">
        <v>53</v>
      </c>
      <c r="F36" s="169">
        <f>ROUND(SUM(BI92:BI211), 2)</f>
        <v>0</v>
      </c>
      <c r="G36" s="47"/>
      <c r="H36" s="47"/>
      <c r="I36" s="170">
        <v>0</v>
      </c>
      <c r="J36" s="169">
        <v>0</v>
      </c>
      <c r="K36" s="51"/>
    </row>
    <row r="37" s="1" customFormat="1" ht="6.96" customHeight="1">
      <c r="B37" s="46"/>
      <c r="C37" s="47"/>
      <c r="D37" s="47"/>
      <c r="E37" s="47"/>
      <c r="F37" s="47"/>
      <c r="G37" s="47"/>
      <c r="H37" s="47"/>
      <c r="I37" s="156"/>
      <c r="J37" s="47"/>
      <c r="K37" s="51"/>
    </row>
    <row r="38" s="1" customFormat="1" ht="25.44" customHeight="1">
      <c r="B38" s="46"/>
      <c r="C38" s="171"/>
      <c r="D38" s="172" t="s">
        <v>54</v>
      </c>
      <c r="E38" s="98"/>
      <c r="F38" s="98"/>
      <c r="G38" s="173" t="s">
        <v>55</v>
      </c>
      <c r="H38" s="174" t="s">
        <v>56</v>
      </c>
      <c r="I38" s="175"/>
      <c r="J38" s="176">
        <f>SUM(J29:J36)</f>
        <v>0</v>
      </c>
      <c r="K38" s="177"/>
    </row>
    <row r="39" s="1" customFormat="1" ht="14.4" customHeight="1">
      <c r="B39" s="67"/>
      <c r="C39" s="68"/>
      <c r="D39" s="68"/>
      <c r="E39" s="68"/>
      <c r="F39" s="68"/>
      <c r="G39" s="68"/>
      <c r="H39" s="68"/>
      <c r="I39" s="178"/>
      <c r="J39" s="68"/>
      <c r="K39" s="69"/>
    </row>
    <row r="43" s="1" customFormat="1" ht="6.96" customHeight="1">
      <c r="B43" s="179"/>
      <c r="C43" s="180"/>
      <c r="D43" s="180"/>
      <c r="E43" s="180"/>
      <c r="F43" s="180"/>
      <c r="G43" s="180"/>
      <c r="H43" s="180"/>
      <c r="I43" s="181"/>
      <c r="J43" s="180"/>
      <c r="K43" s="182"/>
    </row>
    <row r="44" s="1" customFormat="1" ht="36.96" customHeight="1">
      <c r="B44" s="46"/>
      <c r="C44" s="29" t="s">
        <v>102</v>
      </c>
      <c r="D44" s="47"/>
      <c r="E44" s="47"/>
      <c r="F44" s="47"/>
      <c r="G44" s="47"/>
      <c r="H44" s="47"/>
      <c r="I44" s="156"/>
      <c r="J44" s="47"/>
      <c r="K44" s="51"/>
    </row>
    <row r="45" s="1" customFormat="1" ht="6.96" customHeight="1">
      <c r="B45" s="46"/>
      <c r="C45" s="47"/>
      <c r="D45" s="47"/>
      <c r="E45" s="47"/>
      <c r="F45" s="47"/>
      <c r="G45" s="47"/>
      <c r="H45" s="47"/>
      <c r="I45" s="156"/>
      <c r="J45" s="47"/>
      <c r="K45" s="51"/>
    </row>
    <row r="46" s="1" customFormat="1" ht="14.4" customHeight="1">
      <c r="B46" s="46"/>
      <c r="C46" s="39" t="s">
        <v>18</v>
      </c>
      <c r="D46" s="47"/>
      <c r="E46" s="47"/>
      <c r="F46" s="47"/>
      <c r="G46" s="47"/>
      <c r="H46" s="47"/>
      <c r="I46" s="156"/>
      <c r="J46" s="47"/>
      <c r="K46" s="51"/>
    </row>
    <row r="47" s="1" customFormat="1" ht="16.5" customHeight="1">
      <c r="B47" s="46"/>
      <c r="C47" s="47"/>
      <c r="D47" s="47"/>
      <c r="E47" s="155" t="str">
        <f>E7</f>
        <v>Oprava mostu v km 1,193 trati Jaroměř - Královec</v>
      </c>
      <c r="F47" s="39"/>
      <c r="G47" s="39"/>
      <c r="H47" s="39"/>
      <c r="I47" s="156"/>
      <c r="J47" s="47"/>
      <c r="K47" s="51"/>
    </row>
    <row r="48">
      <c r="B48" s="27"/>
      <c r="C48" s="39" t="s">
        <v>98</v>
      </c>
      <c r="D48" s="28"/>
      <c r="E48" s="28"/>
      <c r="F48" s="28"/>
      <c r="G48" s="28"/>
      <c r="H48" s="28"/>
      <c r="I48" s="154"/>
      <c r="J48" s="28"/>
      <c r="K48" s="30"/>
    </row>
    <row r="49" s="1" customFormat="1" ht="16.5" customHeight="1">
      <c r="B49" s="46"/>
      <c r="C49" s="47"/>
      <c r="D49" s="47"/>
      <c r="E49" s="155" t="s">
        <v>99</v>
      </c>
      <c r="F49" s="47"/>
      <c r="G49" s="47"/>
      <c r="H49" s="47"/>
      <c r="I49" s="156"/>
      <c r="J49" s="47"/>
      <c r="K49" s="51"/>
    </row>
    <row r="50" s="1" customFormat="1" ht="14.4" customHeight="1">
      <c r="B50" s="46"/>
      <c r="C50" s="39" t="s">
        <v>100</v>
      </c>
      <c r="D50" s="47"/>
      <c r="E50" s="47"/>
      <c r="F50" s="47"/>
      <c r="G50" s="47"/>
      <c r="H50" s="47"/>
      <c r="I50" s="156"/>
      <c r="J50" s="47"/>
      <c r="K50" s="51"/>
    </row>
    <row r="51" s="1" customFormat="1" ht="17.25" customHeight="1">
      <c r="B51" s="46"/>
      <c r="C51" s="47"/>
      <c r="D51" s="47"/>
      <c r="E51" s="157" t="str">
        <f>E11</f>
        <v>2018/08/HK - SO 01 Úsek 1 - stavební část</v>
      </c>
      <c r="F51" s="47"/>
      <c r="G51" s="47"/>
      <c r="H51" s="47"/>
      <c r="I51" s="156"/>
      <c r="J51" s="47"/>
      <c r="K51" s="51"/>
    </row>
    <row r="52" s="1" customFormat="1" ht="6.96" customHeight="1">
      <c r="B52" s="46"/>
      <c r="C52" s="47"/>
      <c r="D52" s="47"/>
      <c r="E52" s="47"/>
      <c r="F52" s="47"/>
      <c r="G52" s="47"/>
      <c r="H52" s="47"/>
      <c r="I52" s="156"/>
      <c r="J52" s="47"/>
      <c r="K52" s="51"/>
    </row>
    <row r="53" s="1" customFormat="1" ht="18" customHeight="1">
      <c r="B53" s="46"/>
      <c r="C53" s="39" t="s">
        <v>26</v>
      </c>
      <c r="D53" s="47"/>
      <c r="E53" s="47"/>
      <c r="F53" s="34" t="str">
        <f>F14</f>
        <v xml:space="preserve"> </v>
      </c>
      <c r="G53" s="47"/>
      <c r="H53" s="47"/>
      <c r="I53" s="158" t="s">
        <v>28</v>
      </c>
      <c r="J53" s="159" t="str">
        <f>IF(J14="","",J14)</f>
        <v>1. 6. 2018</v>
      </c>
      <c r="K53" s="51"/>
    </row>
    <row r="54" s="1" customFormat="1" ht="6.96" customHeight="1">
      <c r="B54" s="46"/>
      <c r="C54" s="47"/>
      <c r="D54" s="47"/>
      <c r="E54" s="47"/>
      <c r="F54" s="47"/>
      <c r="G54" s="47"/>
      <c r="H54" s="47"/>
      <c r="I54" s="156"/>
      <c r="J54" s="47"/>
      <c r="K54" s="51"/>
    </row>
    <row r="55" s="1" customFormat="1">
      <c r="B55" s="46"/>
      <c r="C55" s="39" t="s">
        <v>34</v>
      </c>
      <c r="D55" s="47"/>
      <c r="E55" s="47"/>
      <c r="F55" s="34" t="str">
        <f>E17</f>
        <v xml:space="preserve"> </v>
      </c>
      <c r="G55" s="47"/>
      <c r="H55" s="47"/>
      <c r="I55" s="158" t="s">
        <v>41</v>
      </c>
      <c r="J55" s="44" t="str">
        <f>E23</f>
        <v xml:space="preserve"> </v>
      </c>
      <c r="K55" s="51"/>
    </row>
    <row r="56" s="1" customFormat="1" ht="14.4" customHeight="1">
      <c r="B56" s="46"/>
      <c r="C56" s="39" t="s">
        <v>39</v>
      </c>
      <c r="D56" s="47"/>
      <c r="E56" s="47"/>
      <c r="F56" s="34" t="str">
        <f>IF(E20="","",E20)</f>
        <v/>
      </c>
      <c r="G56" s="47"/>
      <c r="H56" s="47"/>
      <c r="I56" s="156"/>
      <c r="J56" s="183"/>
      <c r="K56" s="51"/>
    </row>
    <row r="57" s="1" customFormat="1" ht="10.32" customHeight="1">
      <c r="B57" s="46"/>
      <c r="C57" s="47"/>
      <c r="D57" s="47"/>
      <c r="E57" s="47"/>
      <c r="F57" s="47"/>
      <c r="G57" s="47"/>
      <c r="H57" s="47"/>
      <c r="I57" s="156"/>
      <c r="J57" s="47"/>
      <c r="K57" s="51"/>
    </row>
    <row r="58" s="1" customFormat="1" ht="29.28" customHeight="1">
      <c r="B58" s="46"/>
      <c r="C58" s="184" t="s">
        <v>103</v>
      </c>
      <c r="D58" s="171"/>
      <c r="E58" s="171"/>
      <c r="F58" s="171"/>
      <c r="G58" s="171"/>
      <c r="H58" s="171"/>
      <c r="I58" s="185"/>
      <c r="J58" s="186" t="s">
        <v>104</v>
      </c>
      <c r="K58" s="187"/>
    </row>
    <row r="59" s="1" customFormat="1" ht="10.32" customHeight="1">
      <c r="B59" s="46"/>
      <c r="C59" s="47"/>
      <c r="D59" s="47"/>
      <c r="E59" s="47"/>
      <c r="F59" s="47"/>
      <c r="G59" s="47"/>
      <c r="H59" s="47"/>
      <c r="I59" s="156"/>
      <c r="J59" s="47"/>
      <c r="K59" s="51"/>
    </row>
    <row r="60" s="1" customFormat="1" ht="29.28" customHeight="1">
      <c r="B60" s="46"/>
      <c r="C60" s="188" t="s">
        <v>105</v>
      </c>
      <c r="D60" s="47"/>
      <c r="E60" s="47"/>
      <c r="F60" s="47"/>
      <c r="G60" s="47"/>
      <c r="H60" s="47"/>
      <c r="I60" s="156"/>
      <c r="J60" s="167">
        <f>J92</f>
        <v>0</v>
      </c>
      <c r="K60" s="51"/>
      <c r="AU60" s="23" t="s">
        <v>106</v>
      </c>
    </row>
    <row r="61" s="8" customFormat="1" ht="24.96" customHeight="1">
      <c r="B61" s="189"/>
      <c r="C61" s="190"/>
      <c r="D61" s="191" t="s">
        <v>107</v>
      </c>
      <c r="E61" s="192"/>
      <c r="F61" s="192"/>
      <c r="G61" s="192"/>
      <c r="H61" s="192"/>
      <c r="I61" s="193"/>
      <c r="J61" s="194">
        <f>J93</f>
        <v>0</v>
      </c>
      <c r="K61" s="195"/>
    </row>
    <row r="62" s="9" customFormat="1" ht="19.92" customHeight="1">
      <c r="B62" s="196"/>
      <c r="C62" s="197"/>
      <c r="D62" s="198" t="s">
        <v>108</v>
      </c>
      <c r="E62" s="199"/>
      <c r="F62" s="199"/>
      <c r="G62" s="199"/>
      <c r="H62" s="199"/>
      <c r="I62" s="200"/>
      <c r="J62" s="201">
        <f>J94</f>
        <v>0</v>
      </c>
      <c r="K62" s="202"/>
    </row>
    <row r="63" s="9" customFormat="1" ht="19.92" customHeight="1">
      <c r="B63" s="196"/>
      <c r="C63" s="197"/>
      <c r="D63" s="198" t="s">
        <v>109</v>
      </c>
      <c r="E63" s="199"/>
      <c r="F63" s="199"/>
      <c r="G63" s="199"/>
      <c r="H63" s="199"/>
      <c r="I63" s="200"/>
      <c r="J63" s="201">
        <f>J99</f>
        <v>0</v>
      </c>
      <c r="K63" s="202"/>
    </row>
    <row r="64" s="9" customFormat="1" ht="19.92" customHeight="1">
      <c r="B64" s="196"/>
      <c r="C64" s="197"/>
      <c r="D64" s="198" t="s">
        <v>110</v>
      </c>
      <c r="E64" s="199"/>
      <c r="F64" s="199"/>
      <c r="G64" s="199"/>
      <c r="H64" s="199"/>
      <c r="I64" s="200"/>
      <c r="J64" s="201">
        <f>J116</f>
        <v>0</v>
      </c>
      <c r="K64" s="202"/>
    </row>
    <row r="65" s="9" customFormat="1" ht="19.92" customHeight="1">
      <c r="B65" s="196"/>
      <c r="C65" s="197"/>
      <c r="D65" s="198" t="s">
        <v>111</v>
      </c>
      <c r="E65" s="199"/>
      <c r="F65" s="199"/>
      <c r="G65" s="199"/>
      <c r="H65" s="199"/>
      <c r="I65" s="200"/>
      <c r="J65" s="201">
        <f>J125</f>
        <v>0</v>
      </c>
      <c r="K65" s="202"/>
    </row>
    <row r="66" s="9" customFormat="1" ht="19.92" customHeight="1">
      <c r="B66" s="196"/>
      <c r="C66" s="197"/>
      <c r="D66" s="198" t="s">
        <v>112</v>
      </c>
      <c r="E66" s="199"/>
      <c r="F66" s="199"/>
      <c r="G66" s="199"/>
      <c r="H66" s="199"/>
      <c r="I66" s="200"/>
      <c r="J66" s="201">
        <f>J181</f>
        <v>0</v>
      </c>
      <c r="K66" s="202"/>
    </row>
    <row r="67" s="9" customFormat="1" ht="19.92" customHeight="1">
      <c r="B67" s="196"/>
      <c r="C67" s="197"/>
      <c r="D67" s="198" t="s">
        <v>113</v>
      </c>
      <c r="E67" s="199"/>
      <c r="F67" s="199"/>
      <c r="G67" s="199"/>
      <c r="H67" s="199"/>
      <c r="I67" s="200"/>
      <c r="J67" s="201">
        <f>J195</f>
        <v>0</v>
      </c>
      <c r="K67" s="202"/>
    </row>
    <row r="68" s="8" customFormat="1" ht="24.96" customHeight="1">
      <c r="B68" s="189"/>
      <c r="C68" s="190"/>
      <c r="D68" s="191" t="s">
        <v>114</v>
      </c>
      <c r="E68" s="192"/>
      <c r="F68" s="192"/>
      <c r="G68" s="192"/>
      <c r="H68" s="192"/>
      <c r="I68" s="193"/>
      <c r="J68" s="194">
        <f>J200</f>
        <v>0</v>
      </c>
      <c r="K68" s="195"/>
    </row>
    <row r="69" s="9" customFormat="1" ht="19.92" customHeight="1">
      <c r="B69" s="196"/>
      <c r="C69" s="197"/>
      <c r="D69" s="198" t="s">
        <v>115</v>
      </c>
      <c r="E69" s="199"/>
      <c r="F69" s="199"/>
      <c r="G69" s="199"/>
      <c r="H69" s="199"/>
      <c r="I69" s="200"/>
      <c r="J69" s="201">
        <f>J201</f>
        <v>0</v>
      </c>
      <c r="K69" s="202"/>
    </row>
    <row r="70" s="9" customFormat="1" ht="19.92" customHeight="1">
      <c r="B70" s="196"/>
      <c r="C70" s="197"/>
      <c r="D70" s="198" t="s">
        <v>116</v>
      </c>
      <c r="E70" s="199"/>
      <c r="F70" s="199"/>
      <c r="G70" s="199"/>
      <c r="H70" s="199"/>
      <c r="I70" s="200"/>
      <c r="J70" s="201">
        <f>J208</f>
        <v>0</v>
      </c>
      <c r="K70" s="202"/>
    </row>
    <row r="71" s="1" customFormat="1" ht="21.84" customHeight="1">
      <c r="B71" s="46"/>
      <c r="C71" s="47"/>
      <c r="D71" s="47"/>
      <c r="E71" s="47"/>
      <c r="F71" s="47"/>
      <c r="G71" s="47"/>
      <c r="H71" s="47"/>
      <c r="I71" s="156"/>
      <c r="J71" s="47"/>
      <c r="K71" s="51"/>
    </row>
    <row r="72" s="1" customFormat="1" ht="6.96" customHeight="1">
      <c r="B72" s="67"/>
      <c r="C72" s="68"/>
      <c r="D72" s="68"/>
      <c r="E72" s="68"/>
      <c r="F72" s="68"/>
      <c r="G72" s="68"/>
      <c r="H72" s="68"/>
      <c r="I72" s="178"/>
      <c r="J72" s="68"/>
      <c r="K72" s="69"/>
    </row>
    <row r="76" s="1" customFormat="1" ht="6.96" customHeight="1">
      <c r="B76" s="70"/>
      <c r="C76" s="71"/>
      <c r="D76" s="71"/>
      <c r="E76" s="71"/>
      <c r="F76" s="71"/>
      <c r="G76" s="71"/>
      <c r="H76" s="71"/>
      <c r="I76" s="181"/>
      <c r="J76" s="71"/>
      <c r="K76" s="71"/>
      <c r="L76" s="72"/>
    </row>
    <row r="77" s="1" customFormat="1" ht="36.96" customHeight="1">
      <c r="B77" s="46"/>
      <c r="C77" s="73" t="s">
        <v>117</v>
      </c>
      <c r="D77" s="74"/>
      <c r="E77" s="74"/>
      <c r="F77" s="74"/>
      <c r="G77" s="74"/>
      <c r="H77" s="74"/>
      <c r="I77" s="203"/>
      <c r="J77" s="74"/>
      <c r="K77" s="74"/>
      <c r="L77" s="72"/>
    </row>
    <row r="78" s="1" customFormat="1" ht="6.96" customHeight="1">
      <c r="B78" s="46"/>
      <c r="C78" s="74"/>
      <c r="D78" s="74"/>
      <c r="E78" s="74"/>
      <c r="F78" s="74"/>
      <c r="G78" s="74"/>
      <c r="H78" s="74"/>
      <c r="I78" s="203"/>
      <c r="J78" s="74"/>
      <c r="K78" s="74"/>
      <c r="L78" s="72"/>
    </row>
    <row r="79" s="1" customFormat="1" ht="14.4" customHeight="1">
      <c r="B79" s="46"/>
      <c r="C79" s="76" t="s">
        <v>18</v>
      </c>
      <c r="D79" s="74"/>
      <c r="E79" s="74"/>
      <c r="F79" s="74"/>
      <c r="G79" s="74"/>
      <c r="H79" s="74"/>
      <c r="I79" s="203"/>
      <c r="J79" s="74"/>
      <c r="K79" s="74"/>
      <c r="L79" s="72"/>
    </row>
    <row r="80" s="1" customFormat="1" ht="16.5" customHeight="1">
      <c r="B80" s="46"/>
      <c r="C80" s="74"/>
      <c r="D80" s="74"/>
      <c r="E80" s="204" t="str">
        <f>E7</f>
        <v>Oprava mostu v km 1,193 trati Jaroměř - Královec</v>
      </c>
      <c r="F80" s="76"/>
      <c r="G80" s="76"/>
      <c r="H80" s="76"/>
      <c r="I80" s="203"/>
      <c r="J80" s="74"/>
      <c r="K80" s="74"/>
      <c r="L80" s="72"/>
    </row>
    <row r="81">
      <c r="B81" s="27"/>
      <c r="C81" s="76" t="s">
        <v>98</v>
      </c>
      <c r="D81" s="205"/>
      <c r="E81" s="205"/>
      <c r="F81" s="205"/>
      <c r="G81" s="205"/>
      <c r="H81" s="205"/>
      <c r="I81" s="148"/>
      <c r="J81" s="205"/>
      <c r="K81" s="205"/>
      <c r="L81" s="206"/>
    </row>
    <row r="82" s="1" customFormat="1" ht="16.5" customHeight="1">
      <c r="B82" s="46"/>
      <c r="C82" s="74"/>
      <c r="D82" s="74"/>
      <c r="E82" s="204" t="s">
        <v>99</v>
      </c>
      <c r="F82" s="74"/>
      <c r="G82" s="74"/>
      <c r="H82" s="74"/>
      <c r="I82" s="203"/>
      <c r="J82" s="74"/>
      <c r="K82" s="74"/>
      <c r="L82" s="72"/>
    </row>
    <row r="83" s="1" customFormat="1" ht="14.4" customHeight="1">
      <c r="B83" s="46"/>
      <c r="C83" s="76" t="s">
        <v>100</v>
      </c>
      <c r="D83" s="74"/>
      <c r="E83" s="74"/>
      <c r="F83" s="74"/>
      <c r="G83" s="74"/>
      <c r="H83" s="74"/>
      <c r="I83" s="203"/>
      <c r="J83" s="74"/>
      <c r="K83" s="74"/>
      <c r="L83" s="72"/>
    </row>
    <row r="84" s="1" customFormat="1" ht="17.25" customHeight="1">
      <c r="B84" s="46"/>
      <c r="C84" s="74"/>
      <c r="D84" s="74"/>
      <c r="E84" s="82" t="str">
        <f>E11</f>
        <v>2018/08/HK - SO 01 Úsek 1 - stavební část</v>
      </c>
      <c r="F84" s="74"/>
      <c r="G84" s="74"/>
      <c r="H84" s="74"/>
      <c r="I84" s="203"/>
      <c r="J84" s="74"/>
      <c r="K84" s="74"/>
      <c r="L84" s="72"/>
    </row>
    <row r="85" s="1" customFormat="1" ht="6.96" customHeight="1">
      <c r="B85" s="46"/>
      <c r="C85" s="74"/>
      <c r="D85" s="74"/>
      <c r="E85" s="74"/>
      <c r="F85" s="74"/>
      <c r="G85" s="74"/>
      <c r="H85" s="74"/>
      <c r="I85" s="203"/>
      <c r="J85" s="74"/>
      <c r="K85" s="74"/>
      <c r="L85" s="72"/>
    </row>
    <row r="86" s="1" customFormat="1" ht="18" customHeight="1">
      <c r="B86" s="46"/>
      <c r="C86" s="76" t="s">
        <v>26</v>
      </c>
      <c r="D86" s="74"/>
      <c r="E86" s="74"/>
      <c r="F86" s="207" t="str">
        <f>F14</f>
        <v xml:space="preserve"> </v>
      </c>
      <c r="G86" s="74"/>
      <c r="H86" s="74"/>
      <c r="I86" s="208" t="s">
        <v>28</v>
      </c>
      <c r="J86" s="85" t="str">
        <f>IF(J14="","",J14)</f>
        <v>1. 6. 2018</v>
      </c>
      <c r="K86" s="74"/>
      <c r="L86" s="72"/>
    </row>
    <row r="87" s="1" customFormat="1" ht="6.96" customHeight="1">
      <c r="B87" s="46"/>
      <c r="C87" s="74"/>
      <c r="D87" s="74"/>
      <c r="E87" s="74"/>
      <c r="F87" s="74"/>
      <c r="G87" s="74"/>
      <c r="H87" s="74"/>
      <c r="I87" s="203"/>
      <c r="J87" s="74"/>
      <c r="K87" s="74"/>
      <c r="L87" s="72"/>
    </row>
    <row r="88" s="1" customFormat="1">
      <c r="B88" s="46"/>
      <c r="C88" s="76" t="s">
        <v>34</v>
      </c>
      <c r="D88" s="74"/>
      <c r="E88" s="74"/>
      <c r="F88" s="207" t="str">
        <f>E17</f>
        <v xml:space="preserve"> </v>
      </c>
      <c r="G88" s="74"/>
      <c r="H88" s="74"/>
      <c r="I88" s="208" t="s">
        <v>41</v>
      </c>
      <c r="J88" s="207" t="str">
        <f>E23</f>
        <v xml:space="preserve"> </v>
      </c>
      <c r="K88" s="74"/>
      <c r="L88" s="72"/>
    </row>
    <row r="89" s="1" customFormat="1" ht="14.4" customHeight="1">
      <c r="B89" s="46"/>
      <c r="C89" s="76" t="s">
        <v>39</v>
      </c>
      <c r="D89" s="74"/>
      <c r="E89" s="74"/>
      <c r="F89" s="207" t="str">
        <f>IF(E20="","",E20)</f>
        <v/>
      </c>
      <c r="G89" s="74"/>
      <c r="H89" s="74"/>
      <c r="I89" s="203"/>
      <c r="J89" s="74"/>
      <c r="K89" s="74"/>
      <c r="L89" s="72"/>
    </row>
    <row r="90" s="1" customFormat="1" ht="10.32" customHeight="1">
      <c r="B90" s="46"/>
      <c r="C90" s="74"/>
      <c r="D90" s="74"/>
      <c r="E90" s="74"/>
      <c r="F90" s="74"/>
      <c r="G90" s="74"/>
      <c r="H90" s="74"/>
      <c r="I90" s="203"/>
      <c r="J90" s="74"/>
      <c r="K90" s="74"/>
      <c r="L90" s="72"/>
    </row>
    <row r="91" s="10" customFormat="1" ht="29.28" customHeight="1">
      <c r="B91" s="209"/>
      <c r="C91" s="210" t="s">
        <v>118</v>
      </c>
      <c r="D91" s="211" t="s">
        <v>63</v>
      </c>
      <c r="E91" s="211" t="s">
        <v>59</v>
      </c>
      <c r="F91" s="211" t="s">
        <v>119</v>
      </c>
      <c r="G91" s="211" t="s">
        <v>120</v>
      </c>
      <c r="H91" s="211" t="s">
        <v>121</v>
      </c>
      <c r="I91" s="212" t="s">
        <v>122</v>
      </c>
      <c r="J91" s="211" t="s">
        <v>104</v>
      </c>
      <c r="K91" s="213" t="s">
        <v>123</v>
      </c>
      <c r="L91" s="214"/>
      <c r="M91" s="102" t="s">
        <v>124</v>
      </c>
      <c r="N91" s="103" t="s">
        <v>48</v>
      </c>
      <c r="O91" s="103" t="s">
        <v>125</v>
      </c>
      <c r="P91" s="103" t="s">
        <v>126</v>
      </c>
      <c r="Q91" s="103" t="s">
        <v>127</v>
      </c>
      <c r="R91" s="103" t="s">
        <v>128</v>
      </c>
      <c r="S91" s="103" t="s">
        <v>129</v>
      </c>
      <c r="T91" s="104" t="s">
        <v>130</v>
      </c>
    </row>
    <row r="92" s="1" customFormat="1" ht="29.28" customHeight="1">
      <c r="B92" s="46"/>
      <c r="C92" s="108" t="s">
        <v>105</v>
      </c>
      <c r="D92" s="74"/>
      <c r="E92" s="74"/>
      <c r="F92" s="74"/>
      <c r="G92" s="74"/>
      <c r="H92" s="74"/>
      <c r="I92" s="203"/>
      <c r="J92" s="215">
        <f>BK92</f>
        <v>0</v>
      </c>
      <c r="K92" s="74"/>
      <c r="L92" s="72"/>
      <c r="M92" s="105"/>
      <c r="N92" s="106"/>
      <c r="O92" s="106"/>
      <c r="P92" s="216">
        <f>P93+P200</f>
        <v>0</v>
      </c>
      <c r="Q92" s="106"/>
      <c r="R92" s="216">
        <f>R93+R200</f>
        <v>37.281802891999995</v>
      </c>
      <c r="S92" s="106"/>
      <c r="T92" s="217">
        <f>T93+T200</f>
        <v>43.866</v>
      </c>
      <c r="AT92" s="23" t="s">
        <v>77</v>
      </c>
      <c r="AU92" s="23" t="s">
        <v>106</v>
      </c>
      <c r="BK92" s="218">
        <f>BK93+BK200</f>
        <v>0</v>
      </c>
    </row>
    <row r="93" s="11" customFormat="1" ht="37.44" customHeight="1">
      <c r="B93" s="219"/>
      <c r="C93" s="220"/>
      <c r="D93" s="221" t="s">
        <v>77</v>
      </c>
      <c r="E93" s="222" t="s">
        <v>131</v>
      </c>
      <c r="F93" s="222" t="s">
        <v>132</v>
      </c>
      <c r="G93" s="220"/>
      <c r="H93" s="220"/>
      <c r="I93" s="223"/>
      <c r="J93" s="224">
        <f>BK93</f>
        <v>0</v>
      </c>
      <c r="K93" s="220"/>
      <c r="L93" s="225"/>
      <c r="M93" s="226"/>
      <c r="N93" s="227"/>
      <c r="O93" s="227"/>
      <c r="P93" s="228">
        <f>P94+P99+P116+P125+P181+P195</f>
        <v>0</v>
      </c>
      <c r="Q93" s="227"/>
      <c r="R93" s="228">
        <f>R94+R99+R116+R125+R181+R195</f>
        <v>33.047586541999998</v>
      </c>
      <c r="S93" s="227"/>
      <c r="T93" s="229">
        <f>T94+T99+T116+T125+T181+T195</f>
        <v>43.866</v>
      </c>
      <c r="AR93" s="230" t="s">
        <v>25</v>
      </c>
      <c r="AT93" s="231" t="s">
        <v>77</v>
      </c>
      <c r="AU93" s="231" t="s">
        <v>78</v>
      </c>
      <c r="AY93" s="230" t="s">
        <v>133</v>
      </c>
      <c r="BK93" s="232">
        <f>BK94+BK99+BK116+BK125+BK181+BK195</f>
        <v>0</v>
      </c>
    </row>
    <row r="94" s="11" customFormat="1" ht="19.92" customHeight="1">
      <c r="B94" s="219"/>
      <c r="C94" s="220"/>
      <c r="D94" s="221" t="s">
        <v>77</v>
      </c>
      <c r="E94" s="233" t="s">
        <v>25</v>
      </c>
      <c r="F94" s="233" t="s">
        <v>134</v>
      </c>
      <c r="G94" s="220"/>
      <c r="H94" s="220"/>
      <c r="I94" s="223"/>
      <c r="J94" s="234">
        <f>BK94</f>
        <v>0</v>
      </c>
      <c r="K94" s="220"/>
      <c r="L94" s="225"/>
      <c r="M94" s="226"/>
      <c r="N94" s="227"/>
      <c r="O94" s="227"/>
      <c r="P94" s="228">
        <f>SUM(P95:P98)</f>
        <v>0</v>
      </c>
      <c r="Q94" s="227"/>
      <c r="R94" s="228">
        <f>SUM(R95:R98)</f>
        <v>0.18000000000000002</v>
      </c>
      <c r="S94" s="227"/>
      <c r="T94" s="229">
        <f>SUM(T95:T98)</f>
        <v>0</v>
      </c>
      <c r="AR94" s="230" t="s">
        <v>25</v>
      </c>
      <c r="AT94" s="231" t="s">
        <v>77</v>
      </c>
      <c r="AU94" s="231" t="s">
        <v>25</v>
      </c>
      <c r="AY94" s="230" t="s">
        <v>133</v>
      </c>
      <c r="BK94" s="232">
        <f>SUM(BK95:BK98)</f>
        <v>0</v>
      </c>
    </row>
    <row r="95" s="1" customFormat="1" ht="25.5" customHeight="1">
      <c r="B95" s="46"/>
      <c r="C95" s="235" t="s">
        <v>25</v>
      </c>
      <c r="D95" s="235" t="s">
        <v>135</v>
      </c>
      <c r="E95" s="236" t="s">
        <v>136</v>
      </c>
      <c r="F95" s="237" t="s">
        <v>137</v>
      </c>
      <c r="G95" s="238" t="s">
        <v>138</v>
      </c>
      <c r="H95" s="239">
        <v>1000</v>
      </c>
      <c r="I95" s="240"/>
      <c r="J95" s="241">
        <f>ROUND(I95*H95,2)</f>
        <v>0</v>
      </c>
      <c r="K95" s="237" t="s">
        <v>139</v>
      </c>
      <c r="L95" s="72"/>
      <c r="M95" s="242" t="s">
        <v>36</v>
      </c>
      <c r="N95" s="243" t="s">
        <v>49</v>
      </c>
      <c r="O95" s="47"/>
      <c r="P95" s="244">
        <f>O95*H95</f>
        <v>0</v>
      </c>
      <c r="Q95" s="244">
        <v>0</v>
      </c>
      <c r="R95" s="244">
        <f>Q95*H95</f>
        <v>0</v>
      </c>
      <c r="S95" s="244">
        <v>0</v>
      </c>
      <c r="T95" s="245">
        <f>S95*H95</f>
        <v>0</v>
      </c>
      <c r="AR95" s="23" t="s">
        <v>140</v>
      </c>
      <c r="AT95" s="23" t="s">
        <v>135</v>
      </c>
      <c r="AU95" s="23" t="s">
        <v>24</v>
      </c>
      <c r="AY95" s="23" t="s">
        <v>133</v>
      </c>
      <c r="BE95" s="246">
        <f>IF(N95="základní",J95,0)</f>
        <v>0</v>
      </c>
      <c r="BF95" s="246">
        <f>IF(N95="snížená",J95,0)</f>
        <v>0</v>
      </c>
      <c r="BG95" s="246">
        <f>IF(N95="zákl. přenesená",J95,0)</f>
        <v>0</v>
      </c>
      <c r="BH95" s="246">
        <f>IF(N95="sníž. přenesená",J95,0)</f>
        <v>0</v>
      </c>
      <c r="BI95" s="246">
        <f>IF(N95="nulová",J95,0)</f>
        <v>0</v>
      </c>
      <c r="BJ95" s="23" t="s">
        <v>25</v>
      </c>
      <c r="BK95" s="246">
        <f>ROUND(I95*H95,2)</f>
        <v>0</v>
      </c>
      <c r="BL95" s="23" t="s">
        <v>140</v>
      </c>
      <c r="BM95" s="23" t="s">
        <v>141</v>
      </c>
    </row>
    <row r="96" s="1" customFormat="1">
      <c r="B96" s="46"/>
      <c r="C96" s="74"/>
      <c r="D96" s="247" t="s">
        <v>142</v>
      </c>
      <c r="E96" s="74"/>
      <c r="F96" s="248" t="s">
        <v>143</v>
      </c>
      <c r="G96" s="74"/>
      <c r="H96" s="74"/>
      <c r="I96" s="203"/>
      <c r="J96" s="74"/>
      <c r="K96" s="74"/>
      <c r="L96" s="72"/>
      <c r="M96" s="249"/>
      <c r="N96" s="47"/>
      <c r="O96" s="47"/>
      <c r="P96" s="47"/>
      <c r="Q96" s="47"/>
      <c r="R96" s="47"/>
      <c r="S96" s="47"/>
      <c r="T96" s="95"/>
      <c r="AT96" s="23" t="s">
        <v>142</v>
      </c>
      <c r="AU96" s="23" t="s">
        <v>24</v>
      </c>
    </row>
    <row r="97" s="1" customFormat="1" ht="16.5" customHeight="1">
      <c r="B97" s="46"/>
      <c r="C97" s="235" t="s">
        <v>24</v>
      </c>
      <c r="D97" s="235" t="s">
        <v>135</v>
      </c>
      <c r="E97" s="236" t="s">
        <v>144</v>
      </c>
      <c r="F97" s="237" t="s">
        <v>145</v>
      </c>
      <c r="G97" s="238" t="s">
        <v>138</v>
      </c>
      <c r="H97" s="239">
        <v>1000</v>
      </c>
      <c r="I97" s="240"/>
      <c r="J97" s="241">
        <f>ROUND(I97*H97,2)</f>
        <v>0</v>
      </c>
      <c r="K97" s="237" t="s">
        <v>139</v>
      </c>
      <c r="L97" s="72"/>
      <c r="M97" s="242" t="s">
        <v>36</v>
      </c>
      <c r="N97" s="243" t="s">
        <v>49</v>
      </c>
      <c r="O97" s="47"/>
      <c r="P97" s="244">
        <f>O97*H97</f>
        <v>0</v>
      </c>
      <c r="Q97" s="244">
        <v>0.00018000000000000001</v>
      </c>
      <c r="R97" s="244">
        <f>Q97*H97</f>
        <v>0.18000000000000002</v>
      </c>
      <c r="S97" s="244">
        <v>0</v>
      </c>
      <c r="T97" s="245">
        <f>S97*H97</f>
        <v>0</v>
      </c>
      <c r="AR97" s="23" t="s">
        <v>140</v>
      </c>
      <c r="AT97" s="23" t="s">
        <v>135</v>
      </c>
      <c r="AU97" s="23" t="s">
        <v>24</v>
      </c>
      <c r="AY97" s="23" t="s">
        <v>133</v>
      </c>
      <c r="BE97" s="246">
        <f>IF(N97="základní",J97,0)</f>
        <v>0</v>
      </c>
      <c r="BF97" s="246">
        <f>IF(N97="snížená",J97,0)</f>
        <v>0</v>
      </c>
      <c r="BG97" s="246">
        <f>IF(N97="zákl. přenesená",J97,0)</f>
        <v>0</v>
      </c>
      <c r="BH97" s="246">
        <f>IF(N97="sníž. přenesená",J97,0)</f>
        <v>0</v>
      </c>
      <c r="BI97" s="246">
        <f>IF(N97="nulová",J97,0)</f>
        <v>0</v>
      </c>
      <c r="BJ97" s="23" t="s">
        <v>25</v>
      </c>
      <c r="BK97" s="246">
        <f>ROUND(I97*H97,2)</f>
        <v>0</v>
      </c>
      <c r="BL97" s="23" t="s">
        <v>140</v>
      </c>
      <c r="BM97" s="23" t="s">
        <v>146</v>
      </c>
    </row>
    <row r="98" s="1" customFormat="1">
      <c r="B98" s="46"/>
      <c r="C98" s="74"/>
      <c r="D98" s="247" t="s">
        <v>142</v>
      </c>
      <c r="E98" s="74"/>
      <c r="F98" s="248" t="s">
        <v>147</v>
      </c>
      <c r="G98" s="74"/>
      <c r="H98" s="74"/>
      <c r="I98" s="203"/>
      <c r="J98" s="74"/>
      <c r="K98" s="74"/>
      <c r="L98" s="72"/>
      <c r="M98" s="249"/>
      <c r="N98" s="47"/>
      <c r="O98" s="47"/>
      <c r="P98" s="47"/>
      <c r="Q98" s="47"/>
      <c r="R98" s="47"/>
      <c r="S98" s="47"/>
      <c r="T98" s="95"/>
      <c r="AT98" s="23" t="s">
        <v>142</v>
      </c>
      <c r="AU98" s="23" t="s">
        <v>24</v>
      </c>
    </row>
    <row r="99" s="11" customFormat="1" ht="29.88" customHeight="1">
      <c r="B99" s="219"/>
      <c r="C99" s="220"/>
      <c r="D99" s="221" t="s">
        <v>77</v>
      </c>
      <c r="E99" s="233" t="s">
        <v>140</v>
      </c>
      <c r="F99" s="233" t="s">
        <v>148</v>
      </c>
      <c r="G99" s="220"/>
      <c r="H99" s="220"/>
      <c r="I99" s="223"/>
      <c r="J99" s="234">
        <f>BK99</f>
        <v>0</v>
      </c>
      <c r="K99" s="220"/>
      <c r="L99" s="225"/>
      <c r="M99" s="226"/>
      <c r="N99" s="227"/>
      <c r="O99" s="227"/>
      <c r="P99" s="228">
        <f>SUM(P100:P115)</f>
        <v>0</v>
      </c>
      <c r="Q99" s="227"/>
      <c r="R99" s="228">
        <f>SUM(R100:R115)</f>
        <v>1.2407516620000001</v>
      </c>
      <c r="S99" s="227"/>
      <c r="T99" s="229">
        <f>SUM(T100:T115)</f>
        <v>31.097999999999995</v>
      </c>
      <c r="AR99" s="230" t="s">
        <v>25</v>
      </c>
      <c r="AT99" s="231" t="s">
        <v>77</v>
      </c>
      <c r="AU99" s="231" t="s">
        <v>25</v>
      </c>
      <c r="AY99" s="230" t="s">
        <v>133</v>
      </c>
      <c r="BK99" s="232">
        <f>SUM(BK100:BK115)</f>
        <v>0</v>
      </c>
    </row>
    <row r="100" s="1" customFormat="1" ht="16.5" customHeight="1">
      <c r="B100" s="46"/>
      <c r="C100" s="235" t="s">
        <v>149</v>
      </c>
      <c r="D100" s="235" t="s">
        <v>135</v>
      </c>
      <c r="E100" s="236" t="s">
        <v>150</v>
      </c>
      <c r="F100" s="237" t="s">
        <v>151</v>
      </c>
      <c r="G100" s="238" t="s">
        <v>138</v>
      </c>
      <c r="H100" s="239">
        <v>518.29999999999995</v>
      </c>
      <c r="I100" s="240"/>
      <c r="J100" s="241">
        <f>ROUND(I100*H100,2)</f>
        <v>0</v>
      </c>
      <c r="K100" s="237" t="s">
        <v>139</v>
      </c>
      <c r="L100" s="72"/>
      <c r="M100" s="242" t="s">
        <v>36</v>
      </c>
      <c r="N100" s="243" t="s">
        <v>49</v>
      </c>
      <c r="O100" s="47"/>
      <c r="P100" s="244">
        <f>O100*H100</f>
        <v>0</v>
      </c>
      <c r="Q100" s="244">
        <v>0.00036850000000000001</v>
      </c>
      <c r="R100" s="244">
        <f>Q100*H100</f>
        <v>0.19099354999999998</v>
      </c>
      <c r="S100" s="244">
        <v>0.059999999999999998</v>
      </c>
      <c r="T100" s="245">
        <f>S100*H100</f>
        <v>31.097999999999995</v>
      </c>
      <c r="AR100" s="23" t="s">
        <v>140</v>
      </c>
      <c r="AT100" s="23" t="s">
        <v>135</v>
      </c>
      <c r="AU100" s="23" t="s">
        <v>24</v>
      </c>
      <c r="AY100" s="23" t="s">
        <v>133</v>
      </c>
      <c r="BE100" s="246">
        <f>IF(N100="základní",J100,0)</f>
        <v>0</v>
      </c>
      <c r="BF100" s="246">
        <f>IF(N100="snížená",J100,0)</f>
        <v>0</v>
      </c>
      <c r="BG100" s="246">
        <f>IF(N100="zákl. přenesená",J100,0)</f>
        <v>0</v>
      </c>
      <c r="BH100" s="246">
        <f>IF(N100="sníž. přenesená",J100,0)</f>
        <v>0</v>
      </c>
      <c r="BI100" s="246">
        <f>IF(N100="nulová",J100,0)</f>
        <v>0</v>
      </c>
      <c r="BJ100" s="23" t="s">
        <v>25</v>
      </c>
      <c r="BK100" s="246">
        <f>ROUND(I100*H100,2)</f>
        <v>0</v>
      </c>
      <c r="BL100" s="23" t="s">
        <v>140</v>
      </c>
      <c r="BM100" s="23" t="s">
        <v>152</v>
      </c>
    </row>
    <row r="101" s="12" customFormat="1">
      <c r="B101" s="250"/>
      <c r="C101" s="251"/>
      <c r="D101" s="247" t="s">
        <v>153</v>
      </c>
      <c r="E101" s="252" t="s">
        <v>36</v>
      </c>
      <c r="F101" s="253" t="s">
        <v>154</v>
      </c>
      <c r="G101" s="251"/>
      <c r="H101" s="254">
        <v>120.7</v>
      </c>
      <c r="I101" s="255"/>
      <c r="J101" s="251"/>
      <c r="K101" s="251"/>
      <c r="L101" s="256"/>
      <c r="M101" s="257"/>
      <c r="N101" s="258"/>
      <c r="O101" s="258"/>
      <c r="P101" s="258"/>
      <c r="Q101" s="258"/>
      <c r="R101" s="258"/>
      <c r="S101" s="258"/>
      <c r="T101" s="259"/>
      <c r="AT101" s="260" t="s">
        <v>153</v>
      </c>
      <c r="AU101" s="260" t="s">
        <v>24</v>
      </c>
      <c r="AV101" s="12" t="s">
        <v>24</v>
      </c>
      <c r="AW101" s="12" t="s">
        <v>42</v>
      </c>
      <c r="AX101" s="12" t="s">
        <v>78</v>
      </c>
      <c r="AY101" s="260" t="s">
        <v>133</v>
      </c>
    </row>
    <row r="102" s="12" customFormat="1">
      <c r="B102" s="250"/>
      <c r="C102" s="251"/>
      <c r="D102" s="247" t="s">
        <v>153</v>
      </c>
      <c r="E102" s="252" t="s">
        <v>36</v>
      </c>
      <c r="F102" s="253" t="s">
        <v>155</v>
      </c>
      <c r="G102" s="251"/>
      <c r="H102" s="254">
        <v>397.60000000000002</v>
      </c>
      <c r="I102" s="255"/>
      <c r="J102" s="251"/>
      <c r="K102" s="251"/>
      <c r="L102" s="256"/>
      <c r="M102" s="257"/>
      <c r="N102" s="258"/>
      <c r="O102" s="258"/>
      <c r="P102" s="258"/>
      <c r="Q102" s="258"/>
      <c r="R102" s="258"/>
      <c r="S102" s="258"/>
      <c r="T102" s="259"/>
      <c r="AT102" s="260" t="s">
        <v>153</v>
      </c>
      <c r="AU102" s="260" t="s">
        <v>24</v>
      </c>
      <c r="AV102" s="12" t="s">
        <v>24</v>
      </c>
      <c r="AW102" s="12" t="s">
        <v>42</v>
      </c>
      <c r="AX102" s="12" t="s">
        <v>78</v>
      </c>
      <c r="AY102" s="260" t="s">
        <v>133</v>
      </c>
    </row>
    <row r="103" s="1" customFormat="1" ht="16.5" customHeight="1">
      <c r="B103" s="46"/>
      <c r="C103" s="235" t="s">
        <v>140</v>
      </c>
      <c r="D103" s="235" t="s">
        <v>135</v>
      </c>
      <c r="E103" s="236" t="s">
        <v>156</v>
      </c>
      <c r="F103" s="237" t="s">
        <v>157</v>
      </c>
      <c r="G103" s="238" t="s">
        <v>138</v>
      </c>
      <c r="H103" s="239">
        <v>397.60000000000002</v>
      </c>
      <c r="I103" s="240"/>
      <c r="J103" s="241">
        <f>ROUND(I103*H103,2)</f>
        <v>0</v>
      </c>
      <c r="K103" s="237" t="s">
        <v>139</v>
      </c>
      <c r="L103" s="72"/>
      <c r="M103" s="242" t="s">
        <v>36</v>
      </c>
      <c r="N103" s="243" t="s">
        <v>49</v>
      </c>
      <c r="O103" s="47"/>
      <c r="P103" s="244">
        <f>O103*H103</f>
        <v>0</v>
      </c>
      <c r="Q103" s="244">
        <v>0.00060411999999999998</v>
      </c>
      <c r="R103" s="244">
        <f>Q103*H103</f>
        <v>0.24019811200000002</v>
      </c>
      <c r="S103" s="244">
        <v>0</v>
      </c>
      <c r="T103" s="245">
        <f>S103*H103</f>
        <v>0</v>
      </c>
      <c r="AR103" s="23" t="s">
        <v>140</v>
      </c>
      <c r="AT103" s="23" t="s">
        <v>135</v>
      </c>
      <c r="AU103" s="23" t="s">
        <v>24</v>
      </c>
      <c r="AY103" s="23" t="s">
        <v>133</v>
      </c>
      <c r="BE103" s="246">
        <f>IF(N103="základní",J103,0)</f>
        <v>0</v>
      </c>
      <c r="BF103" s="246">
        <f>IF(N103="snížená",J103,0)</f>
        <v>0</v>
      </c>
      <c r="BG103" s="246">
        <f>IF(N103="zákl. přenesená",J103,0)</f>
        <v>0</v>
      </c>
      <c r="BH103" s="246">
        <f>IF(N103="sníž. přenesená",J103,0)</f>
        <v>0</v>
      </c>
      <c r="BI103" s="246">
        <f>IF(N103="nulová",J103,0)</f>
        <v>0</v>
      </c>
      <c r="BJ103" s="23" t="s">
        <v>25</v>
      </c>
      <c r="BK103" s="246">
        <f>ROUND(I103*H103,2)</f>
        <v>0</v>
      </c>
      <c r="BL103" s="23" t="s">
        <v>140</v>
      </c>
      <c r="BM103" s="23" t="s">
        <v>158</v>
      </c>
    </row>
    <row r="104" s="1" customFormat="1">
      <c r="B104" s="46"/>
      <c r="C104" s="74"/>
      <c r="D104" s="247" t="s">
        <v>142</v>
      </c>
      <c r="E104" s="74"/>
      <c r="F104" s="248" t="s">
        <v>159</v>
      </c>
      <c r="G104" s="74"/>
      <c r="H104" s="74"/>
      <c r="I104" s="203"/>
      <c r="J104" s="74"/>
      <c r="K104" s="74"/>
      <c r="L104" s="72"/>
      <c r="M104" s="249"/>
      <c r="N104" s="47"/>
      <c r="O104" s="47"/>
      <c r="P104" s="47"/>
      <c r="Q104" s="47"/>
      <c r="R104" s="47"/>
      <c r="S104" s="47"/>
      <c r="T104" s="95"/>
      <c r="AT104" s="23" t="s">
        <v>142</v>
      </c>
      <c r="AU104" s="23" t="s">
        <v>24</v>
      </c>
    </row>
    <row r="105" s="1" customFormat="1" ht="16.5" customHeight="1">
      <c r="B105" s="46"/>
      <c r="C105" s="235" t="s">
        <v>160</v>
      </c>
      <c r="D105" s="235" t="s">
        <v>135</v>
      </c>
      <c r="E105" s="236" t="s">
        <v>161</v>
      </c>
      <c r="F105" s="237" t="s">
        <v>162</v>
      </c>
      <c r="G105" s="238" t="s">
        <v>138</v>
      </c>
      <c r="H105" s="239">
        <v>2</v>
      </c>
      <c r="I105" s="240"/>
      <c r="J105" s="241">
        <f>ROUND(I105*H105,2)</f>
        <v>0</v>
      </c>
      <c r="K105" s="237" t="s">
        <v>139</v>
      </c>
      <c r="L105" s="72"/>
      <c r="M105" s="242" t="s">
        <v>36</v>
      </c>
      <c r="N105" s="243" t="s">
        <v>49</v>
      </c>
      <c r="O105" s="47"/>
      <c r="P105" s="244">
        <f>O105*H105</f>
        <v>0</v>
      </c>
      <c r="Q105" s="244">
        <v>0.00077999999999999999</v>
      </c>
      <c r="R105" s="244">
        <f>Q105*H105</f>
        <v>0.00156</v>
      </c>
      <c r="S105" s="244">
        <v>0</v>
      </c>
      <c r="T105" s="245">
        <f>S105*H105</f>
        <v>0</v>
      </c>
      <c r="AR105" s="23" t="s">
        <v>140</v>
      </c>
      <c r="AT105" s="23" t="s">
        <v>135</v>
      </c>
      <c r="AU105" s="23" t="s">
        <v>24</v>
      </c>
      <c r="AY105" s="23" t="s">
        <v>133</v>
      </c>
      <c r="BE105" s="246">
        <f>IF(N105="základní",J105,0)</f>
        <v>0</v>
      </c>
      <c r="BF105" s="246">
        <f>IF(N105="snížená",J105,0)</f>
        <v>0</v>
      </c>
      <c r="BG105" s="246">
        <f>IF(N105="zákl. přenesená",J105,0)</f>
        <v>0</v>
      </c>
      <c r="BH105" s="246">
        <f>IF(N105="sníž. přenesená",J105,0)</f>
        <v>0</v>
      </c>
      <c r="BI105" s="246">
        <f>IF(N105="nulová",J105,0)</f>
        <v>0</v>
      </c>
      <c r="BJ105" s="23" t="s">
        <v>25</v>
      </c>
      <c r="BK105" s="246">
        <f>ROUND(I105*H105,2)</f>
        <v>0</v>
      </c>
      <c r="BL105" s="23" t="s">
        <v>140</v>
      </c>
      <c r="BM105" s="23" t="s">
        <v>163</v>
      </c>
    </row>
    <row r="106" s="1" customFormat="1">
      <c r="B106" s="46"/>
      <c r="C106" s="74"/>
      <c r="D106" s="247" t="s">
        <v>142</v>
      </c>
      <c r="E106" s="74"/>
      <c r="F106" s="248" t="s">
        <v>159</v>
      </c>
      <c r="G106" s="74"/>
      <c r="H106" s="74"/>
      <c r="I106" s="203"/>
      <c r="J106" s="74"/>
      <c r="K106" s="74"/>
      <c r="L106" s="72"/>
      <c r="M106" s="249"/>
      <c r="N106" s="47"/>
      <c r="O106" s="47"/>
      <c r="P106" s="47"/>
      <c r="Q106" s="47"/>
      <c r="R106" s="47"/>
      <c r="S106" s="47"/>
      <c r="T106" s="95"/>
      <c r="AT106" s="23" t="s">
        <v>142</v>
      </c>
      <c r="AU106" s="23" t="s">
        <v>24</v>
      </c>
    </row>
    <row r="107" s="1" customFormat="1">
      <c r="B107" s="46"/>
      <c r="C107" s="74"/>
      <c r="D107" s="247" t="s">
        <v>164</v>
      </c>
      <c r="E107" s="74"/>
      <c r="F107" s="248" t="s">
        <v>165</v>
      </c>
      <c r="G107" s="74"/>
      <c r="H107" s="74"/>
      <c r="I107" s="203"/>
      <c r="J107" s="74"/>
      <c r="K107" s="74"/>
      <c r="L107" s="72"/>
      <c r="M107" s="249"/>
      <c r="N107" s="47"/>
      <c r="O107" s="47"/>
      <c r="P107" s="47"/>
      <c r="Q107" s="47"/>
      <c r="R107" s="47"/>
      <c r="S107" s="47"/>
      <c r="T107" s="95"/>
      <c r="AT107" s="23" t="s">
        <v>164</v>
      </c>
      <c r="AU107" s="23" t="s">
        <v>24</v>
      </c>
    </row>
    <row r="108" s="1" customFormat="1" ht="16.5" customHeight="1">
      <c r="B108" s="46"/>
      <c r="C108" s="261" t="s">
        <v>166</v>
      </c>
      <c r="D108" s="261" t="s">
        <v>167</v>
      </c>
      <c r="E108" s="262" t="s">
        <v>168</v>
      </c>
      <c r="F108" s="263" t="s">
        <v>169</v>
      </c>
      <c r="G108" s="264" t="s">
        <v>170</v>
      </c>
      <c r="H108" s="265">
        <v>0.098000000000000004</v>
      </c>
      <c r="I108" s="266"/>
      <c r="J108" s="267">
        <f>ROUND(I108*H108,2)</f>
        <v>0</v>
      </c>
      <c r="K108" s="263" t="s">
        <v>139</v>
      </c>
      <c r="L108" s="268"/>
      <c r="M108" s="269" t="s">
        <v>36</v>
      </c>
      <c r="N108" s="270" t="s">
        <v>49</v>
      </c>
      <c r="O108" s="47"/>
      <c r="P108" s="244">
        <f>O108*H108</f>
        <v>0</v>
      </c>
      <c r="Q108" s="244">
        <v>1</v>
      </c>
      <c r="R108" s="244">
        <f>Q108*H108</f>
        <v>0.098000000000000004</v>
      </c>
      <c r="S108" s="244">
        <v>0</v>
      </c>
      <c r="T108" s="245">
        <f>S108*H108</f>
        <v>0</v>
      </c>
      <c r="AR108" s="23" t="s">
        <v>171</v>
      </c>
      <c r="AT108" s="23" t="s">
        <v>167</v>
      </c>
      <c r="AU108" s="23" t="s">
        <v>24</v>
      </c>
      <c r="AY108" s="23" t="s">
        <v>133</v>
      </c>
      <c r="BE108" s="246">
        <f>IF(N108="základní",J108,0)</f>
        <v>0</v>
      </c>
      <c r="BF108" s="246">
        <f>IF(N108="snížená",J108,0)</f>
        <v>0</v>
      </c>
      <c r="BG108" s="246">
        <f>IF(N108="zákl. přenesená",J108,0)</f>
        <v>0</v>
      </c>
      <c r="BH108" s="246">
        <f>IF(N108="sníž. přenesená",J108,0)</f>
        <v>0</v>
      </c>
      <c r="BI108" s="246">
        <f>IF(N108="nulová",J108,0)</f>
        <v>0</v>
      </c>
      <c r="BJ108" s="23" t="s">
        <v>25</v>
      </c>
      <c r="BK108" s="246">
        <f>ROUND(I108*H108,2)</f>
        <v>0</v>
      </c>
      <c r="BL108" s="23" t="s">
        <v>140</v>
      </c>
      <c r="BM108" s="23" t="s">
        <v>172</v>
      </c>
    </row>
    <row r="109" s="12" customFormat="1">
      <c r="B109" s="250"/>
      <c r="C109" s="251"/>
      <c r="D109" s="247" t="s">
        <v>153</v>
      </c>
      <c r="E109" s="252" t="s">
        <v>36</v>
      </c>
      <c r="F109" s="253" t="s">
        <v>173</v>
      </c>
      <c r="G109" s="251"/>
      <c r="H109" s="254">
        <v>0.098000000000000004</v>
      </c>
      <c r="I109" s="255"/>
      <c r="J109" s="251"/>
      <c r="K109" s="251"/>
      <c r="L109" s="256"/>
      <c r="M109" s="257"/>
      <c r="N109" s="258"/>
      <c r="O109" s="258"/>
      <c r="P109" s="258"/>
      <c r="Q109" s="258"/>
      <c r="R109" s="258"/>
      <c r="S109" s="258"/>
      <c r="T109" s="259"/>
      <c r="AT109" s="260" t="s">
        <v>153</v>
      </c>
      <c r="AU109" s="260" t="s">
        <v>24</v>
      </c>
      <c r="AV109" s="12" t="s">
        <v>24</v>
      </c>
      <c r="AW109" s="12" t="s">
        <v>42</v>
      </c>
      <c r="AX109" s="12" t="s">
        <v>25</v>
      </c>
      <c r="AY109" s="260" t="s">
        <v>133</v>
      </c>
    </row>
    <row r="110" s="1" customFormat="1" ht="25.5" customHeight="1">
      <c r="B110" s="46"/>
      <c r="C110" s="235" t="s">
        <v>174</v>
      </c>
      <c r="D110" s="235" t="s">
        <v>135</v>
      </c>
      <c r="E110" s="236" t="s">
        <v>175</v>
      </c>
      <c r="F110" s="237" t="s">
        <v>176</v>
      </c>
      <c r="G110" s="238" t="s">
        <v>177</v>
      </c>
      <c r="H110" s="239">
        <v>710</v>
      </c>
      <c r="I110" s="240"/>
      <c r="J110" s="241">
        <f>ROUND(I110*H110,2)</f>
        <v>0</v>
      </c>
      <c r="K110" s="237" t="s">
        <v>139</v>
      </c>
      <c r="L110" s="72"/>
      <c r="M110" s="242" t="s">
        <v>36</v>
      </c>
      <c r="N110" s="243" t="s">
        <v>49</v>
      </c>
      <c r="O110" s="47"/>
      <c r="P110" s="244">
        <f>O110*H110</f>
        <v>0</v>
      </c>
      <c r="Q110" s="244">
        <v>0</v>
      </c>
      <c r="R110" s="244">
        <f>Q110*H110</f>
        <v>0</v>
      </c>
      <c r="S110" s="244">
        <v>0</v>
      </c>
      <c r="T110" s="245">
        <f>S110*H110</f>
        <v>0</v>
      </c>
      <c r="AR110" s="23" t="s">
        <v>140</v>
      </c>
      <c r="AT110" s="23" t="s">
        <v>135</v>
      </c>
      <c r="AU110" s="23" t="s">
        <v>24</v>
      </c>
      <c r="AY110" s="23" t="s">
        <v>133</v>
      </c>
      <c r="BE110" s="246">
        <f>IF(N110="základní",J110,0)</f>
        <v>0</v>
      </c>
      <c r="BF110" s="246">
        <f>IF(N110="snížená",J110,0)</f>
        <v>0</v>
      </c>
      <c r="BG110" s="246">
        <f>IF(N110="zákl. přenesená",J110,0)</f>
        <v>0</v>
      </c>
      <c r="BH110" s="246">
        <f>IF(N110="sníž. přenesená",J110,0)</f>
        <v>0</v>
      </c>
      <c r="BI110" s="246">
        <f>IF(N110="nulová",J110,0)</f>
        <v>0</v>
      </c>
      <c r="BJ110" s="23" t="s">
        <v>25</v>
      </c>
      <c r="BK110" s="246">
        <f>ROUND(I110*H110,2)</f>
        <v>0</v>
      </c>
      <c r="BL110" s="23" t="s">
        <v>140</v>
      </c>
      <c r="BM110" s="23" t="s">
        <v>178</v>
      </c>
    </row>
    <row r="111" s="1" customFormat="1">
      <c r="B111" s="46"/>
      <c r="C111" s="74"/>
      <c r="D111" s="247" t="s">
        <v>164</v>
      </c>
      <c r="E111" s="74"/>
      <c r="F111" s="248" t="s">
        <v>179</v>
      </c>
      <c r="G111" s="74"/>
      <c r="H111" s="74"/>
      <c r="I111" s="203"/>
      <c r="J111" s="74"/>
      <c r="K111" s="74"/>
      <c r="L111" s="72"/>
      <c r="M111" s="249"/>
      <c r="N111" s="47"/>
      <c r="O111" s="47"/>
      <c r="P111" s="47"/>
      <c r="Q111" s="47"/>
      <c r="R111" s="47"/>
      <c r="S111" s="47"/>
      <c r="T111" s="95"/>
      <c r="AT111" s="23" t="s">
        <v>164</v>
      </c>
      <c r="AU111" s="23" t="s">
        <v>24</v>
      </c>
    </row>
    <row r="112" s="12" customFormat="1">
      <c r="B112" s="250"/>
      <c r="C112" s="251"/>
      <c r="D112" s="247" t="s">
        <v>153</v>
      </c>
      <c r="E112" s="252" t="s">
        <v>36</v>
      </c>
      <c r="F112" s="253" t="s">
        <v>180</v>
      </c>
      <c r="G112" s="251"/>
      <c r="H112" s="254">
        <v>710</v>
      </c>
      <c r="I112" s="255"/>
      <c r="J112" s="251"/>
      <c r="K112" s="251"/>
      <c r="L112" s="256"/>
      <c r="M112" s="257"/>
      <c r="N112" s="258"/>
      <c r="O112" s="258"/>
      <c r="P112" s="258"/>
      <c r="Q112" s="258"/>
      <c r="R112" s="258"/>
      <c r="S112" s="258"/>
      <c r="T112" s="259"/>
      <c r="AT112" s="260" t="s">
        <v>153</v>
      </c>
      <c r="AU112" s="260" t="s">
        <v>24</v>
      </c>
      <c r="AV112" s="12" t="s">
        <v>24</v>
      </c>
      <c r="AW112" s="12" t="s">
        <v>42</v>
      </c>
      <c r="AX112" s="12" t="s">
        <v>78</v>
      </c>
      <c r="AY112" s="260" t="s">
        <v>133</v>
      </c>
    </row>
    <row r="113" s="13" customFormat="1">
      <c r="B113" s="271"/>
      <c r="C113" s="272"/>
      <c r="D113" s="247" t="s">
        <v>153</v>
      </c>
      <c r="E113" s="273" t="s">
        <v>36</v>
      </c>
      <c r="F113" s="274" t="s">
        <v>181</v>
      </c>
      <c r="G113" s="272"/>
      <c r="H113" s="275">
        <v>710</v>
      </c>
      <c r="I113" s="276"/>
      <c r="J113" s="272"/>
      <c r="K113" s="272"/>
      <c r="L113" s="277"/>
      <c r="M113" s="278"/>
      <c r="N113" s="279"/>
      <c r="O113" s="279"/>
      <c r="P113" s="279"/>
      <c r="Q113" s="279"/>
      <c r="R113" s="279"/>
      <c r="S113" s="279"/>
      <c r="T113" s="280"/>
      <c r="AT113" s="281" t="s">
        <v>153</v>
      </c>
      <c r="AU113" s="281" t="s">
        <v>24</v>
      </c>
      <c r="AV113" s="13" t="s">
        <v>140</v>
      </c>
      <c r="AW113" s="13" t="s">
        <v>42</v>
      </c>
      <c r="AX113" s="13" t="s">
        <v>25</v>
      </c>
      <c r="AY113" s="281" t="s">
        <v>133</v>
      </c>
    </row>
    <row r="114" s="1" customFormat="1" ht="25.5" customHeight="1">
      <c r="B114" s="46"/>
      <c r="C114" s="235" t="s">
        <v>171</v>
      </c>
      <c r="D114" s="235" t="s">
        <v>135</v>
      </c>
      <c r="E114" s="236" t="s">
        <v>182</v>
      </c>
      <c r="F114" s="237" t="s">
        <v>183</v>
      </c>
      <c r="G114" s="238" t="s">
        <v>177</v>
      </c>
      <c r="H114" s="239">
        <v>710</v>
      </c>
      <c r="I114" s="240"/>
      <c r="J114" s="241">
        <f>ROUND(I114*H114,2)</f>
        <v>0</v>
      </c>
      <c r="K114" s="237" t="s">
        <v>139</v>
      </c>
      <c r="L114" s="72"/>
      <c r="M114" s="242" t="s">
        <v>36</v>
      </c>
      <c r="N114" s="243" t="s">
        <v>49</v>
      </c>
      <c r="O114" s="47"/>
      <c r="P114" s="244">
        <f>O114*H114</f>
        <v>0</v>
      </c>
      <c r="Q114" s="244">
        <v>0</v>
      </c>
      <c r="R114" s="244">
        <f>Q114*H114</f>
        <v>0</v>
      </c>
      <c r="S114" s="244">
        <v>0</v>
      </c>
      <c r="T114" s="245">
        <f>S114*H114</f>
        <v>0</v>
      </c>
      <c r="AR114" s="23" t="s">
        <v>140</v>
      </c>
      <c r="AT114" s="23" t="s">
        <v>135</v>
      </c>
      <c r="AU114" s="23" t="s">
        <v>24</v>
      </c>
      <c r="AY114" s="23" t="s">
        <v>133</v>
      </c>
      <c r="BE114" s="246">
        <f>IF(N114="základní",J114,0)</f>
        <v>0</v>
      </c>
      <c r="BF114" s="246">
        <f>IF(N114="snížená",J114,0)</f>
        <v>0</v>
      </c>
      <c r="BG114" s="246">
        <f>IF(N114="zákl. přenesená",J114,0)</f>
        <v>0</v>
      </c>
      <c r="BH114" s="246">
        <f>IF(N114="sníž. přenesená",J114,0)</f>
        <v>0</v>
      </c>
      <c r="BI114" s="246">
        <f>IF(N114="nulová",J114,0)</f>
        <v>0</v>
      </c>
      <c r="BJ114" s="23" t="s">
        <v>25</v>
      </c>
      <c r="BK114" s="246">
        <f>ROUND(I114*H114,2)</f>
        <v>0</v>
      </c>
      <c r="BL114" s="23" t="s">
        <v>140</v>
      </c>
      <c r="BM114" s="23" t="s">
        <v>184</v>
      </c>
    </row>
    <row r="115" s="1" customFormat="1" ht="16.5" customHeight="1">
      <c r="B115" s="46"/>
      <c r="C115" s="261" t="s">
        <v>185</v>
      </c>
      <c r="D115" s="261" t="s">
        <v>167</v>
      </c>
      <c r="E115" s="262" t="s">
        <v>186</v>
      </c>
      <c r="F115" s="263" t="s">
        <v>187</v>
      </c>
      <c r="G115" s="264" t="s">
        <v>170</v>
      </c>
      <c r="H115" s="265">
        <v>0.70999999999999996</v>
      </c>
      <c r="I115" s="266"/>
      <c r="J115" s="267">
        <f>ROUND(I115*H115,2)</f>
        <v>0</v>
      </c>
      <c r="K115" s="263" t="s">
        <v>139</v>
      </c>
      <c r="L115" s="268"/>
      <c r="M115" s="269" t="s">
        <v>36</v>
      </c>
      <c r="N115" s="270" t="s">
        <v>49</v>
      </c>
      <c r="O115" s="47"/>
      <c r="P115" s="244">
        <f>O115*H115</f>
        <v>0</v>
      </c>
      <c r="Q115" s="244">
        <v>1</v>
      </c>
      <c r="R115" s="244">
        <f>Q115*H115</f>
        <v>0.70999999999999996</v>
      </c>
      <c r="S115" s="244">
        <v>0</v>
      </c>
      <c r="T115" s="245">
        <f>S115*H115</f>
        <v>0</v>
      </c>
      <c r="AR115" s="23" t="s">
        <v>171</v>
      </c>
      <c r="AT115" s="23" t="s">
        <v>167</v>
      </c>
      <c r="AU115" s="23" t="s">
        <v>24</v>
      </c>
      <c r="AY115" s="23" t="s">
        <v>133</v>
      </c>
      <c r="BE115" s="246">
        <f>IF(N115="základní",J115,0)</f>
        <v>0</v>
      </c>
      <c r="BF115" s="246">
        <f>IF(N115="snížená",J115,0)</f>
        <v>0</v>
      </c>
      <c r="BG115" s="246">
        <f>IF(N115="zákl. přenesená",J115,0)</f>
        <v>0</v>
      </c>
      <c r="BH115" s="246">
        <f>IF(N115="sníž. přenesená",J115,0)</f>
        <v>0</v>
      </c>
      <c r="BI115" s="246">
        <f>IF(N115="nulová",J115,0)</f>
        <v>0</v>
      </c>
      <c r="BJ115" s="23" t="s">
        <v>25</v>
      </c>
      <c r="BK115" s="246">
        <f>ROUND(I115*H115,2)</f>
        <v>0</v>
      </c>
      <c r="BL115" s="23" t="s">
        <v>140</v>
      </c>
      <c r="BM115" s="23" t="s">
        <v>188</v>
      </c>
    </row>
    <row r="116" s="11" customFormat="1" ht="29.88" customHeight="1">
      <c r="B116" s="219"/>
      <c r="C116" s="220"/>
      <c r="D116" s="221" t="s">
        <v>77</v>
      </c>
      <c r="E116" s="233" t="s">
        <v>166</v>
      </c>
      <c r="F116" s="233" t="s">
        <v>189</v>
      </c>
      <c r="G116" s="220"/>
      <c r="H116" s="220"/>
      <c r="I116" s="223"/>
      <c r="J116" s="234">
        <f>BK116</f>
        <v>0</v>
      </c>
      <c r="K116" s="220"/>
      <c r="L116" s="225"/>
      <c r="M116" s="226"/>
      <c r="N116" s="227"/>
      <c r="O116" s="227"/>
      <c r="P116" s="228">
        <f>SUM(P117:P124)</f>
        <v>0</v>
      </c>
      <c r="Q116" s="227"/>
      <c r="R116" s="228">
        <f>SUM(R117:R124)</f>
        <v>9.9395098799999992</v>
      </c>
      <c r="S116" s="227"/>
      <c r="T116" s="229">
        <f>SUM(T117:T124)</f>
        <v>0</v>
      </c>
      <c r="AR116" s="230" t="s">
        <v>25</v>
      </c>
      <c r="AT116" s="231" t="s">
        <v>77</v>
      </c>
      <c r="AU116" s="231" t="s">
        <v>25</v>
      </c>
      <c r="AY116" s="230" t="s">
        <v>133</v>
      </c>
      <c r="BK116" s="232">
        <f>SUM(BK117:BK124)</f>
        <v>0</v>
      </c>
    </row>
    <row r="117" s="1" customFormat="1" ht="25.5" customHeight="1">
      <c r="B117" s="46"/>
      <c r="C117" s="235" t="s">
        <v>30</v>
      </c>
      <c r="D117" s="235" t="s">
        <v>135</v>
      </c>
      <c r="E117" s="236" t="s">
        <v>190</v>
      </c>
      <c r="F117" s="237" t="s">
        <v>191</v>
      </c>
      <c r="G117" s="238" t="s">
        <v>138</v>
      </c>
      <c r="H117" s="239">
        <v>7170</v>
      </c>
      <c r="I117" s="240"/>
      <c r="J117" s="241">
        <f>ROUND(I117*H117,2)</f>
        <v>0</v>
      </c>
      <c r="K117" s="237" t="s">
        <v>139</v>
      </c>
      <c r="L117" s="72"/>
      <c r="M117" s="242" t="s">
        <v>36</v>
      </c>
      <c r="N117" s="243" t="s">
        <v>49</v>
      </c>
      <c r="O117" s="47"/>
      <c r="P117" s="244">
        <f>O117*H117</f>
        <v>0</v>
      </c>
      <c r="Q117" s="244">
        <v>0.001110364</v>
      </c>
      <c r="R117" s="244">
        <f>Q117*H117</f>
        <v>7.96130988</v>
      </c>
      <c r="S117" s="244">
        <v>0</v>
      </c>
      <c r="T117" s="245">
        <f>S117*H117</f>
        <v>0</v>
      </c>
      <c r="AR117" s="23" t="s">
        <v>140</v>
      </c>
      <c r="AT117" s="23" t="s">
        <v>135</v>
      </c>
      <c r="AU117" s="23" t="s">
        <v>24</v>
      </c>
      <c r="AY117" s="23" t="s">
        <v>133</v>
      </c>
      <c r="BE117" s="246">
        <f>IF(N117="základní",J117,0)</f>
        <v>0</v>
      </c>
      <c r="BF117" s="246">
        <f>IF(N117="snížená",J117,0)</f>
        <v>0</v>
      </c>
      <c r="BG117" s="246">
        <f>IF(N117="zákl. přenesená",J117,0)</f>
        <v>0</v>
      </c>
      <c r="BH117" s="246">
        <f>IF(N117="sníž. přenesená",J117,0)</f>
        <v>0</v>
      </c>
      <c r="BI117" s="246">
        <f>IF(N117="nulová",J117,0)</f>
        <v>0</v>
      </c>
      <c r="BJ117" s="23" t="s">
        <v>25</v>
      </c>
      <c r="BK117" s="246">
        <f>ROUND(I117*H117,2)</f>
        <v>0</v>
      </c>
      <c r="BL117" s="23" t="s">
        <v>140</v>
      </c>
      <c r="BM117" s="23" t="s">
        <v>192</v>
      </c>
    </row>
    <row r="118" s="1" customFormat="1">
      <c r="B118" s="46"/>
      <c r="C118" s="74"/>
      <c r="D118" s="247" t="s">
        <v>164</v>
      </c>
      <c r="E118" s="74"/>
      <c r="F118" s="248" t="s">
        <v>193</v>
      </c>
      <c r="G118" s="74"/>
      <c r="H118" s="74"/>
      <c r="I118" s="203"/>
      <c r="J118" s="74"/>
      <c r="K118" s="74"/>
      <c r="L118" s="72"/>
      <c r="M118" s="249"/>
      <c r="N118" s="47"/>
      <c r="O118" s="47"/>
      <c r="P118" s="47"/>
      <c r="Q118" s="47"/>
      <c r="R118" s="47"/>
      <c r="S118" s="47"/>
      <c r="T118" s="95"/>
      <c r="AT118" s="23" t="s">
        <v>164</v>
      </c>
      <c r="AU118" s="23" t="s">
        <v>24</v>
      </c>
    </row>
    <row r="119" s="12" customFormat="1">
      <c r="B119" s="250"/>
      <c r="C119" s="251"/>
      <c r="D119" s="247" t="s">
        <v>153</v>
      </c>
      <c r="E119" s="252" t="s">
        <v>36</v>
      </c>
      <c r="F119" s="253" t="s">
        <v>194</v>
      </c>
      <c r="G119" s="251"/>
      <c r="H119" s="254">
        <v>397</v>
      </c>
      <c r="I119" s="255"/>
      <c r="J119" s="251"/>
      <c r="K119" s="251"/>
      <c r="L119" s="256"/>
      <c r="M119" s="257"/>
      <c r="N119" s="258"/>
      <c r="O119" s="258"/>
      <c r="P119" s="258"/>
      <c r="Q119" s="258"/>
      <c r="R119" s="258"/>
      <c r="S119" s="258"/>
      <c r="T119" s="259"/>
      <c r="AT119" s="260" t="s">
        <v>153</v>
      </c>
      <c r="AU119" s="260" t="s">
        <v>24</v>
      </c>
      <c r="AV119" s="12" t="s">
        <v>24</v>
      </c>
      <c r="AW119" s="12" t="s">
        <v>42</v>
      </c>
      <c r="AX119" s="12" t="s">
        <v>78</v>
      </c>
      <c r="AY119" s="260" t="s">
        <v>133</v>
      </c>
    </row>
    <row r="120" s="12" customFormat="1">
      <c r="B120" s="250"/>
      <c r="C120" s="251"/>
      <c r="D120" s="247" t="s">
        <v>153</v>
      </c>
      <c r="E120" s="252" t="s">
        <v>36</v>
      </c>
      <c r="F120" s="253" t="s">
        <v>195</v>
      </c>
      <c r="G120" s="251"/>
      <c r="H120" s="254">
        <v>6773</v>
      </c>
      <c r="I120" s="255"/>
      <c r="J120" s="251"/>
      <c r="K120" s="251"/>
      <c r="L120" s="256"/>
      <c r="M120" s="257"/>
      <c r="N120" s="258"/>
      <c r="O120" s="258"/>
      <c r="P120" s="258"/>
      <c r="Q120" s="258"/>
      <c r="R120" s="258"/>
      <c r="S120" s="258"/>
      <c r="T120" s="259"/>
      <c r="AT120" s="260" t="s">
        <v>153</v>
      </c>
      <c r="AU120" s="260" t="s">
        <v>24</v>
      </c>
      <c r="AV120" s="12" t="s">
        <v>24</v>
      </c>
      <c r="AW120" s="12" t="s">
        <v>42</v>
      </c>
      <c r="AX120" s="12" t="s">
        <v>78</v>
      </c>
      <c r="AY120" s="260" t="s">
        <v>133</v>
      </c>
    </row>
    <row r="121" s="1" customFormat="1" ht="16.5" customHeight="1">
      <c r="B121" s="46"/>
      <c r="C121" s="235" t="s">
        <v>196</v>
      </c>
      <c r="D121" s="235" t="s">
        <v>135</v>
      </c>
      <c r="E121" s="236" t="s">
        <v>197</v>
      </c>
      <c r="F121" s="237" t="s">
        <v>198</v>
      </c>
      <c r="G121" s="238" t="s">
        <v>138</v>
      </c>
      <c r="H121" s="239">
        <v>7170</v>
      </c>
      <c r="I121" s="240"/>
      <c r="J121" s="241">
        <f>ROUND(I121*H121,2)</f>
        <v>0</v>
      </c>
      <c r="K121" s="237" t="s">
        <v>139</v>
      </c>
      <c r="L121" s="72"/>
      <c r="M121" s="242" t="s">
        <v>36</v>
      </c>
      <c r="N121" s="243" t="s">
        <v>49</v>
      </c>
      <c r="O121" s="47"/>
      <c r="P121" s="244">
        <f>O121*H121</f>
        <v>0</v>
      </c>
      <c r="Q121" s="244">
        <v>0</v>
      </c>
      <c r="R121" s="244">
        <f>Q121*H121</f>
        <v>0</v>
      </c>
      <c r="S121" s="244">
        <v>0</v>
      </c>
      <c r="T121" s="245">
        <f>S121*H121</f>
        <v>0</v>
      </c>
      <c r="AR121" s="23" t="s">
        <v>199</v>
      </c>
      <c r="AT121" s="23" t="s">
        <v>135</v>
      </c>
      <c r="AU121" s="23" t="s">
        <v>24</v>
      </c>
      <c r="AY121" s="23" t="s">
        <v>133</v>
      </c>
      <c r="BE121" s="246">
        <f>IF(N121="základní",J121,0)</f>
        <v>0</v>
      </c>
      <c r="BF121" s="246">
        <f>IF(N121="snížená",J121,0)</f>
        <v>0</v>
      </c>
      <c r="BG121" s="246">
        <f>IF(N121="zákl. přenesená",J121,0)</f>
        <v>0</v>
      </c>
      <c r="BH121" s="246">
        <f>IF(N121="sníž. přenesená",J121,0)</f>
        <v>0</v>
      </c>
      <c r="BI121" s="246">
        <f>IF(N121="nulová",J121,0)</f>
        <v>0</v>
      </c>
      <c r="BJ121" s="23" t="s">
        <v>25</v>
      </c>
      <c r="BK121" s="246">
        <f>ROUND(I121*H121,2)</f>
        <v>0</v>
      </c>
      <c r="BL121" s="23" t="s">
        <v>199</v>
      </c>
      <c r="BM121" s="23" t="s">
        <v>200</v>
      </c>
    </row>
    <row r="122" s="1" customFormat="1" ht="16.5" customHeight="1">
      <c r="B122" s="46"/>
      <c r="C122" s="261" t="s">
        <v>201</v>
      </c>
      <c r="D122" s="261" t="s">
        <v>167</v>
      </c>
      <c r="E122" s="262" t="s">
        <v>202</v>
      </c>
      <c r="F122" s="263" t="s">
        <v>203</v>
      </c>
      <c r="G122" s="264" t="s">
        <v>170</v>
      </c>
      <c r="H122" s="265">
        <v>358.5</v>
      </c>
      <c r="I122" s="266"/>
      <c r="J122" s="267">
        <f>ROUND(I122*H122,2)</f>
        <v>0</v>
      </c>
      <c r="K122" s="263" t="s">
        <v>139</v>
      </c>
      <c r="L122" s="268"/>
      <c r="M122" s="269" t="s">
        <v>36</v>
      </c>
      <c r="N122" s="270" t="s">
        <v>49</v>
      </c>
      <c r="O122" s="47"/>
      <c r="P122" s="244">
        <f>O122*H122</f>
        <v>0</v>
      </c>
      <c r="Q122" s="244">
        <v>0</v>
      </c>
      <c r="R122" s="244">
        <f>Q122*H122</f>
        <v>0</v>
      </c>
      <c r="S122" s="244">
        <v>0</v>
      </c>
      <c r="T122" s="245">
        <f>S122*H122</f>
        <v>0</v>
      </c>
      <c r="AR122" s="23" t="s">
        <v>171</v>
      </c>
      <c r="AT122" s="23" t="s">
        <v>167</v>
      </c>
      <c r="AU122" s="23" t="s">
        <v>24</v>
      </c>
      <c r="AY122" s="23" t="s">
        <v>133</v>
      </c>
      <c r="BE122" s="246">
        <f>IF(N122="základní",J122,0)</f>
        <v>0</v>
      </c>
      <c r="BF122" s="246">
        <f>IF(N122="snížená",J122,0)</f>
        <v>0</v>
      </c>
      <c r="BG122" s="246">
        <f>IF(N122="zákl. přenesená",J122,0)</f>
        <v>0</v>
      </c>
      <c r="BH122" s="246">
        <f>IF(N122="sníž. přenesená",J122,0)</f>
        <v>0</v>
      </c>
      <c r="BI122" s="246">
        <f>IF(N122="nulová",J122,0)</f>
        <v>0</v>
      </c>
      <c r="BJ122" s="23" t="s">
        <v>25</v>
      </c>
      <c r="BK122" s="246">
        <f>ROUND(I122*H122,2)</f>
        <v>0</v>
      </c>
      <c r="BL122" s="23" t="s">
        <v>140</v>
      </c>
      <c r="BM122" s="23" t="s">
        <v>204</v>
      </c>
    </row>
    <row r="123" s="13" customFormat="1">
      <c r="B123" s="271"/>
      <c r="C123" s="272"/>
      <c r="D123" s="247" t="s">
        <v>153</v>
      </c>
      <c r="E123" s="273" t="s">
        <v>36</v>
      </c>
      <c r="F123" s="274" t="s">
        <v>181</v>
      </c>
      <c r="G123" s="272"/>
      <c r="H123" s="275">
        <v>358.5</v>
      </c>
      <c r="I123" s="276"/>
      <c r="J123" s="272"/>
      <c r="K123" s="272"/>
      <c r="L123" s="277"/>
      <c r="M123" s="278"/>
      <c r="N123" s="279"/>
      <c r="O123" s="279"/>
      <c r="P123" s="279"/>
      <c r="Q123" s="279"/>
      <c r="R123" s="279"/>
      <c r="S123" s="279"/>
      <c r="T123" s="280"/>
      <c r="AT123" s="281" t="s">
        <v>153</v>
      </c>
      <c r="AU123" s="281" t="s">
        <v>24</v>
      </c>
      <c r="AV123" s="13" t="s">
        <v>140</v>
      </c>
      <c r="AW123" s="13" t="s">
        <v>42</v>
      </c>
      <c r="AX123" s="13" t="s">
        <v>78</v>
      </c>
      <c r="AY123" s="281" t="s">
        <v>133</v>
      </c>
    </row>
    <row r="124" s="1" customFormat="1" ht="16.5" customHeight="1">
      <c r="B124" s="46"/>
      <c r="C124" s="235" t="s">
        <v>205</v>
      </c>
      <c r="D124" s="235" t="s">
        <v>135</v>
      </c>
      <c r="E124" s="236" t="s">
        <v>206</v>
      </c>
      <c r="F124" s="237" t="s">
        <v>207</v>
      </c>
      <c r="G124" s="238" t="s">
        <v>138</v>
      </c>
      <c r="H124" s="239">
        <v>45</v>
      </c>
      <c r="I124" s="240"/>
      <c r="J124" s="241">
        <f>ROUND(I124*H124,2)</f>
        <v>0</v>
      </c>
      <c r="K124" s="237" t="s">
        <v>139</v>
      </c>
      <c r="L124" s="72"/>
      <c r="M124" s="242" t="s">
        <v>36</v>
      </c>
      <c r="N124" s="243" t="s">
        <v>49</v>
      </c>
      <c r="O124" s="47"/>
      <c r="P124" s="244">
        <f>O124*H124</f>
        <v>0</v>
      </c>
      <c r="Q124" s="244">
        <v>0.043959999999999999</v>
      </c>
      <c r="R124" s="244">
        <f>Q124*H124</f>
        <v>1.9782</v>
      </c>
      <c r="S124" s="244">
        <v>0</v>
      </c>
      <c r="T124" s="245">
        <f>S124*H124</f>
        <v>0</v>
      </c>
      <c r="AR124" s="23" t="s">
        <v>140</v>
      </c>
      <c r="AT124" s="23" t="s">
        <v>135</v>
      </c>
      <c r="AU124" s="23" t="s">
        <v>24</v>
      </c>
      <c r="AY124" s="23" t="s">
        <v>133</v>
      </c>
      <c r="BE124" s="246">
        <f>IF(N124="základní",J124,0)</f>
        <v>0</v>
      </c>
      <c r="BF124" s="246">
        <f>IF(N124="snížená",J124,0)</f>
        <v>0</v>
      </c>
      <c r="BG124" s="246">
        <f>IF(N124="zákl. přenesená",J124,0)</f>
        <v>0</v>
      </c>
      <c r="BH124" s="246">
        <f>IF(N124="sníž. přenesená",J124,0)</f>
        <v>0</v>
      </c>
      <c r="BI124" s="246">
        <f>IF(N124="nulová",J124,0)</f>
        <v>0</v>
      </c>
      <c r="BJ124" s="23" t="s">
        <v>25</v>
      </c>
      <c r="BK124" s="246">
        <f>ROUND(I124*H124,2)</f>
        <v>0</v>
      </c>
      <c r="BL124" s="23" t="s">
        <v>140</v>
      </c>
      <c r="BM124" s="23" t="s">
        <v>208</v>
      </c>
    </row>
    <row r="125" s="11" customFormat="1" ht="29.88" customHeight="1">
      <c r="B125" s="219"/>
      <c r="C125" s="220"/>
      <c r="D125" s="221" t="s">
        <v>77</v>
      </c>
      <c r="E125" s="233" t="s">
        <v>185</v>
      </c>
      <c r="F125" s="233" t="s">
        <v>209</v>
      </c>
      <c r="G125" s="220"/>
      <c r="H125" s="220"/>
      <c r="I125" s="223"/>
      <c r="J125" s="234">
        <f>BK125</f>
        <v>0</v>
      </c>
      <c r="K125" s="220"/>
      <c r="L125" s="225"/>
      <c r="M125" s="226"/>
      <c r="N125" s="227"/>
      <c r="O125" s="227"/>
      <c r="P125" s="228">
        <f>SUM(P126:P180)</f>
        <v>0</v>
      </c>
      <c r="Q125" s="227"/>
      <c r="R125" s="228">
        <f>SUM(R126:R180)</f>
        <v>21.687324999999998</v>
      </c>
      <c r="S125" s="227"/>
      <c r="T125" s="229">
        <f>SUM(T126:T180)</f>
        <v>12.768000000000001</v>
      </c>
      <c r="AR125" s="230" t="s">
        <v>25</v>
      </c>
      <c r="AT125" s="231" t="s">
        <v>77</v>
      </c>
      <c r="AU125" s="231" t="s">
        <v>25</v>
      </c>
      <c r="AY125" s="230" t="s">
        <v>133</v>
      </c>
      <c r="BK125" s="232">
        <f>SUM(BK126:BK180)</f>
        <v>0</v>
      </c>
    </row>
    <row r="126" s="1" customFormat="1" ht="16.5" customHeight="1">
      <c r="B126" s="46"/>
      <c r="C126" s="235" t="s">
        <v>210</v>
      </c>
      <c r="D126" s="235" t="s">
        <v>135</v>
      </c>
      <c r="E126" s="236" t="s">
        <v>211</v>
      </c>
      <c r="F126" s="237" t="s">
        <v>212</v>
      </c>
      <c r="G126" s="238" t="s">
        <v>213</v>
      </c>
      <c r="H126" s="239">
        <v>12.5</v>
      </c>
      <c r="I126" s="240"/>
      <c r="J126" s="241">
        <f>ROUND(I126*H126,2)</f>
        <v>0</v>
      </c>
      <c r="K126" s="237" t="s">
        <v>139</v>
      </c>
      <c r="L126" s="72"/>
      <c r="M126" s="242" t="s">
        <v>36</v>
      </c>
      <c r="N126" s="243" t="s">
        <v>49</v>
      </c>
      <c r="O126" s="47"/>
      <c r="P126" s="244">
        <f>O126*H126</f>
        <v>0</v>
      </c>
      <c r="Q126" s="244">
        <v>0.00117</v>
      </c>
      <c r="R126" s="244">
        <f>Q126*H126</f>
        <v>0.014625000000000001</v>
      </c>
      <c r="S126" s="244">
        <v>0</v>
      </c>
      <c r="T126" s="245">
        <f>S126*H126</f>
        <v>0</v>
      </c>
      <c r="AR126" s="23" t="s">
        <v>140</v>
      </c>
      <c r="AT126" s="23" t="s">
        <v>135</v>
      </c>
      <c r="AU126" s="23" t="s">
        <v>24</v>
      </c>
      <c r="AY126" s="23" t="s">
        <v>133</v>
      </c>
      <c r="BE126" s="246">
        <f>IF(N126="základní",J126,0)</f>
        <v>0</v>
      </c>
      <c r="BF126" s="246">
        <f>IF(N126="snížená",J126,0)</f>
        <v>0</v>
      </c>
      <c r="BG126" s="246">
        <f>IF(N126="zákl. přenesená",J126,0)</f>
        <v>0</v>
      </c>
      <c r="BH126" s="246">
        <f>IF(N126="sníž. přenesená",J126,0)</f>
        <v>0</v>
      </c>
      <c r="BI126" s="246">
        <f>IF(N126="nulová",J126,0)</f>
        <v>0</v>
      </c>
      <c r="BJ126" s="23" t="s">
        <v>25</v>
      </c>
      <c r="BK126" s="246">
        <f>ROUND(I126*H126,2)</f>
        <v>0</v>
      </c>
      <c r="BL126" s="23" t="s">
        <v>140</v>
      </c>
      <c r="BM126" s="23" t="s">
        <v>214</v>
      </c>
    </row>
    <row r="127" s="1" customFormat="1">
      <c r="B127" s="46"/>
      <c r="C127" s="74"/>
      <c r="D127" s="247" t="s">
        <v>142</v>
      </c>
      <c r="E127" s="74"/>
      <c r="F127" s="248" t="s">
        <v>215</v>
      </c>
      <c r="G127" s="74"/>
      <c r="H127" s="74"/>
      <c r="I127" s="203"/>
      <c r="J127" s="74"/>
      <c r="K127" s="74"/>
      <c r="L127" s="72"/>
      <c r="M127" s="249"/>
      <c r="N127" s="47"/>
      <c r="O127" s="47"/>
      <c r="P127" s="47"/>
      <c r="Q127" s="47"/>
      <c r="R127" s="47"/>
      <c r="S127" s="47"/>
      <c r="T127" s="95"/>
      <c r="AT127" s="23" t="s">
        <v>142</v>
      </c>
      <c r="AU127" s="23" t="s">
        <v>24</v>
      </c>
    </row>
    <row r="128" s="12" customFormat="1">
      <c r="B128" s="250"/>
      <c r="C128" s="251"/>
      <c r="D128" s="247" t="s">
        <v>153</v>
      </c>
      <c r="E128" s="252" t="s">
        <v>36</v>
      </c>
      <c r="F128" s="253" t="s">
        <v>216</v>
      </c>
      <c r="G128" s="251"/>
      <c r="H128" s="254">
        <v>12.5</v>
      </c>
      <c r="I128" s="255"/>
      <c r="J128" s="251"/>
      <c r="K128" s="251"/>
      <c r="L128" s="256"/>
      <c r="M128" s="257"/>
      <c r="N128" s="258"/>
      <c r="O128" s="258"/>
      <c r="P128" s="258"/>
      <c r="Q128" s="258"/>
      <c r="R128" s="258"/>
      <c r="S128" s="258"/>
      <c r="T128" s="259"/>
      <c r="AT128" s="260" t="s">
        <v>153</v>
      </c>
      <c r="AU128" s="260" t="s">
        <v>24</v>
      </c>
      <c r="AV128" s="12" t="s">
        <v>24</v>
      </c>
      <c r="AW128" s="12" t="s">
        <v>42</v>
      </c>
      <c r="AX128" s="12" t="s">
        <v>25</v>
      </c>
      <c r="AY128" s="260" t="s">
        <v>133</v>
      </c>
    </row>
    <row r="129" s="1" customFormat="1" ht="16.5" customHeight="1">
      <c r="B129" s="46"/>
      <c r="C129" s="235" t="s">
        <v>10</v>
      </c>
      <c r="D129" s="235" t="s">
        <v>135</v>
      </c>
      <c r="E129" s="236" t="s">
        <v>217</v>
      </c>
      <c r="F129" s="237" t="s">
        <v>218</v>
      </c>
      <c r="G129" s="238" t="s">
        <v>213</v>
      </c>
      <c r="H129" s="239">
        <v>12.5</v>
      </c>
      <c r="I129" s="240"/>
      <c r="J129" s="241">
        <f>ROUND(I129*H129,2)</f>
        <v>0</v>
      </c>
      <c r="K129" s="237" t="s">
        <v>139</v>
      </c>
      <c r="L129" s="72"/>
      <c r="M129" s="242" t="s">
        <v>36</v>
      </c>
      <c r="N129" s="243" t="s">
        <v>49</v>
      </c>
      <c r="O129" s="47"/>
      <c r="P129" s="244">
        <f>O129*H129</f>
        <v>0</v>
      </c>
      <c r="Q129" s="244">
        <v>0.00066</v>
      </c>
      <c r="R129" s="244">
        <f>Q129*H129</f>
        <v>0.0082500000000000004</v>
      </c>
      <c r="S129" s="244">
        <v>0</v>
      </c>
      <c r="T129" s="245">
        <f>S129*H129</f>
        <v>0</v>
      </c>
      <c r="AR129" s="23" t="s">
        <v>140</v>
      </c>
      <c r="AT129" s="23" t="s">
        <v>135</v>
      </c>
      <c r="AU129" s="23" t="s">
        <v>24</v>
      </c>
      <c r="AY129" s="23" t="s">
        <v>133</v>
      </c>
      <c r="BE129" s="246">
        <f>IF(N129="základní",J129,0)</f>
        <v>0</v>
      </c>
      <c r="BF129" s="246">
        <f>IF(N129="snížená",J129,0)</f>
        <v>0</v>
      </c>
      <c r="BG129" s="246">
        <f>IF(N129="zákl. přenesená",J129,0)</f>
        <v>0</v>
      </c>
      <c r="BH129" s="246">
        <f>IF(N129="sníž. přenesená",J129,0)</f>
        <v>0</v>
      </c>
      <c r="BI129" s="246">
        <f>IF(N129="nulová",J129,0)</f>
        <v>0</v>
      </c>
      <c r="BJ129" s="23" t="s">
        <v>25</v>
      </c>
      <c r="BK129" s="246">
        <f>ROUND(I129*H129,2)</f>
        <v>0</v>
      </c>
      <c r="BL129" s="23" t="s">
        <v>140</v>
      </c>
      <c r="BM129" s="23" t="s">
        <v>219</v>
      </c>
    </row>
    <row r="130" s="1" customFormat="1">
      <c r="B130" s="46"/>
      <c r="C130" s="74"/>
      <c r="D130" s="247" t="s">
        <v>142</v>
      </c>
      <c r="E130" s="74"/>
      <c r="F130" s="248" t="s">
        <v>215</v>
      </c>
      <c r="G130" s="74"/>
      <c r="H130" s="74"/>
      <c r="I130" s="203"/>
      <c r="J130" s="74"/>
      <c r="K130" s="74"/>
      <c r="L130" s="72"/>
      <c r="M130" s="249"/>
      <c r="N130" s="47"/>
      <c r="O130" s="47"/>
      <c r="P130" s="47"/>
      <c r="Q130" s="47"/>
      <c r="R130" s="47"/>
      <c r="S130" s="47"/>
      <c r="T130" s="95"/>
      <c r="AT130" s="23" t="s">
        <v>142</v>
      </c>
      <c r="AU130" s="23" t="s">
        <v>24</v>
      </c>
    </row>
    <row r="131" s="1" customFormat="1" ht="16.5" customHeight="1">
      <c r="B131" s="46"/>
      <c r="C131" s="261" t="s">
        <v>199</v>
      </c>
      <c r="D131" s="261" t="s">
        <v>167</v>
      </c>
      <c r="E131" s="262" t="s">
        <v>220</v>
      </c>
      <c r="F131" s="263" t="s">
        <v>221</v>
      </c>
      <c r="G131" s="264" t="s">
        <v>170</v>
      </c>
      <c r="H131" s="265">
        <v>0.014</v>
      </c>
      <c r="I131" s="266"/>
      <c r="J131" s="267">
        <f>ROUND(I131*H131,2)</f>
        <v>0</v>
      </c>
      <c r="K131" s="263" t="s">
        <v>139</v>
      </c>
      <c r="L131" s="268"/>
      <c r="M131" s="269" t="s">
        <v>36</v>
      </c>
      <c r="N131" s="270" t="s">
        <v>49</v>
      </c>
      <c r="O131" s="47"/>
      <c r="P131" s="244">
        <f>O131*H131</f>
        <v>0</v>
      </c>
      <c r="Q131" s="244">
        <v>1</v>
      </c>
      <c r="R131" s="244">
        <f>Q131*H131</f>
        <v>0.014</v>
      </c>
      <c r="S131" s="244">
        <v>0</v>
      </c>
      <c r="T131" s="245">
        <f>S131*H131</f>
        <v>0</v>
      </c>
      <c r="AR131" s="23" t="s">
        <v>171</v>
      </c>
      <c r="AT131" s="23" t="s">
        <v>167</v>
      </c>
      <c r="AU131" s="23" t="s">
        <v>24</v>
      </c>
      <c r="AY131" s="23" t="s">
        <v>133</v>
      </c>
      <c r="BE131" s="246">
        <f>IF(N131="základní",J131,0)</f>
        <v>0</v>
      </c>
      <c r="BF131" s="246">
        <f>IF(N131="snížená",J131,0)</f>
        <v>0</v>
      </c>
      <c r="BG131" s="246">
        <f>IF(N131="zákl. přenesená",J131,0)</f>
        <v>0</v>
      </c>
      <c r="BH131" s="246">
        <f>IF(N131="sníž. přenesená",J131,0)</f>
        <v>0</v>
      </c>
      <c r="BI131" s="246">
        <f>IF(N131="nulová",J131,0)</f>
        <v>0</v>
      </c>
      <c r="BJ131" s="23" t="s">
        <v>25</v>
      </c>
      <c r="BK131" s="246">
        <f>ROUND(I131*H131,2)</f>
        <v>0</v>
      </c>
      <c r="BL131" s="23" t="s">
        <v>140</v>
      </c>
      <c r="BM131" s="23" t="s">
        <v>222</v>
      </c>
    </row>
    <row r="132" s="12" customFormat="1">
      <c r="B132" s="250"/>
      <c r="C132" s="251"/>
      <c r="D132" s="247" t="s">
        <v>153</v>
      </c>
      <c r="E132" s="252" t="s">
        <v>36</v>
      </c>
      <c r="F132" s="253" t="s">
        <v>223</v>
      </c>
      <c r="G132" s="251"/>
      <c r="H132" s="254">
        <v>0.014</v>
      </c>
      <c r="I132" s="255"/>
      <c r="J132" s="251"/>
      <c r="K132" s="251"/>
      <c r="L132" s="256"/>
      <c r="M132" s="257"/>
      <c r="N132" s="258"/>
      <c r="O132" s="258"/>
      <c r="P132" s="258"/>
      <c r="Q132" s="258"/>
      <c r="R132" s="258"/>
      <c r="S132" s="258"/>
      <c r="T132" s="259"/>
      <c r="AT132" s="260" t="s">
        <v>153</v>
      </c>
      <c r="AU132" s="260" t="s">
        <v>24</v>
      </c>
      <c r="AV132" s="12" t="s">
        <v>24</v>
      </c>
      <c r="AW132" s="12" t="s">
        <v>42</v>
      </c>
      <c r="AX132" s="12" t="s">
        <v>25</v>
      </c>
      <c r="AY132" s="260" t="s">
        <v>133</v>
      </c>
    </row>
    <row r="133" s="1" customFormat="1" ht="16.5" customHeight="1">
      <c r="B133" s="46"/>
      <c r="C133" s="235" t="s">
        <v>224</v>
      </c>
      <c r="D133" s="235" t="s">
        <v>135</v>
      </c>
      <c r="E133" s="236" t="s">
        <v>225</v>
      </c>
      <c r="F133" s="237" t="s">
        <v>226</v>
      </c>
      <c r="G133" s="238" t="s">
        <v>227</v>
      </c>
      <c r="H133" s="239">
        <v>8</v>
      </c>
      <c r="I133" s="240"/>
      <c r="J133" s="241">
        <f>ROUND(I133*H133,2)</f>
        <v>0</v>
      </c>
      <c r="K133" s="237" t="s">
        <v>139</v>
      </c>
      <c r="L133" s="72"/>
      <c r="M133" s="242" t="s">
        <v>36</v>
      </c>
      <c r="N133" s="243" t="s">
        <v>49</v>
      </c>
      <c r="O133" s="47"/>
      <c r="P133" s="244">
        <f>O133*H133</f>
        <v>0</v>
      </c>
      <c r="Q133" s="244">
        <v>6.0000000000000002E-05</v>
      </c>
      <c r="R133" s="244">
        <f>Q133*H133</f>
        <v>0.00048000000000000001</v>
      </c>
      <c r="S133" s="244">
        <v>0</v>
      </c>
      <c r="T133" s="245">
        <f>S133*H133</f>
        <v>0</v>
      </c>
      <c r="AR133" s="23" t="s">
        <v>140</v>
      </c>
      <c r="AT133" s="23" t="s">
        <v>135</v>
      </c>
      <c r="AU133" s="23" t="s">
        <v>24</v>
      </c>
      <c r="AY133" s="23" t="s">
        <v>133</v>
      </c>
      <c r="BE133" s="246">
        <f>IF(N133="základní",J133,0)</f>
        <v>0</v>
      </c>
      <c r="BF133" s="246">
        <f>IF(N133="snížená",J133,0)</f>
        <v>0</v>
      </c>
      <c r="BG133" s="246">
        <f>IF(N133="zákl. přenesená",J133,0)</f>
        <v>0</v>
      </c>
      <c r="BH133" s="246">
        <f>IF(N133="sníž. přenesená",J133,0)</f>
        <v>0</v>
      </c>
      <c r="BI133" s="246">
        <f>IF(N133="nulová",J133,0)</f>
        <v>0</v>
      </c>
      <c r="BJ133" s="23" t="s">
        <v>25</v>
      </c>
      <c r="BK133" s="246">
        <f>ROUND(I133*H133,2)</f>
        <v>0</v>
      </c>
      <c r="BL133" s="23" t="s">
        <v>140</v>
      </c>
      <c r="BM133" s="23" t="s">
        <v>228</v>
      </c>
    </row>
    <row r="134" s="1" customFormat="1">
      <c r="B134" s="46"/>
      <c r="C134" s="74"/>
      <c r="D134" s="247" t="s">
        <v>142</v>
      </c>
      <c r="E134" s="74"/>
      <c r="F134" s="248" t="s">
        <v>229</v>
      </c>
      <c r="G134" s="74"/>
      <c r="H134" s="74"/>
      <c r="I134" s="203"/>
      <c r="J134" s="74"/>
      <c r="K134" s="74"/>
      <c r="L134" s="72"/>
      <c r="M134" s="249"/>
      <c r="N134" s="47"/>
      <c r="O134" s="47"/>
      <c r="P134" s="47"/>
      <c r="Q134" s="47"/>
      <c r="R134" s="47"/>
      <c r="S134" s="47"/>
      <c r="T134" s="95"/>
      <c r="AT134" s="23" t="s">
        <v>142</v>
      </c>
      <c r="AU134" s="23" t="s">
        <v>24</v>
      </c>
    </row>
    <row r="135" s="1" customFormat="1" ht="16.5" customHeight="1">
      <c r="B135" s="46"/>
      <c r="C135" s="235" t="s">
        <v>230</v>
      </c>
      <c r="D135" s="235" t="s">
        <v>135</v>
      </c>
      <c r="E135" s="236" t="s">
        <v>231</v>
      </c>
      <c r="F135" s="237" t="s">
        <v>232</v>
      </c>
      <c r="G135" s="238" t="s">
        <v>227</v>
      </c>
      <c r="H135" s="239">
        <v>8</v>
      </c>
      <c r="I135" s="240"/>
      <c r="J135" s="241">
        <f>ROUND(I135*H135,2)</f>
        <v>0</v>
      </c>
      <c r="K135" s="237" t="s">
        <v>139</v>
      </c>
      <c r="L135" s="72"/>
      <c r="M135" s="242" t="s">
        <v>36</v>
      </c>
      <c r="N135" s="243" t="s">
        <v>49</v>
      </c>
      <c r="O135" s="47"/>
      <c r="P135" s="244">
        <f>O135*H135</f>
        <v>0</v>
      </c>
      <c r="Q135" s="244">
        <v>0.36965999999999999</v>
      </c>
      <c r="R135" s="244">
        <f>Q135*H135</f>
        <v>2.9572799999999999</v>
      </c>
      <c r="S135" s="244">
        <v>0</v>
      </c>
      <c r="T135" s="245">
        <f>S135*H135</f>
        <v>0</v>
      </c>
      <c r="AR135" s="23" t="s">
        <v>140</v>
      </c>
      <c r="AT135" s="23" t="s">
        <v>135</v>
      </c>
      <c r="AU135" s="23" t="s">
        <v>24</v>
      </c>
      <c r="AY135" s="23" t="s">
        <v>133</v>
      </c>
      <c r="BE135" s="246">
        <f>IF(N135="základní",J135,0)</f>
        <v>0</v>
      </c>
      <c r="BF135" s="246">
        <f>IF(N135="snížená",J135,0)</f>
        <v>0</v>
      </c>
      <c r="BG135" s="246">
        <f>IF(N135="zákl. přenesená",J135,0)</f>
        <v>0</v>
      </c>
      <c r="BH135" s="246">
        <f>IF(N135="sníž. přenesená",J135,0)</f>
        <v>0</v>
      </c>
      <c r="BI135" s="246">
        <f>IF(N135="nulová",J135,0)</f>
        <v>0</v>
      </c>
      <c r="BJ135" s="23" t="s">
        <v>25</v>
      </c>
      <c r="BK135" s="246">
        <f>ROUND(I135*H135,2)</f>
        <v>0</v>
      </c>
      <c r="BL135" s="23" t="s">
        <v>140</v>
      </c>
      <c r="BM135" s="23" t="s">
        <v>233</v>
      </c>
    </row>
    <row r="136" s="1" customFormat="1">
      <c r="B136" s="46"/>
      <c r="C136" s="74"/>
      <c r="D136" s="247" t="s">
        <v>142</v>
      </c>
      <c r="E136" s="74"/>
      <c r="F136" s="248" t="s">
        <v>229</v>
      </c>
      <c r="G136" s="74"/>
      <c r="H136" s="74"/>
      <c r="I136" s="203"/>
      <c r="J136" s="74"/>
      <c r="K136" s="74"/>
      <c r="L136" s="72"/>
      <c r="M136" s="249"/>
      <c r="N136" s="47"/>
      <c r="O136" s="47"/>
      <c r="P136" s="47"/>
      <c r="Q136" s="47"/>
      <c r="R136" s="47"/>
      <c r="S136" s="47"/>
      <c r="T136" s="95"/>
      <c r="AT136" s="23" t="s">
        <v>142</v>
      </c>
      <c r="AU136" s="23" t="s">
        <v>24</v>
      </c>
    </row>
    <row r="137" s="1" customFormat="1" ht="25.5" customHeight="1">
      <c r="B137" s="46"/>
      <c r="C137" s="235" t="s">
        <v>234</v>
      </c>
      <c r="D137" s="235" t="s">
        <v>135</v>
      </c>
      <c r="E137" s="236" t="s">
        <v>235</v>
      </c>
      <c r="F137" s="237" t="s">
        <v>236</v>
      </c>
      <c r="G137" s="238" t="s">
        <v>138</v>
      </c>
      <c r="H137" s="239">
        <v>105.13</v>
      </c>
      <c r="I137" s="240"/>
      <c r="J137" s="241">
        <f>ROUND(I137*H137,2)</f>
        <v>0</v>
      </c>
      <c r="K137" s="237" t="s">
        <v>139</v>
      </c>
      <c r="L137" s="72"/>
      <c r="M137" s="242" t="s">
        <v>36</v>
      </c>
      <c r="N137" s="243" t="s">
        <v>49</v>
      </c>
      <c r="O137" s="47"/>
      <c r="P137" s="244">
        <f>O137*H137</f>
        <v>0</v>
      </c>
      <c r="Q137" s="244">
        <v>0</v>
      </c>
      <c r="R137" s="244">
        <f>Q137*H137</f>
        <v>0</v>
      </c>
      <c r="S137" s="244">
        <v>0</v>
      </c>
      <c r="T137" s="245">
        <f>S137*H137</f>
        <v>0</v>
      </c>
      <c r="AR137" s="23" t="s">
        <v>140</v>
      </c>
      <c r="AT137" s="23" t="s">
        <v>135</v>
      </c>
      <c r="AU137" s="23" t="s">
        <v>24</v>
      </c>
      <c r="AY137" s="23" t="s">
        <v>133</v>
      </c>
      <c r="BE137" s="246">
        <f>IF(N137="základní",J137,0)</f>
        <v>0</v>
      </c>
      <c r="BF137" s="246">
        <f>IF(N137="snížená",J137,0)</f>
        <v>0</v>
      </c>
      <c r="BG137" s="246">
        <f>IF(N137="zákl. přenesená",J137,0)</f>
        <v>0</v>
      </c>
      <c r="BH137" s="246">
        <f>IF(N137="sníž. přenesená",J137,0)</f>
        <v>0</v>
      </c>
      <c r="BI137" s="246">
        <f>IF(N137="nulová",J137,0)</f>
        <v>0</v>
      </c>
      <c r="BJ137" s="23" t="s">
        <v>25</v>
      </c>
      <c r="BK137" s="246">
        <f>ROUND(I137*H137,2)</f>
        <v>0</v>
      </c>
      <c r="BL137" s="23" t="s">
        <v>140</v>
      </c>
      <c r="BM137" s="23" t="s">
        <v>237</v>
      </c>
    </row>
    <row r="138" s="1" customFormat="1">
      <c r="B138" s="46"/>
      <c r="C138" s="74"/>
      <c r="D138" s="247" t="s">
        <v>142</v>
      </c>
      <c r="E138" s="74"/>
      <c r="F138" s="248" t="s">
        <v>238</v>
      </c>
      <c r="G138" s="74"/>
      <c r="H138" s="74"/>
      <c r="I138" s="203"/>
      <c r="J138" s="74"/>
      <c r="K138" s="74"/>
      <c r="L138" s="72"/>
      <c r="M138" s="249"/>
      <c r="N138" s="47"/>
      <c r="O138" s="47"/>
      <c r="P138" s="47"/>
      <c r="Q138" s="47"/>
      <c r="R138" s="47"/>
      <c r="S138" s="47"/>
      <c r="T138" s="95"/>
      <c r="AT138" s="23" t="s">
        <v>142</v>
      </c>
      <c r="AU138" s="23" t="s">
        <v>24</v>
      </c>
    </row>
    <row r="139" s="13" customFormat="1">
      <c r="B139" s="271"/>
      <c r="C139" s="272"/>
      <c r="D139" s="247" t="s">
        <v>153</v>
      </c>
      <c r="E139" s="273" t="s">
        <v>36</v>
      </c>
      <c r="F139" s="274" t="s">
        <v>181</v>
      </c>
      <c r="G139" s="272"/>
      <c r="H139" s="275">
        <v>105.13</v>
      </c>
      <c r="I139" s="276"/>
      <c r="J139" s="272"/>
      <c r="K139" s="272"/>
      <c r="L139" s="277"/>
      <c r="M139" s="278"/>
      <c r="N139" s="279"/>
      <c r="O139" s="279"/>
      <c r="P139" s="279"/>
      <c r="Q139" s="279"/>
      <c r="R139" s="279"/>
      <c r="S139" s="279"/>
      <c r="T139" s="280"/>
      <c r="AT139" s="281" t="s">
        <v>153</v>
      </c>
      <c r="AU139" s="281" t="s">
        <v>24</v>
      </c>
      <c r="AV139" s="13" t="s">
        <v>140</v>
      </c>
      <c r="AW139" s="13" t="s">
        <v>42</v>
      </c>
      <c r="AX139" s="13" t="s">
        <v>78</v>
      </c>
      <c r="AY139" s="281" t="s">
        <v>133</v>
      </c>
    </row>
    <row r="140" s="1" customFormat="1" ht="25.5" customHeight="1">
      <c r="B140" s="46"/>
      <c r="C140" s="235" t="s">
        <v>239</v>
      </c>
      <c r="D140" s="235" t="s">
        <v>135</v>
      </c>
      <c r="E140" s="236" t="s">
        <v>240</v>
      </c>
      <c r="F140" s="237" t="s">
        <v>241</v>
      </c>
      <c r="G140" s="238" t="s">
        <v>138</v>
      </c>
      <c r="H140" s="239">
        <v>2102.5999999999999</v>
      </c>
      <c r="I140" s="240"/>
      <c r="J140" s="241">
        <f>ROUND(I140*H140,2)</f>
        <v>0</v>
      </c>
      <c r="K140" s="237" t="s">
        <v>139</v>
      </c>
      <c r="L140" s="72"/>
      <c r="M140" s="242" t="s">
        <v>36</v>
      </c>
      <c r="N140" s="243" t="s">
        <v>49</v>
      </c>
      <c r="O140" s="47"/>
      <c r="P140" s="244">
        <f>O140*H140</f>
        <v>0</v>
      </c>
      <c r="Q140" s="244">
        <v>0</v>
      </c>
      <c r="R140" s="244">
        <f>Q140*H140</f>
        <v>0</v>
      </c>
      <c r="S140" s="244">
        <v>0</v>
      </c>
      <c r="T140" s="245">
        <f>S140*H140</f>
        <v>0</v>
      </c>
      <c r="AR140" s="23" t="s">
        <v>140</v>
      </c>
      <c r="AT140" s="23" t="s">
        <v>135</v>
      </c>
      <c r="AU140" s="23" t="s">
        <v>24</v>
      </c>
      <c r="AY140" s="23" t="s">
        <v>133</v>
      </c>
      <c r="BE140" s="246">
        <f>IF(N140="základní",J140,0)</f>
        <v>0</v>
      </c>
      <c r="BF140" s="246">
        <f>IF(N140="snížená",J140,0)</f>
        <v>0</v>
      </c>
      <c r="BG140" s="246">
        <f>IF(N140="zákl. přenesená",J140,0)</f>
        <v>0</v>
      </c>
      <c r="BH140" s="246">
        <f>IF(N140="sníž. přenesená",J140,0)</f>
        <v>0</v>
      </c>
      <c r="BI140" s="246">
        <f>IF(N140="nulová",J140,0)</f>
        <v>0</v>
      </c>
      <c r="BJ140" s="23" t="s">
        <v>25</v>
      </c>
      <c r="BK140" s="246">
        <f>ROUND(I140*H140,2)</f>
        <v>0</v>
      </c>
      <c r="BL140" s="23" t="s">
        <v>140</v>
      </c>
      <c r="BM140" s="23" t="s">
        <v>242</v>
      </c>
    </row>
    <row r="141" s="1" customFormat="1">
      <c r="B141" s="46"/>
      <c r="C141" s="74"/>
      <c r="D141" s="247" t="s">
        <v>142</v>
      </c>
      <c r="E141" s="74"/>
      <c r="F141" s="248" t="s">
        <v>238</v>
      </c>
      <c r="G141" s="74"/>
      <c r="H141" s="74"/>
      <c r="I141" s="203"/>
      <c r="J141" s="74"/>
      <c r="K141" s="74"/>
      <c r="L141" s="72"/>
      <c r="M141" s="249"/>
      <c r="N141" s="47"/>
      <c r="O141" s="47"/>
      <c r="P141" s="47"/>
      <c r="Q141" s="47"/>
      <c r="R141" s="47"/>
      <c r="S141" s="47"/>
      <c r="T141" s="95"/>
      <c r="AT141" s="23" t="s">
        <v>142</v>
      </c>
      <c r="AU141" s="23" t="s">
        <v>24</v>
      </c>
    </row>
    <row r="142" s="13" customFormat="1">
      <c r="B142" s="271"/>
      <c r="C142" s="272"/>
      <c r="D142" s="247" t="s">
        <v>153</v>
      </c>
      <c r="E142" s="273" t="s">
        <v>36</v>
      </c>
      <c r="F142" s="274" t="s">
        <v>181</v>
      </c>
      <c r="G142" s="272"/>
      <c r="H142" s="275">
        <v>2102.5999999999999</v>
      </c>
      <c r="I142" s="276"/>
      <c r="J142" s="272"/>
      <c r="K142" s="272"/>
      <c r="L142" s="277"/>
      <c r="M142" s="278"/>
      <c r="N142" s="279"/>
      <c r="O142" s="279"/>
      <c r="P142" s="279"/>
      <c r="Q142" s="279"/>
      <c r="R142" s="279"/>
      <c r="S142" s="279"/>
      <c r="T142" s="280"/>
      <c r="AT142" s="281" t="s">
        <v>153</v>
      </c>
      <c r="AU142" s="281" t="s">
        <v>24</v>
      </c>
      <c r="AV142" s="13" t="s">
        <v>140</v>
      </c>
      <c r="AW142" s="13" t="s">
        <v>42</v>
      </c>
      <c r="AX142" s="13" t="s">
        <v>78</v>
      </c>
      <c r="AY142" s="281" t="s">
        <v>133</v>
      </c>
    </row>
    <row r="143" s="1" customFormat="1" ht="25.5" customHeight="1">
      <c r="B143" s="46"/>
      <c r="C143" s="235" t="s">
        <v>9</v>
      </c>
      <c r="D143" s="235" t="s">
        <v>135</v>
      </c>
      <c r="E143" s="236" t="s">
        <v>243</v>
      </c>
      <c r="F143" s="237" t="s">
        <v>244</v>
      </c>
      <c r="G143" s="238" t="s">
        <v>138</v>
      </c>
      <c r="H143" s="239">
        <v>105.13</v>
      </c>
      <c r="I143" s="240"/>
      <c r="J143" s="241">
        <f>ROUND(I143*H143,2)</f>
        <v>0</v>
      </c>
      <c r="K143" s="237" t="s">
        <v>139</v>
      </c>
      <c r="L143" s="72"/>
      <c r="M143" s="242" t="s">
        <v>36</v>
      </c>
      <c r="N143" s="243" t="s">
        <v>49</v>
      </c>
      <c r="O143" s="47"/>
      <c r="P143" s="244">
        <f>O143*H143</f>
        <v>0</v>
      </c>
      <c r="Q143" s="244">
        <v>0</v>
      </c>
      <c r="R143" s="244">
        <f>Q143*H143</f>
        <v>0</v>
      </c>
      <c r="S143" s="244">
        <v>0</v>
      </c>
      <c r="T143" s="245">
        <f>S143*H143</f>
        <v>0</v>
      </c>
      <c r="AR143" s="23" t="s">
        <v>140</v>
      </c>
      <c r="AT143" s="23" t="s">
        <v>135</v>
      </c>
      <c r="AU143" s="23" t="s">
        <v>24</v>
      </c>
      <c r="AY143" s="23" t="s">
        <v>133</v>
      </c>
      <c r="BE143" s="246">
        <f>IF(N143="základní",J143,0)</f>
        <v>0</v>
      </c>
      <c r="BF143" s="246">
        <f>IF(N143="snížená",J143,0)</f>
        <v>0</v>
      </c>
      <c r="BG143" s="246">
        <f>IF(N143="zákl. přenesená",J143,0)</f>
        <v>0</v>
      </c>
      <c r="BH143" s="246">
        <f>IF(N143="sníž. přenesená",J143,0)</f>
        <v>0</v>
      </c>
      <c r="BI143" s="246">
        <f>IF(N143="nulová",J143,0)</f>
        <v>0</v>
      </c>
      <c r="BJ143" s="23" t="s">
        <v>25</v>
      </c>
      <c r="BK143" s="246">
        <f>ROUND(I143*H143,2)</f>
        <v>0</v>
      </c>
      <c r="BL143" s="23" t="s">
        <v>140</v>
      </c>
      <c r="BM143" s="23" t="s">
        <v>245</v>
      </c>
    </row>
    <row r="144" s="1" customFormat="1">
      <c r="B144" s="46"/>
      <c r="C144" s="74"/>
      <c r="D144" s="247" t="s">
        <v>142</v>
      </c>
      <c r="E144" s="74"/>
      <c r="F144" s="248" t="s">
        <v>246</v>
      </c>
      <c r="G144" s="74"/>
      <c r="H144" s="74"/>
      <c r="I144" s="203"/>
      <c r="J144" s="74"/>
      <c r="K144" s="74"/>
      <c r="L144" s="72"/>
      <c r="M144" s="249"/>
      <c r="N144" s="47"/>
      <c r="O144" s="47"/>
      <c r="P144" s="47"/>
      <c r="Q144" s="47"/>
      <c r="R144" s="47"/>
      <c r="S144" s="47"/>
      <c r="T144" s="95"/>
      <c r="AT144" s="23" t="s">
        <v>142</v>
      </c>
      <c r="AU144" s="23" t="s">
        <v>24</v>
      </c>
    </row>
    <row r="145" s="1" customFormat="1" ht="25.5" customHeight="1">
      <c r="B145" s="46"/>
      <c r="C145" s="235" t="s">
        <v>247</v>
      </c>
      <c r="D145" s="235" t="s">
        <v>135</v>
      </c>
      <c r="E145" s="236" t="s">
        <v>248</v>
      </c>
      <c r="F145" s="237" t="s">
        <v>249</v>
      </c>
      <c r="G145" s="238" t="s">
        <v>213</v>
      </c>
      <c r="H145" s="239">
        <v>47.542999999999999</v>
      </c>
      <c r="I145" s="240"/>
      <c r="J145" s="241">
        <f>ROUND(I145*H145,2)</f>
        <v>0</v>
      </c>
      <c r="K145" s="237" t="s">
        <v>139</v>
      </c>
      <c r="L145" s="72"/>
      <c r="M145" s="242" t="s">
        <v>36</v>
      </c>
      <c r="N145" s="243" t="s">
        <v>49</v>
      </c>
      <c r="O145" s="47"/>
      <c r="P145" s="244">
        <f>O145*H145</f>
        <v>0</v>
      </c>
      <c r="Q145" s="244">
        <v>0</v>
      </c>
      <c r="R145" s="244">
        <f>Q145*H145</f>
        <v>0</v>
      </c>
      <c r="S145" s="244">
        <v>0</v>
      </c>
      <c r="T145" s="245">
        <f>S145*H145</f>
        <v>0</v>
      </c>
      <c r="AR145" s="23" t="s">
        <v>140</v>
      </c>
      <c r="AT145" s="23" t="s">
        <v>135</v>
      </c>
      <c r="AU145" s="23" t="s">
        <v>24</v>
      </c>
      <c r="AY145" s="23" t="s">
        <v>133</v>
      </c>
      <c r="BE145" s="246">
        <f>IF(N145="základní",J145,0)</f>
        <v>0</v>
      </c>
      <c r="BF145" s="246">
        <f>IF(N145="snížená",J145,0)</f>
        <v>0</v>
      </c>
      <c r="BG145" s="246">
        <f>IF(N145="zákl. přenesená",J145,0)</f>
        <v>0</v>
      </c>
      <c r="BH145" s="246">
        <f>IF(N145="sníž. přenesená",J145,0)</f>
        <v>0</v>
      </c>
      <c r="BI145" s="246">
        <f>IF(N145="nulová",J145,0)</f>
        <v>0</v>
      </c>
      <c r="BJ145" s="23" t="s">
        <v>25</v>
      </c>
      <c r="BK145" s="246">
        <f>ROUND(I145*H145,2)</f>
        <v>0</v>
      </c>
      <c r="BL145" s="23" t="s">
        <v>140</v>
      </c>
      <c r="BM145" s="23" t="s">
        <v>250</v>
      </c>
    </row>
    <row r="146" s="1" customFormat="1">
      <c r="B146" s="46"/>
      <c r="C146" s="74"/>
      <c r="D146" s="247" t="s">
        <v>142</v>
      </c>
      <c r="E146" s="74"/>
      <c r="F146" s="248" t="s">
        <v>251</v>
      </c>
      <c r="G146" s="74"/>
      <c r="H146" s="74"/>
      <c r="I146" s="203"/>
      <c r="J146" s="74"/>
      <c r="K146" s="74"/>
      <c r="L146" s="72"/>
      <c r="M146" s="249"/>
      <c r="N146" s="47"/>
      <c r="O146" s="47"/>
      <c r="P146" s="47"/>
      <c r="Q146" s="47"/>
      <c r="R146" s="47"/>
      <c r="S146" s="47"/>
      <c r="T146" s="95"/>
      <c r="AT146" s="23" t="s">
        <v>142</v>
      </c>
      <c r="AU146" s="23" t="s">
        <v>24</v>
      </c>
    </row>
    <row r="147" s="13" customFormat="1">
      <c r="B147" s="271"/>
      <c r="C147" s="272"/>
      <c r="D147" s="247" t="s">
        <v>153</v>
      </c>
      <c r="E147" s="273" t="s">
        <v>36</v>
      </c>
      <c r="F147" s="274" t="s">
        <v>181</v>
      </c>
      <c r="G147" s="272"/>
      <c r="H147" s="275">
        <v>47.542999999999999</v>
      </c>
      <c r="I147" s="276"/>
      <c r="J147" s="272"/>
      <c r="K147" s="272"/>
      <c r="L147" s="277"/>
      <c r="M147" s="278"/>
      <c r="N147" s="279"/>
      <c r="O147" s="279"/>
      <c r="P147" s="279"/>
      <c r="Q147" s="279"/>
      <c r="R147" s="279"/>
      <c r="S147" s="279"/>
      <c r="T147" s="280"/>
      <c r="AT147" s="281" t="s">
        <v>153</v>
      </c>
      <c r="AU147" s="281" t="s">
        <v>24</v>
      </c>
      <c r="AV147" s="13" t="s">
        <v>140</v>
      </c>
      <c r="AW147" s="13" t="s">
        <v>42</v>
      </c>
      <c r="AX147" s="13" t="s">
        <v>78</v>
      </c>
      <c r="AY147" s="281" t="s">
        <v>133</v>
      </c>
    </row>
    <row r="148" s="1" customFormat="1" ht="25.5" customHeight="1">
      <c r="B148" s="46"/>
      <c r="C148" s="235" t="s">
        <v>252</v>
      </c>
      <c r="D148" s="235" t="s">
        <v>135</v>
      </c>
      <c r="E148" s="236" t="s">
        <v>253</v>
      </c>
      <c r="F148" s="237" t="s">
        <v>254</v>
      </c>
      <c r="G148" s="238" t="s">
        <v>213</v>
      </c>
      <c r="H148" s="239">
        <v>950.46000000000004</v>
      </c>
      <c r="I148" s="240"/>
      <c r="J148" s="241">
        <f>ROUND(I148*H148,2)</f>
        <v>0</v>
      </c>
      <c r="K148" s="237" t="s">
        <v>139</v>
      </c>
      <c r="L148" s="72"/>
      <c r="M148" s="242" t="s">
        <v>36</v>
      </c>
      <c r="N148" s="243" t="s">
        <v>49</v>
      </c>
      <c r="O148" s="47"/>
      <c r="P148" s="244">
        <f>O148*H148</f>
        <v>0</v>
      </c>
      <c r="Q148" s="244">
        <v>0</v>
      </c>
      <c r="R148" s="244">
        <f>Q148*H148</f>
        <v>0</v>
      </c>
      <c r="S148" s="244">
        <v>0</v>
      </c>
      <c r="T148" s="245">
        <f>S148*H148</f>
        <v>0</v>
      </c>
      <c r="AR148" s="23" t="s">
        <v>140</v>
      </c>
      <c r="AT148" s="23" t="s">
        <v>135</v>
      </c>
      <c r="AU148" s="23" t="s">
        <v>24</v>
      </c>
      <c r="AY148" s="23" t="s">
        <v>133</v>
      </c>
      <c r="BE148" s="246">
        <f>IF(N148="základní",J148,0)</f>
        <v>0</v>
      </c>
      <c r="BF148" s="246">
        <f>IF(N148="snížená",J148,0)</f>
        <v>0</v>
      </c>
      <c r="BG148" s="246">
        <f>IF(N148="zákl. přenesená",J148,0)</f>
        <v>0</v>
      </c>
      <c r="BH148" s="246">
        <f>IF(N148="sníž. přenesená",J148,0)</f>
        <v>0</v>
      </c>
      <c r="BI148" s="246">
        <f>IF(N148="nulová",J148,0)</f>
        <v>0</v>
      </c>
      <c r="BJ148" s="23" t="s">
        <v>25</v>
      </c>
      <c r="BK148" s="246">
        <f>ROUND(I148*H148,2)</f>
        <v>0</v>
      </c>
      <c r="BL148" s="23" t="s">
        <v>140</v>
      </c>
      <c r="BM148" s="23" t="s">
        <v>255</v>
      </c>
    </row>
    <row r="149" s="1" customFormat="1">
      <c r="B149" s="46"/>
      <c r="C149" s="74"/>
      <c r="D149" s="247" t="s">
        <v>142</v>
      </c>
      <c r="E149" s="74"/>
      <c r="F149" s="248" t="s">
        <v>251</v>
      </c>
      <c r="G149" s="74"/>
      <c r="H149" s="74"/>
      <c r="I149" s="203"/>
      <c r="J149" s="74"/>
      <c r="K149" s="74"/>
      <c r="L149" s="72"/>
      <c r="M149" s="249"/>
      <c r="N149" s="47"/>
      <c r="O149" s="47"/>
      <c r="P149" s="47"/>
      <c r="Q149" s="47"/>
      <c r="R149" s="47"/>
      <c r="S149" s="47"/>
      <c r="T149" s="95"/>
      <c r="AT149" s="23" t="s">
        <v>142</v>
      </c>
      <c r="AU149" s="23" t="s">
        <v>24</v>
      </c>
    </row>
    <row r="150" s="13" customFormat="1">
      <c r="B150" s="271"/>
      <c r="C150" s="272"/>
      <c r="D150" s="247" t="s">
        <v>153</v>
      </c>
      <c r="E150" s="273" t="s">
        <v>36</v>
      </c>
      <c r="F150" s="274" t="s">
        <v>181</v>
      </c>
      <c r="G150" s="272"/>
      <c r="H150" s="275">
        <v>950.46000000000004</v>
      </c>
      <c r="I150" s="276"/>
      <c r="J150" s="272"/>
      <c r="K150" s="272"/>
      <c r="L150" s="277"/>
      <c r="M150" s="278"/>
      <c r="N150" s="279"/>
      <c r="O150" s="279"/>
      <c r="P150" s="279"/>
      <c r="Q150" s="279"/>
      <c r="R150" s="279"/>
      <c r="S150" s="279"/>
      <c r="T150" s="280"/>
      <c r="AT150" s="281" t="s">
        <v>153</v>
      </c>
      <c r="AU150" s="281" t="s">
        <v>24</v>
      </c>
      <c r="AV150" s="13" t="s">
        <v>140</v>
      </c>
      <c r="AW150" s="13" t="s">
        <v>42</v>
      </c>
      <c r="AX150" s="13" t="s">
        <v>78</v>
      </c>
      <c r="AY150" s="281" t="s">
        <v>133</v>
      </c>
    </row>
    <row r="151" s="1" customFormat="1" ht="25.5" customHeight="1">
      <c r="B151" s="46"/>
      <c r="C151" s="235" t="s">
        <v>256</v>
      </c>
      <c r="D151" s="235" t="s">
        <v>135</v>
      </c>
      <c r="E151" s="236" t="s">
        <v>257</v>
      </c>
      <c r="F151" s="237" t="s">
        <v>258</v>
      </c>
      <c r="G151" s="238" t="s">
        <v>213</v>
      </c>
      <c r="H151" s="239">
        <v>47.542999999999999</v>
      </c>
      <c r="I151" s="240"/>
      <c r="J151" s="241">
        <f>ROUND(I151*H151,2)</f>
        <v>0</v>
      </c>
      <c r="K151" s="237" t="s">
        <v>139</v>
      </c>
      <c r="L151" s="72"/>
      <c r="M151" s="242" t="s">
        <v>36</v>
      </c>
      <c r="N151" s="243" t="s">
        <v>49</v>
      </c>
      <c r="O151" s="47"/>
      <c r="P151" s="244">
        <f>O151*H151</f>
        <v>0</v>
      </c>
      <c r="Q151" s="244">
        <v>0</v>
      </c>
      <c r="R151" s="244">
        <f>Q151*H151</f>
        <v>0</v>
      </c>
      <c r="S151" s="244">
        <v>0</v>
      </c>
      <c r="T151" s="245">
        <f>S151*H151</f>
        <v>0</v>
      </c>
      <c r="AR151" s="23" t="s">
        <v>140</v>
      </c>
      <c r="AT151" s="23" t="s">
        <v>135</v>
      </c>
      <c r="AU151" s="23" t="s">
        <v>24</v>
      </c>
      <c r="AY151" s="23" t="s">
        <v>133</v>
      </c>
      <c r="BE151" s="246">
        <f>IF(N151="základní",J151,0)</f>
        <v>0</v>
      </c>
      <c r="BF151" s="246">
        <f>IF(N151="snížená",J151,0)</f>
        <v>0</v>
      </c>
      <c r="BG151" s="246">
        <f>IF(N151="zákl. přenesená",J151,0)</f>
        <v>0</v>
      </c>
      <c r="BH151" s="246">
        <f>IF(N151="sníž. přenesená",J151,0)</f>
        <v>0</v>
      </c>
      <c r="BI151" s="246">
        <f>IF(N151="nulová",J151,0)</f>
        <v>0</v>
      </c>
      <c r="BJ151" s="23" t="s">
        <v>25</v>
      </c>
      <c r="BK151" s="246">
        <f>ROUND(I151*H151,2)</f>
        <v>0</v>
      </c>
      <c r="BL151" s="23" t="s">
        <v>140</v>
      </c>
      <c r="BM151" s="23" t="s">
        <v>259</v>
      </c>
    </row>
    <row r="152" s="1" customFormat="1">
      <c r="B152" s="46"/>
      <c r="C152" s="74"/>
      <c r="D152" s="247" t="s">
        <v>142</v>
      </c>
      <c r="E152" s="74"/>
      <c r="F152" s="248" t="s">
        <v>260</v>
      </c>
      <c r="G152" s="74"/>
      <c r="H152" s="74"/>
      <c r="I152" s="203"/>
      <c r="J152" s="74"/>
      <c r="K152" s="74"/>
      <c r="L152" s="72"/>
      <c r="M152" s="249"/>
      <c r="N152" s="47"/>
      <c r="O152" s="47"/>
      <c r="P152" s="47"/>
      <c r="Q152" s="47"/>
      <c r="R152" s="47"/>
      <c r="S152" s="47"/>
      <c r="T152" s="95"/>
      <c r="AT152" s="23" t="s">
        <v>142</v>
      </c>
      <c r="AU152" s="23" t="s">
        <v>24</v>
      </c>
    </row>
    <row r="153" s="1" customFormat="1" ht="16.5" customHeight="1">
      <c r="B153" s="46"/>
      <c r="C153" s="235" t="s">
        <v>261</v>
      </c>
      <c r="D153" s="235" t="s">
        <v>135</v>
      </c>
      <c r="E153" s="236" t="s">
        <v>262</v>
      </c>
      <c r="F153" s="237" t="s">
        <v>263</v>
      </c>
      <c r="G153" s="238" t="s">
        <v>138</v>
      </c>
      <c r="H153" s="239">
        <v>2840</v>
      </c>
      <c r="I153" s="240"/>
      <c r="J153" s="241">
        <f>ROUND(I153*H153,2)</f>
        <v>0</v>
      </c>
      <c r="K153" s="237" t="s">
        <v>139</v>
      </c>
      <c r="L153" s="72"/>
      <c r="M153" s="242" t="s">
        <v>36</v>
      </c>
      <c r="N153" s="243" t="s">
        <v>49</v>
      </c>
      <c r="O153" s="47"/>
      <c r="P153" s="244">
        <f>O153*H153</f>
        <v>0</v>
      </c>
      <c r="Q153" s="244">
        <v>0</v>
      </c>
      <c r="R153" s="244">
        <f>Q153*H153</f>
        <v>0</v>
      </c>
      <c r="S153" s="244">
        <v>0</v>
      </c>
      <c r="T153" s="245">
        <f>S153*H153</f>
        <v>0</v>
      </c>
      <c r="AR153" s="23" t="s">
        <v>140</v>
      </c>
      <c r="AT153" s="23" t="s">
        <v>135</v>
      </c>
      <c r="AU153" s="23" t="s">
        <v>24</v>
      </c>
      <c r="AY153" s="23" t="s">
        <v>133</v>
      </c>
      <c r="BE153" s="246">
        <f>IF(N153="základní",J153,0)</f>
        <v>0</v>
      </c>
      <c r="BF153" s="246">
        <f>IF(N153="snížená",J153,0)</f>
        <v>0</v>
      </c>
      <c r="BG153" s="246">
        <f>IF(N153="zákl. přenesená",J153,0)</f>
        <v>0</v>
      </c>
      <c r="BH153" s="246">
        <f>IF(N153="sníž. přenesená",J153,0)</f>
        <v>0</v>
      </c>
      <c r="BI153" s="246">
        <f>IF(N153="nulová",J153,0)</f>
        <v>0</v>
      </c>
      <c r="BJ153" s="23" t="s">
        <v>25</v>
      </c>
      <c r="BK153" s="246">
        <f>ROUND(I153*H153,2)</f>
        <v>0</v>
      </c>
      <c r="BL153" s="23" t="s">
        <v>140</v>
      </c>
      <c r="BM153" s="23" t="s">
        <v>264</v>
      </c>
    </row>
    <row r="154" s="1" customFormat="1">
      <c r="B154" s="46"/>
      <c r="C154" s="74"/>
      <c r="D154" s="247" t="s">
        <v>142</v>
      </c>
      <c r="E154" s="74"/>
      <c r="F154" s="248" t="s">
        <v>265</v>
      </c>
      <c r="G154" s="74"/>
      <c r="H154" s="74"/>
      <c r="I154" s="203"/>
      <c r="J154" s="74"/>
      <c r="K154" s="74"/>
      <c r="L154" s="72"/>
      <c r="M154" s="249"/>
      <c r="N154" s="47"/>
      <c r="O154" s="47"/>
      <c r="P154" s="47"/>
      <c r="Q154" s="47"/>
      <c r="R154" s="47"/>
      <c r="S154" s="47"/>
      <c r="T154" s="95"/>
      <c r="AT154" s="23" t="s">
        <v>142</v>
      </c>
      <c r="AU154" s="23" t="s">
        <v>24</v>
      </c>
    </row>
    <row r="155" s="13" customFormat="1">
      <c r="B155" s="271"/>
      <c r="C155" s="272"/>
      <c r="D155" s="247" t="s">
        <v>153</v>
      </c>
      <c r="E155" s="273" t="s">
        <v>36</v>
      </c>
      <c r="F155" s="274" t="s">
        <v>181</v>
      </c>
      <c r="G155" s="272"/>
      <c r="H155" s="275">
        <v>2840</v>
      </c>
      <c r="I155" s="276"/>
      <c r="J155" s="272"/>
      <c r="K155" s="272"/>
      <c r="L155" s="277"/>
      <c r="M155" s="278"/>
      <c r="N155" s="279"/>
      <c r="O155" s="279"/>
      <c r="P155" s="279"/>
      <c r="Q155" s="279"/>
      <c r="R155" s="279"/>
      <c r="S155" s="279"/>
      <c r="T155" s="280"/>
      <c r="AT155" s="281" t="s">
        <v>153</v>
      </c>
      <c r="AU155" s="281" t="s">
        <v>24</v>
      </c>
      <c r="AV155" s="13" t="s">
        <v>140</v>
      </c>
      <c r="AW155" s="13" t="s">
        <v>42</v>
      </c>
      <c r="AX155" s="13" t="s">
        <v>78</v>
      </c>
      <c r="AY155" s="281" t="s">
        <v>133</v>
      </c>
    </row>
    <row r="156" s="1" customFormat="1" ht="16.5" customHeight="1">
      <c r="B156" s="46"/>
      <c r="C156" s="235" t="s">
        <v>266</v>
      </c>
      <c r="D156" s="235" t="s">
        <v>135</v>
      </c>
      <c r="E156" s="236" t="s">
        <v>267</v>
      </c>
      <c r="F156" s="237" t="s">
        <v>268</v>
      </c>
      <c r="G156" s="238" t="s">
        <v>138</v>
      </c>
      <c r="H156" s="239">
        <v>85200</v>
      </c>
      <c r="I156" s="240"/>
      <c r="J156" s="241">
        <f>ROUND(I156*H156,2)</f>
        <v>0</v>
      </c>
      <c r="K156" s="237" t="s">
        <v>139</v>
      </c>
      <c r="L156" s="72"/>
      <c r="M156" s="242" t="s">
        <v>36</v>
      </c>
      <c r="N156" s="243" t="s">
        <v>49</v>
      </c>
      <c r="O156" s="47"/>
      <c r="P156" s="244">
        <f>O156*H156</f>
        <v>0</v>
      </c>
      <c r="Q156" s="244">
        <v>0</v>
      </c>
      <c r="R156" s="244">
        <f>Q156*H156</f>
        <v>0</v>
      </c>
      <c r="S156" s="244">
        <v>0</v>
      </c>
      <c r="T156" s="245">
        <f>S156*H156</f>
        <v>0</v>
      </c>
      <c r="AR156" s="23" t="s">
        <v>140</v>
      </c>
      <c r="AT156" s="23" t="s">
        <v>135</v>
      </c>
      <c r="AU156" s="23" t="s">
        <v>24</v>
      </c>
      <c r="AY156" s="23" t="s">
        <v>133</v>
      </c>
      <c r="BE156" s="246">
        <f>IF(N156="základní",J156,0)</f>
        <v>0</v>
      </c>
      <c r="BF156" s="246">
        <f>IF(N156="snížená",J156,0)</f>
        <v>0</v>
      </c>
      <c r="BG156" s="246">
        <f>IF(N156="zákl. přenesená",J156,0)</f>
        <v>0</v>
      </c>
      <c r="BH156" s="246">
        <f>IF(N156="sníž. přenesená",J156,0)</f>
        <v>0</v>
      </c>
      <c r="BI156" s="246">
        <f>IF(N156="nulová",J156,0)</f>
        <v>0</v>
      </c>
      <c r="BJ156" s="23" t="s">
        <v>25</v>
      </c>
      <c r="BK156" s="246">
        <f>ROUND(I156*H156,2)</f>
        <v>0</v>
      </c>
      <c r="BL156" s="23" t="s">
        <v>140</v>
      </c>
      <c r="BM156" s="23" t="s">
        <v>269</v>
      </c>
    </row>
    <row r="157" s="1" customFormat="1">
      <c r="B157" s="46"/>
      <c r="C157" s="74"/>
      <c r="D157" s="247" t="s">
        <v>142</v>
      </c>
      <c r="E157" s="74"/>
      <c r="F157" s="248" t="s">
        <v>265</v>
      </c>
      <c r="G157" s="74"/>
      <c r="H157" s="74"/>
      <c r="I157" s="203"/>
      <c r="J157" s="74"/>
      <c r="K157" s="74"/>
      <c r="L157" s="72"/>
      <c r="M157" s="249"/>
      <c r="N157" s="47"/>
      <c r="O157" s="47"/>
      <c r="P157" s="47"/>
      <c r="Q157" s="47"/>
      <c r="R157" s="47"/>
      <c r="S157" s="47"/>
      <c r="T157" s="95"/>
      <c r="AT157" s="23" t="s">
        <v>142</v>
      </c>
      <c r="AU157" s="23" t="s">
        <v>24</v>
      </c>
    </row>
    <row r="158" s="13" customFormat="1">
      <c r="B158" s="271"/>
      <c r="C158" s="272"/>
      <c r="D158" s="247" t="s">
        <v>153</v>
      </c>
      <c r="E158" s="273" t="s">
        <v>36</v>
      </c>
      <c r="F158" s="274" t="s">
        <v>181</v>
      </c>
      <c r="G158" s="272"/>
      <c r="H158" s="275">
        <v>85200</v>
      </c>
      <c r="I158" s="276"/>
      <c r="J158" s="272"/>
      <c r="K158" s="272"/>
      <c r="L158" s="277"/>
      <c r="M158" s="278"/>
      <c r="N158" s="279"/>
      <c r="O158" s="279"/>
      <c r="P158" s="279"/>
      <c r="Q158" s="279"/>
      <c r="R158" s="279"/>
      <c r="S158" s="279"/>
      <c r="T158" s="280"/>
      <c r="AT158" s="281" t="s">
        <v>153</v>
      </c>
      <c r="AU158" s="281" t="s">
        <v>24</v>
      </c>
      <c r="AV158" s="13" t="s">
        <v>140</v>
      </c>
      <c r="AW158" s="13" t="s">
        <v>42</v>
      </c>
      <c r="AX158" s="13" t="s">
        <v>78</v>
      </c>
      <c r="AY158" s="281" t="s">
        <v>133</v>
      </c>
    </row>
    <row r="159" s="1" customFormat="1" ht="16.5" customHeight="1">
      <c r="B159" s="46"/>
      <c r="C159" s="235" t="s">
        <v>270</v>
      </c>
      <c r="D159" s="235" t="s">
        <v>135</v>
      </c>
      <c r="E159" s="236" t="s">
        <v>271</v>
      </c>
      <c r="F159" s="237" t="s">
        <v>272</v>
      </c>
      <c r="G159" s="238" t="s">
        <v>138</v>
      </c>
      <c r="H159" s="239">
        <v>2840</v>
      </c>
      <c r="I159" s="240"/>
      <c r="J159" s="241">
        <f>ROUND(I159*H159,2)</f>
        <v>0</v>
      </c>
      <c r="K159" s="237" t="s">
        <v>139</v>
      </c>
      <c r="L159" s="72"/>
      <c r="M159" s="242" t="s">
        <v>36</v>
      </c>
      <c r="N159" s="243" t="s">
        <v>49</v>
      </c>
      <c r="O159" s="47"/>
      <c r="P159" s="244">
        <f>O159*H159</f>
        <v>0</v>
      </c>
      <c r="Q159" s="244">
        <v>0</v>
      </c>
      <c r="R159" s="244">
        <f>Q159*H159</f>
        <v>0</v>
      </c>
      <c r="S159" s="244">
        <v>0</v>
      </c>
      <c r="T159" s="245">
        <f>S159*H159</f>
        <v>0</v>
      </c>
      <c r="AR159" s="23" t="s">
        <v>140</v>
      </c>
      <c r="AT159" s="23" t="s">
        <v>135</v>
      </c>
      <c r="AU159" s="23" t="s">
        <v>24</v>
      </c>
      <c r="AY159" s="23" t="s">
        <v>133</v>
      </c>
      <c r="BE159" s="246">
        <f>IF(N159="základní",J159,0)</f>
        <v>0</v>
      </c>
      <c r="BF159" s="246">
        <f>IF(N159="snížená",J159,0)</f>
        <v>0</v>
      </c>
      <c r="BG159" s="246">
        <f>IF(N159="zákl. přenesená",J159,0)</f>
        <v>0</v>
      </c>
      <c r="BH159" s="246">
        <f>IF(N159="sníž. přenesená",J159,0)</f>
        <v>0</v>
      </c>
      <c r="BI159" s="246">
        <f>IF(N159="nulová",J159,0)</f>
        <v>0</v>
      </c>
      <c r="BJ159" s="23" t="s">
        <v>25</v>
      </c>
      <c r="BK159" s="246">
        <f>ROUND(I159*H159,2)</f>
        <v>0</v>
      </c>
      <c r="BL159" s="23" t="s">
        <v>140</v>
      </c>
      <c r="BM159" s="23" t="s">
        <v>273</v>
      </c>
    </row>
    <row r="160" s="1" customFormat="1" ht="25.5" customHeight="1">
      <c r="B160" s="46"/>
      <c r="C160" s="235" t="s">
        <v>274</v>
      </c>
      <c r="D160" s="235" t="s">
        <v>135</v>
      </c>
      <c r="E160" s="236" t="s">
        <v>275</v>
      </c>
      <c r="F160" s="237" t="s">
        <v>276</v>
      </c>
      <c r="G160" s="238" t="s">
        <v>138</v>
      </c>
      <c r="H160" s="239">
        <v>1817.5999999999999</v>
      </c>
      <c r="I160" s="240"/>
      <c r="J160" s="241">
        <f>ROUND(I160*H160,2)</f>
        <v>0</v>
      </c>
      <c r="K160" s="237" t="s">
        <v>139</v>
      </c>
      <c r="L160" s="72"/>
      <c r="M160" s="242" t="s">
        <v>36</v>
      </c>
      <c r="N160" s="243" t="s">
        <v>49</v>
      </c>
      <c r="O160" s="47"/>
      <c r="P160" s="244">
        <f>O160*H160</f>
        <v>0</v>
      </c>
      <c r="Q160" s="244">
        <v>0</v>
      </c>
      <c r="R160" s="244">
        <f>Q160*H160</f>
        <v>0</v>
      </c>
      <c r="S160" s="244">
        <v>0</v>
      </c>
      <c r="T160" s="245">
        <f>S160*H160</f>
        <v>0</v>
      </c>
      <c r="AR160" s="23" t="s">
        <v>140</v>
      </c>
      <c r="AT160" s="23" t="s">
        <v>135</v>
      </c>
      <c r="AU160" s="23" t="s">
        <v>24</v>
      </c>
      <c r="AY160" s="23" t="s">
        <v>133</v>
      </c>
      <c r="BE160" s="246">
        <f>IF(N160="základní",J160,0)</f>
        <v>0</v>
      </c>
      <c r="BF160" s="246">
        <f>IF(N160="snížená",J160,0)</f>
        <v>0</v>
      </c>
      <c r="BG160" s="246">
        <f>IF(N160="zákl. přenesená",J160,0)</f>
        <v>0</v>
      </c>
      <c r="BH160" s="246">
        <f>IF(N160="sníž. přenesená",J160,0)</f>
        <v>0</v>
      </c>
      <c r="BI160" s="246">
        <f>IF(N160="nulová",J160,0)</f>
        <v>0</v>
      </c>
      <c r="BJ160" s="23" t="s">
        <v>25</v>
      </c>
      <c r="BK160" s="246">
        <f>ROUND(I160*H160,2)</f>
        <v>0</v>
      </c>
      <c r="BL160" s="23" t="s">
        <v>140</v>
      </c>
      <c r="BM160" s="23" t="s">
        <v>277</v>
      </c>
    </row>
    <row r="161" s="1" customFormat="1">
      <c r="B161" s="46"/>
      <c r="C161" s="74"/>
      <c r="D161" s="247" t="s">
        <v>142</v>
      </c>
      <c r="E161" s="74"/>
      <c r="F161" s="248" t="s">
        <v>278</v>
      </c>
      <c r="G161" s="74"/>
      <c r="H161" s="74"/>
      <c r="I161" s="203"/>
      <c r="J161" s="74"/>
      <c r="K161" s="74"/>
      <c r="L161" s="72"/>
      <c r="M161" s="249"/>
      <c r="N161" s="47"/>
      <c r="O161" s="47"/>
      <c r="P161" s="47"/>
      <c r="Q161" s="47"/>
      <c r="R161" s="47"/>
      <c r="S161" s="47"/>
      <c r="T161" s="95"/>
      <c r="AT161" s="23" t="s">
        <v>142</v>
      </c>
      <c r="AU161" s="23" t="s">
        <v>24</v>
      </c>
    </row>
    <row r="162" s="12" customFormat="1">
      <c r="B162" s="250"/>
      <c r="C162" s="251"/>
      <c r="D162" s="247" t="s">
        <v>153</v>
      </c>
      <c r="E162" s="252" t="s">
        <v>36</v>
      </c>
      <c r="F162" s="253" t="s">
        <v>279</v>
      </c>
      <c r="G162" s="251"/>
      <c r="H162" s="254">
        <v>1136</v>
      </c>
      <c r="I162" s="255"/>
      <c r="J162" s="251"/>
      <c r="K162" s="251"/>
      <c r="L162" s="256"/>
      <c r="M162" s="257"/>
      <c r="N162" s="258"/>
      <c r="O162" s="258"/>
      <c r="P162" s="258"/>
      <c r="Q162" s="258"/>
      <c r="R162" s="258"/>
      <c r="S162" s="258"/>
      <c r="T162" s="259"/>
      <c r="AT162" s="260" t="s">
        <v>153</v>
      </c>
      <c r="AU162" s="260" t="s">
        <v>24</v>
      </c>
      <c r="AV162" s="12" t="s">
        <v>24</v>
      </c>
      <c r="AW162" s="12" t="s">
        <v>42</v>
      </c>
      <c r="AX162" s="12" t="s">
        <v>78</v>
      </c>
      <c r="AY162" s="260" t="s">
        <v>133</v>
      </c>
    </row>
    <row r="163" s="12" customFormat="1">
      <c r="B163" s="250"/>
      <c r="C163" s="251"/>
      <c r="D163" s="247" t="s">
        <v>153</v>
      </c>
      <c r="E163" s="252" t="s">
        <v>36</v>
      </c>
      <c r="F163" s="253" t="s">
        <v>280</v>
      </c>
      <c r="G163" s="251"/>
      <c r="H163" s="254">
        <v>681.60000000000002</v>
      </c>
      <c r="I163" s="255"/>
      <c r="J163" s="251"/>
      <c r="K163" s="251"/>
      <c r="L163" s="256"/>
      <c r="M163" s="257"/>
      <c r="N163" s="258"/>
      <c r="O163" s="258"/>
      <c r="P163" s="258"/>
      <c r="Q163" s="258"/>
      <c r="R163" s="258"/>
      <c r="S163" s="258"/>
      <c r="T163" s="259"/>
      <c r="AT163" s="260" t="s">
        <v>153</v>
      </c>
      <c r="AU163" s="260" t="s">
        <v>24</v>
      </c>
      <c r="AV163" s="12" t="s">
        <v>24</v>
      </c>
      <c r="AW163" s="12" t="s">
        <v>42</v>
      </c>
      <c r="AX163" s="12" t="s">
        <v>78</v>
      </c>
      <c r="AY163" s="260" t="s">
        <v>133</v>
      </c>
    </row>
    <row r="164" s="13" customFormat="1">
      <c r="B164" s="271"/>
      <c r="C164" s="272"/>
      <c r="D164" s="247" t="s">
        <v>153</v>
      </c>
      <c r="E164" s="273" t="s">
        <v>36</v>
      </c>
      <c r="F164" s="274" t="s">
        <v>181</v>
      </c>
      <c r="G164" s="272"/>
      <c r="H164" s="275">
        <v>1817.5999999999999</v>
      </c>
      <c r="I164" s="276"/>
      <c r="J164" s="272"/>
      <c r="K164" s="272"/>
      <c r="L164" s="277"/>
      <c r="M164" s="278"/>
      <c r="N164" s="279"/>
      <c r="O164" s="279"/>
      <c r="P164" s="279"/>
      <c r="Q164" s="279"/>
      <c r="R164" s="279"/>
      <c r="S164" s="279"/>
      <c r="T164" s="280"/>
      <c r="AT164" s="281" t="s">
        <v>153</v>
      </c>
      <c r="AU164" s="281" t="s">
        <v>24</v>
      </c>
      <c r="AV164" s="13" t="s">
        <v>140</v>
      </c>
      <c r="AW164" s="13" t="s">
        <v>42</v>
      </c>
      <c r="AX164" s="13" t="s">
        <v>25</v>
      </c>
      <c r="AY164" s="281" t="s">
        <v>133</v>
      </c>
    </row>
    <row r="165" s="1" customFormat="1" ht="25.5" customHeight="1">
      <c r="B165" s="46"/>
      <c r="C165" s="235" t="s">
        <v>281</v>
      </c>
      <c r="D165" s="235" t="s">
        <v>135</v>
      </c>
      <c r="E165" s="236" t="s">
        <v>282</v>
      </c>
      <c r="F165" s="237" t="s">
        <v>283</v>
      </c>
      <c r="G165" s="238" t="s">
        <v>138</v>
      </c>
      <c r="H165" s="239">
        <v>54510</v>
      </c>
      <c r="I165" s="240"/>
      <c r="J165" s="241">
        <f>ROUND(I165*H165,2)</f>
        <v>0</v>
      </c>
      <c r="K165" s="237" t="s">
        <v>139</v>
      </c>
      <c r="L165" s="72"/>
      <c r="M165" s="242" t="s">
        <v>36</v>
      </c>
      <c r="N165" s="243" t="s">
        <v>49</v>
      </c>
      <c r="O165" s="47"/>
      <c r="P165" s="244">
        <f>O165*H165</f>
        <v>0</v>
      </c>
      <c r="Q165" s="244">
        <v>0</v>
      </c>
      <c r="R165" s="244">
        <f>Q165*H165</f>
        <v>0</v>
      </c>
      <c r="S165" s="244">
        <v>0</v>
      </c>
      <c r="T165" s="245">
        <f>S165*H165</f>
        <v>0</v>
      </c>
      <c r="AR165" s="23" t="s">
        <v>140</v>
      </c>
      <c r="AT165" s="23" t="s">
        <v>135</v>
      </c>
      <c r="AU165" s="23" t="s">
        <v>24</v>
      </c>
      <c r="AY165" s="23" t="s">
        <v>133</v>
      </c>
      <c r="BE165" s="246">
        <f>IF(N165="základní",J165,0)</f>
        <v>0</v>
      </c>
      <c r="BF165" s="246">
        <f>IF(N165="snížená",J165,0)</f>
        <v>0</v>
      </c>
      <c r="BG165" s="246">
        <f>IF(N165="zákl. přenesená",J165,0)</f>
        <v>0</v>
      </c>
      <c r="BH165" s="246">
        <f>IF(N165="sníž. přenesená",J165,0)</f>
        <v>0</v>
      </c>
      <c r="BI165" s="246">
        <f>IF(N165="nulová",J165,0)</f>
        <v>0</v>
      </c>
      <c r="BJ165" s="23" t="s">
        <v>25</v>
      </c>
      <c r="BK165" s="246">
        <f>ROUND(I165*H165,2)</f>
        <v>0</v>
      </c>
      <c r="BL165" s="23" t="s">
        <v>140</v>
      </c>
      <c r="BM165" s="23" t="s">
        <v>284</v>
      </c>
    </row>
    <row r="166" s="1" customFormat="1">
      <c r="B166" s="46"/>
      <c r="C166" s="74"/>
      <c r="D166" s="247" t="s">
        <v>142</v>
      </c>
      <c r="E166" s="74"/>
      <c r="F166" s="248" t="s">
        <v>278</v>
      </c>
      <c r="G166" s="74"/>
      <c r="H166" s="74"/>
      <c r="I166" s="203"/>
      <c r="J166" s="74"/>
      <c r="K166" s="74"/>
      <c r="L166" s="72"/>
      <c r="M166" s="249"/>
      <c r="N166" s="47"/>
      <c r="O166" s="47"/>
      <c r="P166" s="47"/>
      <c r="Q166" s="47"/>
      <c r="R166" s="47"/>
      <c r="S166" s="47"/>
      <c r="T166" s="95"/>
      <c r="AT166" s="23" t="s">
        <v>142</v>
      </c>
      <c r="AU166" s="23" t="s">
        <v>24</v>
      </c>
    </row>
    <row r="167" s="12" customFormat="1">
      <c r="B167" s="250"/>
      <c r="C167" s="251"/>
      <c r="D167" s="247" t="s">
        <v>153</v>
      </c>
      <c r="E167" s="252" t="s">
        <v>36</v>
      </c>
      <c r="F167" s="253" t="s">
        <v>285</v>
      </c>
      <c r="G167" s="251"/>
      <c r="H167" s="254">
        <v>54510</v>
      </c>
      <c r="I167" s="255"/>
      <c r="J167" s="251"/>
      <c r="K167" s="251"/>
      <c r="L167" s="256"/>
      <c r="M167" s="257"/>
      <c r="N167" s="258"/>
      <c r="O167" s="258"/>
      <c r="P167" s="258"/>
      <c r="Q167" s="258"/>
      <c r="R167" s="258"/>
      <c r="S167" s="258"/>
      <c r="T167" s="259"/>
      <c r="AT167" s="260" t="s">
        <v>153</v>
      </c>
      <c r="AU167" s="260" t="s">
        <v>24</v>
      </c>
      <c r="AV167" s="12" t="s">
        <v>24</v>
      </c>
      <c r="AW167" s="12" t="s">
        <v>42</v>
      </c>
      <c r="AX167" s="12" t="s">
        <v>78</v>
      </c>
      <c r="AY167" s="260" t="s">
        <v>133</v>
      </c>
    </row>
    <row r="168" s="13" customFormat="1">
      <c r="B168" s="271"/>
      <c r="C168" s="272"/>
      <c r="D168" s="247" t="s">
        <v>153</v>
      </c>
      <c r="E168" s="273" t="s">
        <v>36</v>
      </c>
      <c r="F168" s="274" t="s">
        <v>181</v>
      </c>
      <c r="G168" s="272"/>
      <c r="H168" s="275">
        <v>54510</v>
      </c>
      <c r="I168" s="276"/>
      <c r="J168" s="272"/>
      <c r="K168" s="272"/>
      <c r="L168" s="277"/>
      <c r="M168" s="278"/>
      <c r="N168" s="279"/>
      <c r="O168" s="279"/>
      <c r="P168" s="279"/>
      <c r="Q168" s="279"/>
      <c r="R168" s="279"/>
      <c r="S168" s="279"/>
      <c r="T168" s="280"/>
      <c r="AT168" s="281" t="s">
        <v>153</v>
      </c>
      <c r="AU168" s="281" t="s">
        <v>24</v>
      </c>
      <c r="AV168" s="13" t="s">
        <v>140</v>
      </c>
      <c r="AW168" s="13" t="s">
        <v>42</v>
      </c>
      <c r="AX168" s="13" t="s">
        <v>25</v>
      </c>
      <c r="AY168" s="281" t="s">
        <v>133</v>
      </c>
    </row>
    <row r="169" s="1" customFormat="1" ht="25.5" customHeight="1">
      <c r="B169" s="46"/>
      <c r="C169" s="235" t="s">
        <v>286</v>
      </c>
      <c r="D169" s="235" t="s">
        <v>135</v>
      </c>
      <c r="E169" s="236" t="s">
        <v>287</v>
      </c>
      <c r="F169" s="237" t="s">
        <v>288</v>
      </c>
      <c r="G169" s="238" t="s">
        <v>138</v>
      </c>
      <c r="H169" s="239">
        <v>1817.5999999999999</v>
      </c>
      <c r="I169" s="240"/>
      <c r="J169" s="241">
        <f>ROUND(I169*H169,2)</f>
        <v>0</v>
      </c>
      <c r="K169" s="237" t="s">
        <v>139</v>
      </c>
      <c r="L169" s="72"/>
      <c r="M169" s="242" t="s">
        <v>36</v>
      </c>
      <c r="N169" s="243" t="s">
        <v>49</v>
      </c>
      <c r="O169" s="47"/>
      <c r="P169" s="244">
        <f>O169*H169</f>
        <v>0</v>
      </c>
      <c r="Q169" s="244">
        <v>0</v>
      </c>
      <c r="R169" s="244">
        <f>Q169*H169</f>
        <v>0</v>
      </c>
      <c r="S169" s="244">
        <v>0</v>
      </c>
      <c r="T169" s="245">
        <f>S169*H169</f>
        <v>0</v>
      </c>
      <c r="AR169" s="23" t="s">
        <v>140</v>
      </c>
      <c r="AT169" s="23" t="s">
        <v>135</v>
      </c>
      <c r="AU169" s="23" t="s">
        <v>24</v>
      </c>
      <c r="AY169" s="23" t="s">
        <v>133</v>
      </c>
      <c r="BE169" s="246">
        <f>IF(N169="základní",J169,0)</f>
        <v>0</v>
      </c>
      <c r="BF169" s="246">
        <f>IF(N169="snížená",J169,0)</f>
        <v>0</v>
      </c>
      <c r="BG169" s="246">
        <f>IF(N169="zákl. přenesená",J169,0)</f>
        <v>0</v>
      </c>
      <c r="BH169" s="246">
        <f>IF(N169="sníž. přenesená",J169,0)</f>
        <v>0</v>
      </c>
      <c r="BI169" s="246">
        <f>IF(N169="nulová",J169,0)</f>
        <v>0</v>
      </c>
      <c r="BJ169" s="23" t="s">
        <v>25</v>
      </c>
      <c r="BK169" s="246">
        <f>ROUND(I169*H169,2)</f>
        <v>0</v>
      </c>
      <c r="BL169" s="23" t="s">
        <v>140</v>
      </c>
      <c r="BM169" s="23" t="s">
        <v>289</v>
      </c>
    </row>
    <row r="170" s="1" customFormat="1">
      <c r="B170" s="46"/>
      <c r="C170" s="74"/>
      <c r="D170" s="247" t="s">
        <v>142</v>
      </c>
      <c r="E170" s="74"/>
      <c r="F170" s="248" t="s">
        <v>290</v>
      </c>
      <c r="G170" s="74"/>
      <c r="H170" s="74"/>
      <c r="I170" s="203"/>
      <c r="J170" s="74"/>
      <c r="K170" s="74"/>
      <c r="L170" s="72"/>
      <c r="M170" s="249"/>
      <c r="N170" s="47"/>
      <c r="O170" s="47"/>
      <c r="P170" s="47"/>
      <c r="Q170" s="47"/>
      <c r="R170" s="47"/>
      <c r="S170" s="47"/>
      <c r="T170" s="95"/>
      <c r="AT170" s="23" t="s">
        <v>142</v>
      </c>
      <c r="AU170" s="23" t="s">
        <v>24</v>
      </c>
    </row>
    <row r="171" s="1" customFormat="1" ht="16.5" customHeight="1">
      <c r="B171" s="46"/>
      <c r="C171" s="235" t="s">
        <v>291</v>
      </c>
      <c r="D171" s="235" t="s">
        <v>135</v>
      </c>
      <c r="E171" s="236" t="s">
        <v>292</v>
      </c>
      <c r="F171" s="237" t="s">
        <v>293</v>
      </c>
      <c r="G171" s="238" t="s">
        <v>138</v>
      </c>
      <c r="H171" s="239">
        <v>266</v>
      </c>
      <c r="I171" s="240"/>
      <c r="J171" s="241">
        <f>ROUND(I171*H171,2)</f>
        <v>0</v>
      </c>
      <c r="K171" s="237" t="s">
        <v>139</v>
      </c>
      <c r="L171" s="72"/>
      <c r="M171" s="242" t="s">
        <v>36</v>
      </c>
      <c r="N171" s="243" t="s">
        <v>49</v>
      </c>
      <c r="O171" s="47"/>
      <c r="P171" s="244">
        <f>O171*H171</f>
        <v>0</v>
      </c>
      <c r="Q171" s="244">
        <v>0.048000000000000001</v>
      </c>
      <c r="R171" s="244">
        <f>Q171*H171</f>
        <v>12.768000000000001</v>
      </c>
      <c r="S171" s="244">
        <v>0.048000000000000001</v>
      </c>
      <c r="T171" s="245">
        <f>S171*H171</f>
        <v>12.768000000000001</v>
      </c>
      <c r="AR171" s="23" t="s">
        <v>140</v>
      </c>
      <c r="AT171" s="23" t="s">
        <v>135</v>
      </c>
      <c r="AU171" s="23" t="s">
        <v>24</v>
      </c>
      <c r="AY171" s="23" t="s">
        <v>133</v>
      </c>
      <c r="BE171" s="246">
        <f>IF(N171="základní",J171,0)</f>
        <v>0</v>
      </c>
      <c r="BF171" s="246">
        <f>IF(N171="snížená",J171,0)</f>
        <v>0</v>
      </c>
      <c r="BG171" s="246">
        <f>IF(N171="zákl. přenesená",J171,0)</f>
        <v>0</v>
      </c>
      <c r="BH171" s="246">
        <f>IF(N171="sníž. přenesená",J171,0)</f>
        <v>0</v>
      </c>
      <c r="BI171" s="246">
        <f>IF(N171="nulová",J171,0)</f>
        <v>0</v>
      </c>
      <c r="BJ171" s="23" t="s">
        <v>25</v>
      </c>
      <c r="BK171" s="246">
        <f>ROUND(I171*H171,2)</f>
        <v>0</v>
      </c>
      <c r="BL171" s="23" t="s">
        <v>140</v>
      </c>
      <c r="BM171" s="23" t="s">
        <v>294</v>
      </c>
    </row>
    <row r="172" s="1" customFormat="1">
      <c r="B172" s="46"/>
      <c r="C172" s="74"/>
      <c r="D172" s="247" t="s">
        <v>142</v>
      </c>
      <c r="E172" s="74"/>
      <c r="F172" s="248" t="s">
        <v>295</v>
      </c>
      <c r="G172" s="74"/>
      <c r="H172" s="74"/>
      <c r="I172" s="203"/>
      <c r="J172" s="74"/>
      <c r="K172" s="74"/>
      <c r="L172" s="72"/>
      <c r="M172" s="249"/>
      <c r="N172" s="47"/>
      <c r="O172" s="47"/>
      <c r="P172" s="47"/>
      <c r="Q172" s="47"/>
      <c r="R172" s="47"/>
      <c r="S172" s="47"/>
      <c r="T172" s="95"/>
      <c r="AT172" s="23" t="s">
        <v>142</v>
      </c>
      <c r="AU172" s="23" t="s">
        <v>24</v>
      </c>
    </row>
    <row r="173" s="12" customFormat="1">
      <c r="B173" s="250"/>
      <c r="C173" s="251"/>
      <c r="D173" s="247" t="s">
        <v>153</v>
      </c>
      <c r="E173" s="252" t="s">
        <v>36</v>
      </c>
      <c r="F173" s="253" t="s">
        <v>296</v>
      </c>
      <c r="G173" s="251"/>
      <c r="H173" s="254">
        <v>140</v>
      </c>
      <c r="I173" s="255"/>
      <c r="J173" s="251"/>
      <c r="K173" s="251"/>
      <c r="L173" s="256"/>
      <c r="M173" s="257"/>
      <c r="N173" s="258"/>
      <c r="O173" s="258"/>
      <c r="P173" s="258"/>
      <c r="Q173" s="258"/>
      <c r="R173" s="258"/>
      <c r="S173" s="258"/>
      <c r="T173" s="259"/>
      <c r="AT173" s="260" t="s">
        <v>153</v>
      </c>
      <c r="AU173" s="260" t="s">
        <v>24</v>
      </c>
      <c r="AV173" s="12" t="s">
        <v>24</v>
      </c>
      <c r="AW173" s="12" t="s">
        <v>42</v>
      </c>
      <c r="AX173" s="12" t="s">
        <v>78</v>
      </c>
      <c r="AY173" s="260" t="s">
        <v>133</v>
      </c>
    </row>
    <row r="174" s="12" customFormat="1">
      <c r="B174" s="250"/>
      <c r="C174" s="251"/>
      <c r="D174" s="247" t="s">
        <v>153</v>
      </c>
      <c r="E174" s="252" t="s">
        <v>36</v>
      </c>
      <c r="F174" s="253" t="s">
        <v>297</v>
      </c>
      <c r="G174" s="251"/>
      <c r="H174" s="254">
        <v>126</v>
      </c>
      <c r="I174" s="255"/>
      <c r="J174" s="251"/>
      <c r="K174" s="251"/>
      <c r="L174" s="256"/>
      <c r="M174" s="257"/>
      <c r="N174" s="258"/>
      <c r="O174" s="258"/>
      <c r="P174" s="258"/>
      <c r="Q174" s="258"/>
      <c r="R174" s="258"/>
      <c r="S174" s="258"/>
      <c r="T174" s="259"/>
      <c r="AT174" s="260" t="s">
        <v>153</v>
      </c>
      <c r="AU174" s="260" t="s">
        <v>24</v>
      </c>
      <c r="AV174" s="12" t="s">
        <v>24</v>
      </c>
      <c r="AW174" s="12" t="s">
        <v>42</v>
      </c>
      <c r="AX174" s="12" t="s">
        <v>78</v>
      </c>
      <c r="AY174" s="260" t="s">
        <v>133</v>
      </c>
    </row>
    <row r="175" s="13" customFormat="1">
      <c r="B175" s="271"/>
      <c r="C175" s="272"/>
      <c r="D175" s="247" t="s">
        <v>153</v>
      </c>
      <c r="E175" s="273" t="s">
        <v>36</v>
      </c>
      <c r="F175" s="274" t="s">
        <v>181</v>
      </c>
      <c r="G175" s="272"/>
      <c r="H175" s="275">
        <v>266</v>
      </c>
      <c r="I175" s="276"/>
      <c r="J175" s="272"/>
      <c r="K175" s="272"/>
      <c r="L175" s="277"/>
      <c r="M175" s="278"/>
      <c r="N175" s="279"/>
      <c r="O175" s="279"/>
      <c r="P175" s="279"/>
      <c r="Q175" s="279"/>
      <c r="R175" s="279"/>
      <c r="S175" s="279"/>
      <c r="T175" s="280"/>
      <c r="AT175" s="281" t="s">
        <v>153</v>
      </c>
      <c r="AU175" s="281" t="s">
        <v>24</v>
      </c>
      <c r="AV175" s="13" t="s">
        <v>140</v>
      </c>
      <c r="AW175" s="13" t="s">
        <v>42</v>
      </c>
      <c r="AX175" s="13" t="s">
        <v>25</v>
      </c>
      <c r="AY175" s="281" t="s">
        <v>133</v>
      </c>
    </row>
    <row r="176" s="1" customFormat="1" ht="16.5" customHeight="1">
      <c r="B176" s="46"/>
      <c r="C176" s="235" t="s">
        <v>298</v>
      </c>
      <c r="D176" s="235" t="s">
        <v>135</v>
      </c>
      <c r="E176" s="236" t="s">
        <v>299</v>
      </c>
      <c r="F176" s="237" t="s">
        <v>300</v>
      </c>
      <c r="G176" s="238" t="s">
        <v>138</v>
      </c>
      <c r="H176" s="239">
        <v>266</v>
      </c>
      <c r="I176" s="240"/>
      <c r="J176" s="241">
        <f>ROUND(I176*H176,2)</f>
        <v>0</v>
      </c>
      <c r="K176" s="237" t="s">
        <v>139</v>
      </c>
      <c r="L176" s="72"/>
      <c r="M176" s="242" t="s">
        <v>36</v>
      </c>
      <c r="N176" s="243" t="s">
        <v>49</v>
      </c>
      <c r="O176" s="47"/>
      <c r="P176" s="244">
        <f>O176*H176</f>
        <v>0</v>
      </c>
      <c r="Q176" s="244">
        <v>0.019425000000000001</v>
      </c>
      <c r="R176" s="244">
        <f>Q176*H176</f>
        <v>5.1670500000000006</v>
      </c>
      <c r="S176" s="244">
        <v>0</v>
      </c>
      <c r="T176" s="245">
        <f>S176*H176</f>
        <v>0</v>
      </c>
      <c r="AR176" s="23" t="s">
        <v>140</v>
      </c>
      <c r="AT176" s="23" t="s">
        <v>135</v>
      </c>
      <c r="AU176" s="23" t="s">
        <v>24</v>
      </c>
      <c r="AY176" s="23" t="s">
        <v>133</v>
      </c>
      <c r="BE176" s="246">
        <f>IF(N176="základní",J176,0)</f>
        <v>0</v>
      </c>
      <c r="BF176" s="246">
        <f>IF(N176="snížená",J176,0)</f>
        <v>0</v>
      </c>
      <c r="BG176" s="246">
        <f>IF(N176="zákl. přenesená",J176,0)</f>
        <v>0</v>
      </c>
      <c r="BH176" s="246">
        <f>IF(N176="sníž. přenesená",J176,0)</f>
        <v>0</v>
      </c>
      <c r="BI176" s="246">
        <f>IF(N176="nulová",J176,0)</f>
        <v>0</v>
      </c>
      <c r="BJ176" s="23" t="s">
        <v>25</v>
      </c>
      <c r="BK176" s="246">
        <f>ROUND(I176*H176,2)</f>
        <v>0</v>
      </c>
      <c r="BL176" s="23" t="s">
        <v>140</v>
      </c>
      <c r="BM176" s="23" t="s">
        <v>301</v>
      </c>
    </row>
    <row r="177" s="1" customFormat="1">
      <c r="B177" s="46"/>
      <c r="C177" s="74"/>
      <c r="D177" s="247" t="s">
        <v>142</v>
      </c>
      <c r="E177" s="74"/>
      <c r="F177" s="248" t="s">
        <v>302</v>
      </c>
      <c r="G177" s="74"/>
      <c r="H177" s="74"/>
      <c r="I177" s="203"/>
      <c r="J177" s="74"/>
      <c r="K177" s="74"/>
      <c r="L177" s="72"/>
      <c r="M177" s="249"/>
      <c r="N177" s="47"/>
      <c r="O177" s="47"/>
      <c r="P177" s="47"/>
      <c r="Q177" s="47"/>
      <c r="R177" s="47"/>
      <c r="S177" s="47"/>
      <c r="T177" s="95"/>
      <c r="AT177" s="23" t="s">
        <v>142</v>
      </c>
      <c r="AU177" s="23" t="s">
        <v>24</v>
      </c>
    </row>
    <row r="178" s="1" customFormat="1" ht="16.5" customHeight="1">
      <c r="B178" s="46"/>
      <c r="C178" s="235" t="s">
        <v>303</v>
      </c>
      <c r="D178" s="235" t="s">
        <v>135</v>
      </c>
      <c r="E178" s="236" t="s">
        <v>304</v>
      </c>
      <c r="F178" s="237" t="s">
        <v>305</v>
      </c>
      <c r="G178" s="238" t="s">
        <v>138</v>
      </c>
      <c r="H178" s="239">
        <v>13</v>
      </c>
      <c r="I178" s="240"/>
      <c r="J178" s="241">
        <f>ROUND(I178*H178,2)</f>
        <v>0</v>
      </c>
      <c r="K178" s="237" t="s">
        <v>139</v>
      </c>
      <c r="L178" s="72"/>
      <c r="M178" s="242" t="s">
        <v>36</v>
      </c>
      <c r="N178" s="243" t="s">
        <v>49</v>
      </c>
      <c r="O178" s="47"/>
      <c r="P178" s="244">
        <f>O178*H178</f>
        <v>0</v>
      </c>
      <c r="Q178" s="244">
        <v>0.058279999999999998</v>
      </c>
      <c r="R178" s="244">
        <f>Q178*H178</f>
        <v>0.75763999999999998</v>
      </c>
      <c r="S178" s="244">
        <v>0</v>
      </c>
      <c r="T178" s="245">
        <f>S178*H178</f>
        <v>0</v>
      </c>
      <c r="AR178" s="23" t="s">
        <v>140</v>
      </c>
      <c r="AT178" s="23" t="s">
        <v>135</v>
      </c>
      <c r="AU178" s="23" t="s">
        <v>24</v>
      </c>
      <c r="AY178" s="23" t="s">
        <v>133</v>
      </c>
      <c r="BE178" s="246">
        <f>IF(N178="základní",J178,0)</f>
        <v>0</v>
      </c>
      <c r="BF178" s="246">
        <f>IF(N178="snížená",J178,0)</f>
        <v>0</v>
      </c>
      <c r="BG178" s="246">
        <f>IF(N178="zákl. přenesená",J178,0)</f>
        <v>0</v>
      </c>
      <c r="BH178" s="246">
        <f>IF(N178="sníž. přenesená",J178,0)</f>
        <v>0</v>
      </c>
      <c r="BI178" s="246">
        <f>IF(N178="nulová",J178,0)</f>
        <v>0</v>
      </c>
      <c r="BJ178" s="23" t="s">
        <v>25</v>
      </c>
      <c r="BK178" s="246">
        <f>ROUND(I178*H178,2)</f>
        <v>0</v>
      </c>
      <c r="BL178" s="23" t="s">
        <v>140</v>
      </c>
      <c r="BM178" s="23" t="s">
        <v>306</v>
      </c>
    </row>
    <row r="179" s="1" customFormat="1">
      <c r="B179" s="46"/>
      <c r="C179" s="74"/>
      <c r="D179" s="247" t="s">
        <v>142</v>
      </c>
      <c r="E179" s="74"/>
      <c r="F179" s="248" t="s">
        <v>302</v>
      </c>
      <c r="G179" s="74"/>
      <c r="H179" s="74"/>
      <c r="I179" s="203"/>
      <c r="J179" s="74"/>
      <c r="K179" s="74"/>
      <c r="L179" s="72"/>
      <c r="M179" s="249"/>
      <c r="N179" s="47"/>
      <c r="O179" s="47"/>
      <c r="P179" s="47"/>
      <c r="Q179" s="47"/>
      <c r="R179" s="47"/>
      <c r="S179" s="47"/>
      <c r="T179" s="95"/>
      <c r="AT179" s="23" t="s">
        <v>142</v>
      </c>
      <c r="AU179" s="23" t="s">
        <v>24</v>
      </c>
    </row>
    <row r="180" s="1" customFormat="1">
      <c r="B180" s="46"/>
      <c r="C180" s="74"/>
      <c r="D180" s="247" t="s">
        <v>164</v>
      </c>
      <c r="E180" s="74"/>
      <c r="F180" s="248" t="s">
        <v>307</v>
      </c>
      <c r="G180" s="74"/>
      <c r="H180" s="74"/>
      <c r="I180" s="203"/>
      <c r="J180" s="74"/>
      <c r="K180" s="74"/>
      <c r="L180" s="72"/>
      <c r="M180" s="249"/>
      <c r="N180" s="47"/>
      <c r="O180" s="47"/>
      <c r="P180" s="47"/>
      <c r="Q180" s="47"/>
      <c r="R180" s="47"/>
      <c r="S180" s="47"/>
      <c r="T180" s="95"/>
      <c r="AT180" s="23" t="s">
        <v>164</v>
      </c>
      <c r="AU180" s="23" t="s">
        <v>24</v>
      </c>
    </row>
    <row r="181" s="11" customFormat="1" ht="29.88" customHeight="1">
      <c r="B181" s="219"/>
      <c r="C181" s="220"/>
      <c r="D181" s="221" t="s">
        <v>77</v>
      </c>
      <c r="E181" s="233" t="s">
        <v>308</v>
      </c>
      <c r="F181" s="233" t="s">
        <v>309</v>
      </c>
      <c r="G181" s="220"/>
      <c r="H181" s="220"/>
      <c r="I181" s="223"/>
      <c r="J181" s="234">
        <f>BK181</f>
        <v>0</v>
      </c>
      <c r="K181" s="220"/>
      <c r="L181" s="225"/>
      <c r="M181" s="226"/>
      <c r="N181" s="227"/>
      <c r="O181" s="227"/>
      <c r="P181" s="228">
        <f>SUM(P182:P194)</f>
        <v>0</v>
      </c>
      <c r="Q181" s="227"/>
      <c r="R181" s="228">
        <f>SUM(R182:R194)</f>
        <v>0</v>
      </c>
      <c r="S181" s="227"/>
      <c r="T181" s="229">
        <f>SUM(T182:T194)</f>
        <v>0</v>
      </c>
      <c r="AR181" s="230" t="s">
        <v>25</v>
      </c>
      <c r="AT181" s="231" t="s">
        <v>77</v>
      </c>
      <c r="AU181" s="231" t="s">
        <v>25</v>
      </c>
      <c r="AY181" s="230" t="s">
        <v>133</v>
      </c>
      <c r="BK181" s="232">
        <f>SUM(BK182:BK194)</f>
        <v>0</v>
      </c>
    </row>
    <row r="182" s="1" customFormat="1" ht="25.5" customHeight="1">
      <c r="B182" s="46"/>
      <c r="C182" s="235" t="s">
        <v>310</v>
      </c>
      <c r="D182" s="235" t="s">
        <v>135</v>
      </c>
      <c r="E182" s="236" t="s">
        <v>311</v>
      </c>
      <c r="F182" s="237" t="s">
        <v>312</v>
      </c>
      <c r="G182" s="238" t="s">
        <v>170</v>
      </c>
      <c r="H182" s="239">
        <v>322.64999999999998</v>
      </c>
      <c r="I182" s="240"/>
      <c r="J182" s="241">
        <f>ROUND(I182*H182,2)</f>
        <v>0</v>
      </c>
      <c r="K182" s="237" t="s">
        <v>139</v>
      </c>
      <c r="L182" s="72"/>
      <c r="M182" s="242" t="s">
        <v>36</v>
      </c>
      <c r="N182" s="243" t="s">
        <v>49</v>
      </c>
      <c r="O182" s="47"/>
      <c r="P182" s="244">
        <f>O182*H182</f>
        <v>0</v>
      </c>
      <c r="Q182" s="244">
        <v>0</v>
      </c>
      <c r="R182" s="244">
        <f>Q182*H182</f>
        <v>0</v>
      </c>
      <c r="S182" s="244">
        <v>0</v>
      </c>
      <c r="T182" s="245">
        <f>S182*H182</f>
        <v>0</v>
      </c>
      <c r="AR182" s="23" t="s">
        <v>140</v>
      </c>
      <c r="AT182" s="23" t="s">
        <v>135</v>
      </c>
      <c r="AU182" s="23" t="s">
        <v>24</v>
      </c>
      <c r="AY182" s="23" t="s">
        <v>133</v>
      </c>
      <c r="BE182" s="246">
        <f>IF(N182="základní",J182,0)</f>
        <v>0</v>
      </c>
      <c r="BF182" s="246">
        <f>IF(N182="snížená",J182,0)</f>
        <v>0</v>
      </c>
      <c r="BG182" s="246">
        <f>IF(N182="zákl. přenesená",J182,0)</f>
        <v>0</v>
      </c>
      <c r="BH182" s="246">
        <f>IF(N182="sníž. přenesená",J182,0)</f>
        <v>0</v>
      </c>
      <c r="BI182" s="246">
        <f>IF(N182="nulová",J182,0)</f>
        <v>0</v>
      </c>
      <c r="BJ182" s="23" t="s">
        <v>25</v>
      </c>
      <c r="BK182" s="246">
        <f>ROUND(I182*H182,2)</f>
        <v>0</v>
      </c>
      <c r="BL182" s="23" t="s">
        <v>140</v>
      </c>
      <c r="BM182" s="23" t="s">
        <v>313</v>
      </c>
    </row>
    <row r="183" s="1" customFormat="1">
      <c r="B183" s="46"/>
      <c r="C183" s="74"/>
      <c r="D183" s="247" t="s">
        <v>142</v>
      </c>
      <c r="E183" s="74"/>
      <c r="F183" s="248" t="s">
        <v>314</v>
      </c>
      <c r="G183" s="74"/>
      <c r="H183" s="74"/>
      <c r="I183" s="203"/>
      <c r="J183" s="74"/>
      <c r="K183" s="74"/>
      <c r="L183" s="72"/>
      <c r="M183" s="249"/>
      <c r="N183" s="47"/>
      <c r="O183" s="47"/>
      <c r="P183" s="47"/>
      <c r="Q183" s="47"/>
      <c r="R183" s="47"/>
      <c r="S183" s="47"/>
      <c r="T183" s="95"/>
      <c r="AT183" s="23" t="s">
        <v>142</v>
      </c>
      <c r="AU183" s="23" t="s">
        <v>24</v>
      </c>
    </row>
    <row r="184" s="1" customFormat="1">
      <c r="B184" s="46"/>
      <c r="C184" s="74"/>
      <c r="D184" s="247" t="s">
        <v>164</v>
      </c>
      <c r="E184" s="74"/>
      <c r="F184" s="248" t="s">
        <v>315</v>
      </c>
      <c r="G184" s="74"/>
      <c r="H184" s="74"/>
      <c r="I184" s="203"/>
      <c r="J184" s="74"/>
      <c r="K184" s="74"/>
      <c r="L184" s="72"/>
      <c r="M184" s="249"/>
      <c r="N184" s="47"/>
      <c r="O184" s="47"/>
      <c r="P184" s="47"/>
      <c r="Q184" s="47"/>
      <c r="R184" s="47"/>
      <c r="S184" s="47"/>
      <c r="T184" s="95"/>
      <c r="AT184" s="23" t="s">
        <v>164</v>
      </c>
      <c r="AU184" s="23" t="s">
        <v>24</v>
      </c>
    </row>
    <row r="185" s="12" customFormat="1">
      <c r="B185" s="250"/>
      <c r="C185" s="251"/>
      <c r="D185" s="247" t="s">
        <v>153</v>
      </c>
      <c r="E185" s="251"/>
      <c r="F185" s="253" t="s">
        <v>316</v>
      </c>
      <c r="G185" s="251"/>
      <c r="H185" s="254">
        <v>322.64999999999998</v>
      </c>
      <c r="I185" s="255"/>
      <c r="J185" s="251"/>
      <c r="K185" s="251"/>
      <c r="L185" s="256"/>
      <c r="M185" s="257"/>
      <c r="N185" s="258"/>
      <c r="O185" s="258"/>
      <c r="P185" s="258"/>
      <c r="Q185" s="258"/>
      <c r="R185" s="258"/>
      <c r="S185" s="258"/>
      <c r="T185" s="259"/>
      <c r="AT185" s="260" t="s">
        <v>153</v>
      </c>
      <c r="AU185" s="260" t="s">
        <v>24</v>
      </c>
      <c r="AV185" s="12" t="s">
        <v>24</v>
      </c>
      <c r="AW185" s="12" t="s">
        <v>6</v>
      </c>
      <c r="AX185" s="12" t="s">
        <v>25</v>
      </c>
      <c r="AY185" s="260" t="s">
        <v>133</v>
      </c>
    </row>
    <row r="186" s="1" customFormat="1" ht="16.5" customHeight="1">
      <c r="B186" s="46"/>
      <c r="C186" s="235" t="s">
        <v>317</v>
      </c>
      <c r="D186" s="235" t="s">
        <v>135</v>
      </c>
      <c r="E186" s="236" t="s">
        <v>318</v>
      </c>
      <c r="F186" s="237" t="s">
        <v>319</v>
      </c>
      <c r="G186" s="238" t="s">
        <v>170</v>
      </c>
      <c r="H186" s="239">
        <v>322.64999999999998</v>
      </c>
      <c r="I186" s="240"/>
      <c r="J186" s="241">
        <f>ROUND(I186*H186,2)</f>
        <v>0</v>
      </c>
      <c r="K186" s="237" t="s">
        <v>139</v>
      </c>
      <c r="L186" s="72"/>
      <c r="M186" s="242" t="s">
        <v>36</v>
      </c>
      <c r="N186" s="243" t="s">
        <v>49</v>
      </c>
      <c r="O186" s="47"/>
      <c r="P186" s="244">
        <f>O186*H186</f>
        <v>0</v>
      </c>
      <c r="Q186" s="244">
        <v>0</v>
      </c>
      <c r="R186" s="244">
        <f>Q186*H186</f>
        <v>0</v>
      </c>
      <c r="S186" s="244">
        <v>0</v>
      </c>
      <c r="T186" s="245">
        <f>S186*H186</f>
        <v>0</v>
      </c>
      <c r="AR186" s="23" t="s">
        <v>140</v>
      </c>
      <c r="AT186" s="23" t="s">
        <v>135</v>
      </c>
      <c r="AU186" s="23" t="s">
        <v>24</v>
      </c>
      <c r="AY186" s="23" t="s">
        <v>133</v>
      </c>
      <c r="BE186" s="246">
        <f>IF(N186="základní",J186,0)</f>
        <v>0</v>
      </c>
      <c r="BF186" s="246">
        <f>IF(N186="snížená",J186,0)</f>
        <v>0</v>
      </c>
      <c r="BG186" s="246">
        <f>IF(N186="zákl. přenesená",J186,0)</f>
        <v>0</v>
      </c>
      <c r="BH186" s="246">
        <f>IF(N186="sníž. přenesená",J186,0)</f>
        <v>0</v>
      </c>
      <c r="BI186" s="246">
        <f>IF(N186="nulová",J186,0)</f>
        <v>0</v>
      </c>
      <c r="BJ186" s="23" t="s">
        <v>25</v>
      </c>
      <c r="BK186" s="246">
        <f>ROUND(I186*H186,2)</f>
        <v>0</v>
      </c>
      <c r="BL186" s="23" t="s">
        <v>140</v>
      </c>
      <c r="BM186" s="23" t="s">
        <v>320</v>
      </c>
    </row>
    <row r="187" s="1" customFormat="1">
      <c r="B187" s="46"/>
      <c r="C187" s="74"/>
      <c r="D187" s="247" t="s">
        <v>142</v>
      </c>
      <c r="E187" s="74"/>
      <c r="F187" s="248" t="s">
        <v>321</v>
      </c>
      <c r="G187" s="74"/>
      <c r="H187" s="74"/>
      <c r="I187" s="203"/>
      <c r="J187" s="74"/>
      <c r="K187" s="74"/>
      <c r="L187" s="72"/>
      <c r="M187" s="249"/>
      <c r="N187" s="47"/>
      <c r="O187" s="47"/>
      <c r="P187" s="47"/>
      <c r="Q187" s="47"/>
      <c r="R187" s="47"/>
      <c r="S187" s="47"/>
      <c r="T187" s="95"/>
      <c r="AT187" s="23" t="s">
        <v>142</v>
      </c>
      <c r="AU187" s="23" t="s">
        <v>24</v>
      </c>
    </row>
    <row r="188" s="1" customFormat="1" ht="16.5" customHeight="1">
      <c r="B188" s="46"/>
      <c r="C188" s="235" t="s">
        <v>322</v>
      </c>
      <c r="D188" s="235" t="s">
        <v>135</v>
      </c>
      <c r="E188" s="236" t="s">
        <v>323</v>
      </c>
      <c r="F188" s="237" t="s">
        <v>324</v>
      </c>
      <c r="G188" s="238" t="s">
        <v>170</v>
      </c>
      <c r="H188" s="239">
        <v>11292.75</v>
      </c>
      <c r="I188" s="240"/>
      <c r="J188" s="241">
        <f>ROUND(I188*H188,2)</f>
        <v>0</v>
      </c>
      <c r="K188" s="237" t="s">
        <v>139</v>
      </c>
      <c r="L188" s="72"/>
      <c r="M188" s="242" t="s">
        <v>36</v>
      </c>
      <c r="N188" s="243" t="s">
        <v>49</v>
      </c>
      <c r="O188" s="47"/>
      <c r="P188" s="244">
        <f>O188*H188</f>
        <v>0</v>
      </c>
      <c r="Q188" s="244">
        <v>0</v>
      </c>
      <c r="R188" s="244">
        <f>Q188*H188</f>
        <v>0</v>
      </c>
      <c r="S188" s="244">
        <v>0</v>
      </c>
      <c r="T188" s="245">
        <f>S188*H188</f>
        <v>0</v>
      </c>
      <c r="AR188" s="23" t="s">
        <v>140</v>
      </c>
      <c r="AT188" s="23" t="s">
        <v>135</v>
      </c>
      <c r="AU188" s="23" t="s">
        <v>24</v>
      </c>
      <c r="AY188" s="23" t="s">
        <v>133</v>
      </c>
      <c r="BE188" s="246">
        <f>IF(N188="základní",J188,0)</f>
        <v>0</v>
      </c>
      <c r="BF188" s="246">
        <f>IF(N188="snížená",J188,0)</f>
        <v>0</v>
      </c>
      <c r="BG188" s="246">
        <f>IF(N188="zákl. přenesená",J188,0)</f>
        <v>0</v>
      </c>
      <c r="BH188" s="246">
        <f>IF(N188="sníž. přenesená",J188,0)</f>
        <v>0</v>
      </c>
      <c r="BI188" s="246">
        <f>IF(N188="nulová",J188,0)</f>
        <v>0</v>
      </c>
      <c r="BJ188" s="23" t="s">
        <v>25</v>
      </c>
      <c r="BK188" s="246">
        <f>ROUND(I188*H188,2)</f>
        <v>0</v>
      </c>
      <c r="BL188" s="23" t="s">
        <v>140</v>
      </c>
      <c r="BM188" s="23" t="s">
        <v>325</v>
      </c>
    </row>
    <row r="189" s="1" customFormat="1">
      <c r="B189" s="46"/>
      <c r="C189" s="74"/>
      <c r="D189" s="247" t="s">
        <v>142</v>
      </c>
      <c r="E189" s="74"/>
      <c r="F189" s="248" t="s">
        <v>321</v>
      </c>
      <c r="G189" s="74"/>
      <c r="H189" s="74"/>
      <c r="I189" s="203"/>
      <c r="J189" s="74"/>
      <c r="K189" s="74"/>
      <c r="L189" s="72"/>
      <c r="M189" s="249"/>
      <c r="N189" s="47"/>
      <c r="O189" s="47"/>
      <c r="P189" s="47"/>
      <c r="Q189" s="47"/>
      <c r="R189" s="47"/>
      <c r="S189" s="47"/>
      <c r="T189" s="95"/>
      <c r="AT189" s="23" t="s">
        <v>142</v>
      </c>
      <c r="AU189" s="23" t="s">
        <v>24</v>
      </c>
    </row>
    <row r="190" s="13" customFormat="1">
      <c r="B190" s="271"/>
      <c r="C190" s="272"/>
      <c r="D190" s="247" t="s">
        <v>153</v>
      </c>
      <c r="E190" s="273" t="s">
        <v>36</v>
      </c>
      <c r="F190" s="274" t="s">
        <v>181</v>
      </c>
      <c r="G190" s="272"/>
      <c r="H190" s="275">
        <v>11292.75</v>
      </c>
      <c r="I190" s="276"/>
      <c r="J190" s="272"/>
      <c r="K190" s="272"/>
      <c r="L190" s="277"/>
      <c r="M190" s="278"/>
      <c r="N190" s="279"/>
      <c r="O190" s="279"/>
      <c r="P190" s="279"/>
      <c r="Q190" s="279"/>
      <c r="R190" s="279"/>
      <c r="S190" s="279"/>
      <c r="T190" s="280"/>
      <c r="AT190" s="281" t="s">
        <v>153</v>
      </c>
      <c r="AU190" s="281" t="s">
        <v>24</v>
      </c>
      <c r="AV190" s="13" t="s">
        <v>140</v>
      </c>
      <c r="AW190" s="13" t="s">
        <v>42</v>
      </c>
      <c r="AX190" s="13" t="s">
        <v>78</v>
      </c>
      <c r="AY190" s="281" t="s">
        <v>133</v>
      </c>
    </row>
    <row r="191" s="1" customFormat="1" ht="16.5" customHeight="1">
      <c r="B191" s="46"/>
      <c r="C191" s="235" t="s">
        <v>326</v>
      </c>
      <c r="D191" s="235" t="s">
        <v>135</v>
      </c>
      <c r="E191" s="236" t="s">
        <v>327</v>
      </c>
      <c r="F191" s="237" t="s">
        <v>328</v>
      </c>
      <c r="G191" s="238" t="s">
        <v>170</v>
      </c>
      <c r="H191" s="239">
        <v>322.64999999999998</v>
      </c>
      <c r="I191" s="240"/>
      <c r="J191" s="241">
        <f>ROUND(I191*H191,2)</f>
        <v>0</v>
      </c>
      <c r="K191" s="237" t="s">
        <v>139</v>
      </c>
      <c r="L191" s="72"/>
      <c r="M191" s="242" t="s">
        <v>36</v>
      </c>
      <c r="N191" s="243" t="s">
        <v>49</v>
      </c>
      <c r="O191" s="47"/>
      <c r="P191" s="244">
        <f>O191*H191</f>
        <v>0</v>
      </c>
      <c r="Q191" s="244">
        <v>0</v>
      </c>
      <c r="R191" s="244">
        <f>Q191*H191</f>
        <v>0</v>
      </c>
      <c r="S191" s="244">
        <v>0</v>
      </c>
      <c r="T191" s="245">
        <f>S191*H191</f>
        <v>0</v>
      </c>
      <c r="AR191" s="23" t="s">
        <v>140</v>
      </c>
      <c r="AT191" s="23" t="s">
        <v>135</v>
      </c>
      <c r="AU191" s="23" t="s">
        <v>24</v>
      </c>
      <c r="AY191" s="23" t="s">
        <v>133</v>
      </c>
      <c r="BE191" s="246">
        <f>IF(N191="základní",J191,0)</f>
        <v>0</v>
      </c>
      <c r="BF191" s="246">
        <f>IF(N191="snížená",J191,0)</f>
        <v>0</v>
      </c>
      <c r="BG191" s="246">
        <f>IF(N191="zákl. přenesená",J191,0)</f>
        <v>0</v>
      </c>
      <c r="BH191" s="246">
        <f>IF(N191="sníž. přenesená",J191,0)</f>
        <v>0</v>
      </c>
      <c r="BI191" s="246">
        <f>IF(N191="nulová",J191,0)</f>
        <v>0</v>
      </c>
      <c r="BJ191" s="23" t="s">
        <v>25</v>
      </c>
      <c r="BK191" s="246">
        <f>ROUND(I191*H191,2)</f>
        <v>0</v>
      </c>
      <c r="BL191" s="23" t="s">
        <v>140</v>
      </c>
      <c r="BM191" s="23" t="s">
        <v>329</v>
      </c>
    </row>
    <row r="192" s="1" customFormat="1">
      <c r="B192" s="46"/>
      <c r="C192" s="74"/>
      <c r="D192" s="247" t="s">
        <v>164</v>
      </c>
      <c r="E192" s="74"/>
      <c r="F192" s="248" t="s">
        <v>330</v>
      </c>
      <c r="G192" s="74"/>
      <c r="H192" s="74"/>
      <c r="I192" s="203"/>
      <c r="J192" s="74"/>
      <c r="K192" s="74"/>
      <c r="L192" s="72"/>
      <c r="M192" s="249"/>
      <c r="N192" s="47"/>
      <c r="O192" s="47"/>
      <c r="P192" s="47"/>
      <c r="Q192" s="47"/>
      <c r="R192" s="47"/>
      <c r="S192" s="47"/>
      <c r="T192" s="95"/>
      <c r="AT192" s="23" t="s">
        <v>164</v>
      </c>
      <c r="AU192" s="23" t="s">
        <v>24</v>
      </c>
    </row>
    <row r="193" s="1" customFormat="1" ht="16.5" customHeight="1">
      <c r="B193" s="46"/>
      <c r="C193" s="235" t="s">
        <v>331</v>
      </c>
      <c r="D193" s="235" t="s">
        <v>135</v>
      </c>
      <c r="E193" s="236" t="s">
        <v>332</v>
      </c>
      <c r="F193" s="237" t="s">
        <v>333</v>
      </c>
      <c r="G193" s="238" t="s">
        <v>170</v>
      </c>
      <c r="H193" s="239">
        <v>322.64999999999998</v>
      </c>
      <c r="I193" s="240"/>
      <c r="J193" s="241">
        <f>ROUND(I193*H193,2)</f>
        <v>0</v>
      </c>
      <c r="K193" s="237" t="s">
        <v>139</v>
      </c>
      <c r="L193" s="72"/>
      <c r="M193" s="242" t="s">
        <v>36</v>
      </c>
      <c r="N193" s="243" t="s">
        <v>49</v>
      </c>
      <c r="O193" s="47"/>
      <c r="P193" s="244">
        <f>O193*H193</f>
        <v>0</v>
      </c>
      <c r="Q193" s="244">
        <v>0</v>
      </c>
      <c r="R193" s="244">
        <f>Q193*H193</f>
        <v>0</v>
      </c>
      <c r="S193" s="244">
        <v>0</v>
      </c>
      <c r="T193" s="245">
        <f>S193*H193</f>
        <v>0</v>
      </c>
      <c r="AR193" s="23" t="s">
        <v>140</v>
      </c>
      <c r="AT193" s="23" t="s">
        <v>135</v>
      </c>
      <c r="AU193" s="23" t="s">
        <v>24</v>
      </c>
      <c r="AY193" s="23" t="s">
        <v>133</v>
      </c>
      <c r="BE193" s="246">
        <f>IF(N193="základní",J193,0)</f>
        <v>0</v>
      </c>
      <c r="BF193" s="246">
        <f>IF(N193="snížená",J193,0)</f>
        <v>0</v>
      </c>
      <c r="BG193" s="246">
        <f>IF(N193="zákl. přenesená",J193,0)</f>
        <v>0</v>
      </c>
      <c r="BH193" s="246">
        <f>IF(N193="sníž. přenesená",J193,0)</f>
        <v>0</v>
      </c>
      <c r="BI193" s="246">
        <f>IF(N193="nulová",J193,0)</f>
        <v>0</v>
      </c>
      <c r="BJ193" s="23" t="s">
        <v>25</v>
      </c>
      <c r="BK193" s="246">
        <f>ROUND(I193*H193,2)</f>
        <v>0</v>
      </c>
      <c r="BL193" s="23" t="s">
        <v>140</v>
      </c>
      <c r="BM193" s="23" t="s">
        <v>334</v>
      </c>
    </row>
    <row r="194" s="1" customFormat="1">
      <c r="B194" s="46"/>
      <c r="C194" s="74"/>
      <c r="D194" s="247" t="s">
        <v>142</v>
      </c>
      <c r="E194" s="74"/>
      <c r="F194" s="248" t="s">
        <v>335</v>
      </c>
      <c r="G194" s="74"/>
      <c r="H194" s="74"/>
      <c r="I194" s="203"/>
      <c r="J194" s="74"/>
      <c r="K194" s="74"/>
      <c r="L194" s="72"/>
      <c r="M194" s="249"/>
      <c r="N194" s="47"/>
      <c r="O194" s="47"/>
      <c r="P194" s="47"/>
      <c r="Q194" s="47"/>
      <c r="R194" s="47"/>
      <c r="S194" s="47"/>
      <c r="T194" s="95"/>
      <c r="AT194" s="23" t="s">
        <v>142</v>
      </c>
      <c r="AU194" s="23" t="s">
        <v>24</v>
      </c>
    </row>
    <row r="195" s="11" customFormat="1" ht="29.88" customHeight="1">
      <c r="B195" s="219"/>
      <c r="C195" s="220"/>
      <c r="D195" s="221" t="s">
        <v>77</v>
      </c>
      <c r="E195" s="233" t="s">
        <v>336</v>
      </c>
      <c r="F195" s="233" t="s">
        <v>337</v>
      </c>
      <c r="G195" s="220"/>
      <c r="H195" s="220"/>
      <c r="I195" s="223"/>
      <c r="J195" s="234">
        <f>BK195</f>
        <v>0</v>
      </c>
      <c r="K195" s="220"/>
      <c r="L195" s="225"/>
      <c r="M195" s="226"/>
      <c r="N195" s="227"/>
      <c r="O195" s="227"/>
      <c r="P195" s="228">
        <f>SUM(P196:P199)</f>
        <v>0</v>
      </c>
      <c r="Q195" s="227"/>
      <c r="R195" s="228">
        <f>SUM(R196:R199)</f>
        <v>0</v>
      </c>
      <c r="S195" s="227"/>
      <c r="T195" s="229">
        <f>SUM(T196:T199)</f>
        <v>0</v>
      </c>
      <c r="AR195" s="230" t="s">
        <v>25</v>
      </c>
      <c r="AT195" s="231" t="s">
        <v>77</v>
      </c>
      <c r="AU195" s="231" t="s">
        <v>25</v>
      </c>
      <c r="AY195" s="230" t="s">
        <v>133</v>
      </c>
      <c r="BK195" s="232">
        <f>SUM(BK196:BK199)</f>
        <v>0</v>
      </c>
    </row>
    <row r="196" s="1" customFormat="1" ht="25.5" customHeight="1">
      <c r="B196" s="46"/>
      <c r="C196" s="235" t="s">
        <v>338</v>
      </c>
      <c r="D196" s="235" t="s">
        <v>135</v>
      </c>
      <c r="E196" s="236" t="s">
        <v>339</v>
      </c>
      <c r="F196" s="237" t="s">
        <v>340</v>
      </c>
      <c r="G196" s="238" t="s">
        <v>170</v>
      </c>
      <c r="H196" s="239">
        <v>33.116</v>
      </c>
      <c r="I196" s="240"/>
      <c r="J196" s="241">
        <f>ROUND(I196*H196,2)</f>
        <v>0</v>
      </c>
      <c r="K196" s="237" t="s">
        <v>139</v>
      </c>
      <c r="L196" s="72"/>
      <c r="M196" s="242" t="s">
        <v>36</v>
      </c>
      <c r="N196" s="243" t="s">
        <v>49</v>
      </c>
      <c r="O196" s="47"/>
      <c r="P196" s="244">
        <f>O196*H196</f>
        <v>0</v>
      </c>
      <c r="Q196" s="244">
        <v>0</v>
      </c>
      <c r="R196" s="244">
        <f>Q196*H196</f>
        <v>0</v>
      </c>
      <c r="S196" s="244">
        <v>0</v>
      </c>
      <c r="T196" s="245">
        <f>S196*H196</f>
        <v>0</v>
      </c>
      <c r="AR196" s="23" t="s">
        <v>140</v>
      </c>
      <c r="AT196" s="23" t="s">
        <v>135</v>
      </c>
      <c r="AU196" s="23" t="s">
        <v>24</v>
      </c>
      <c r="AY196" s="23" t="s">
        <v>133</v>
      </c>
      <c r="BE196" s="246">
        <f>IF(N196="základní",J196,0)</f>
        <v>0</v>
      </c>
      <c r="BF196" s="246">
        <f>IF(N196="snížená",J196,0)</f>
        <v>0</v>
      </c>
      <c r="BG196" s="246">
        <f>IF(N196="zákl. přenesená",J196,0)</f>
        <v>0</v>
      </c>
      <c r="BH196" s="246">
        <f>IF(N196="sníž. přenesená",J196,0)</f>
        <v>0</v>
      </c>
      <c r="BI196" s="246">
        <f>IF(N196="nulová",J196,0)</f>
        <v>0</v>
      </c>
      <c r="BJ196" s="23" t="s">
        <v>25</v>
      </c>
      <c r="BK196" s="246">
        <f>ROUND(I196*H196,2)</f>
        <v>0</v>
      </c>
      <c r="BL196" s="23" t="s">
        <v>140</v>
      </c>
      <c r="BM196" s="23" t="s">
        <v>341</v>
      </c>
    </row>
    <row r="197" s="1" customFormat="1">
      <c r="B197" s="46"/>
      <c r="C197" s="74"/>
      <c r="D197" s="247" t="s">
        <v>142</v>
      </c>
      <c r="E197" s="74"/>
      <c r="F197" s="248" t="s">
        <v>342</v>
      </c>
      <c r="G197" s="74"/>
      <c r="H197" s="74"/>
      <c r="I197" s="203"/>
      <c r="J197" s="74"/>
      <c r="K197" s="74"/>
      <c r="L197" s="72"/>
      <c r="M197" s="249"/>
      <c r="N197" s="47"/>
      <c r="O197" s="47"/>
      <c r="P197" s="47"/>
      <c r="Q197" s="47"/>
      <c r="R197" s="47"/>
      <c r="S197" s="47"/>
      <c r="T197" s="95"/>
      <c r="AT197" s="23" t="s">
        <v>142</v>
      </c>
      <c r="AU197" s="23" t="s">
        <v>24</v>
      </c>
    </row>
    <row r="198" s="1" customFormat="1" ht="25.5" customHeight="1">
      <c r="B198" s="46"/>
      <c r="C198" s="235" t="s">
        <v>343</v>
      </c>
      <c r="D198" s="235" t="s">
        <v>135</v>
      </c>
      <c r="E198" s="236" t="s">
        <v>344</v>
      </c>
      <c r="F198" s="237" t="s">
        <v>345</v>
      </c>
      <c r="G198" s="238" t="s">
        <v>170</v>
      </c>
      <c r="H198" s="239">
        <v>33.116</v>
      </c>
      <c r="I198" s="240"/>
      <c r="J198" s="241">
        <f>ROUND(I198*H198,2)</f>
        <v>0</v>
      </c>
      <c r="K198" s="237" t="s">
        <v>139</v>
      </c>
      <c r="L198" s="72"/>
      <c r="M198" s="242" t="s">
        <v>36</v>
      </c>
      <c r="N198" s="243" t="s">
        <v>49</v>
      </c>
      <c r="O198" s="47"/>
      <c r="P198" s="244">
        <f>O198*H198</f>
        <v>0</v>
      </c>
      <c r="Q198" s="244">
        <v>0</v>
      </c>
      <c r="R198" s="244">
        <f>Q198*H198</f>
        <v>0</v>
      </c>
      <c r="S198" s="244">
        <v>0</v>
      </c>
      <c r="T198" s="245">
        <f>S198*H198</f>
        <v>0</v>
      </c>
      <c r="AR198" s="23" t="s">
        <v>140</v>
      </c>
      <c r="AT198" s="23" t="s">
        <v>135</v>
      </c>
      <c r="AU198" s="23" t="s">
        <v>24</v>
      </c>
      <c r="AY198" s="23" t="s">
        <v>133</v>
      </c>
      <c r="BE198" s="246">
        <f>IF(N198="základní",J198,0)</f>
        <v>0</v>
      </c>
      <c r="BF198" s="246">
        <f>IF(N198="snížená",J198,0)</f>
        <v>0</v>
      </c>
      <c r="BG198" s="246">
        <f>IF(N198="zákl. přenesená",J198,0)</f>
        <v>0</v>
      </c>
      <c r="BH198" s="246">
        <f>IF(N198="sníž. přenesená",J198,0)</f>
        <v>0</v>
      </c>
      <c r="BI198" s="246">
        <f>IF(N198="nulová",J198,0)</f>
        <v>0</v>
      </c>
      <c r="BJ198" s="23" t="s">
        <v>25</v>
      </c>
      <c r="BK198" s="246">
        <f>ROUND(I198*H198,2)</f>
        <v>0</v>
      </c>
      <c r="BL198" s="23" t="s">
        <v>140</v>
      </c>
      <c r="BM198" s="23" t="s">
        <v>346</v>
      </c>
    </row>
    <row r="199" s="1" customFormat="1">
      <c r="B199" s="46"/>
      <c r="C199" s="74"/>
      <c r="D199" s="247" t="s">
        <v>142</v>
      </c>
      <c r="E199" s="74"/>
      <c r="F199" s="248" t="s">
        <v>342</v>
      </c>
      <c r="G199" s="74"/>
      <c r="H199" s="74"/>
      <c r="I199" s="203"/>
      <c r="J199" s="74"/>
      <c r="K199" s="74"/>
      <c r="L199" s="72"/>
      <c r="M199" s="249"/>
      <c r="N199" s="47"/>
      <c r="O199" s="47"/>
      <c r="P199" s="47"/>
      <c r="Q199" s="47"/>
      <c r="R199" s="47"/>
      <c r="S199" s="47"/>
      <c r="T199" s="95"/>
      <c r="AT199" s="23" t="s">
        <v>142</v>
      </c>
      <c r="AU199" s="23" t="s">
        <v>24</v>
      </c>
    </row>
    <row r="200" s="11" customFormat="1" ht="37.44" customHeight="1">
      <c r="B200" s="219"/>
      <c r="C200" s="220"/>
      <c r="D200" s="221" t="s">
        <v>77</v>
      </c>
      <c r="E200" s="222" t="s">
        <v>347</v>
      </c>
      <c r="F200" s="222" t="s">
        <v>348</v>
      </c>
      <c r="G200" s="220"/>
      <c r="H200" s="220"/>
      <c r="I200" s="223"/>
      <c r="J200" s="224">
        <f>BK200</f>
        <v>0</v>
      </c>
      <c r="K200" s="220"/>
      <c r="L200" s="225"/>
      <c r="M200" s="226"/>
      <c r="N200" s="227"/>
      <c r="O200" s="227"/>
      <c r="P200" s="228">
        <f>P201+P208</f>
        <v>0</v>
      </c>
      <c r="Q200" s="227"/>
      <c r="R200" s="228">
        <f>R201+R208</f>
        <v>4.2342163499999996</v>
      </c>
      <c r="S200" s="227"/>
      <c r="T200" s="229">
        <f>T201+T208</f>
        <v>0</v>
      </c>
      <c r="AR200" s="230" t="s">
        <v>24</v>
      </c>
      <c r="AT200" s="231" t="s">
        <v>77</v>
      </c>
      <c r="AU200" s="231" t="s">
        <v>78</v>
      </c>
      <c r="AY200" s="230" t="s">
        <v>133</v>
      </c>
      <c r="BK200" s="232">
        <f>BK201+BK208</f>
        <v>0</v>
      </c>
    </row>
    <row r="201" s="11" customFormat="1" ht="19.92" customHeight="1">
      <c r="B201" s="219"/>
      <c r="C201" s="220"/>
      <c r="D201" s="221" t="s">
        <v>77</v>
      </c>
      <c r="E201" s="233" t="s">
        <v>349</v>
      </c>
      <c r="F201" s="233" t="s">
        <v>350</v>
      </c>
      <c r="G201" s="220"/>
      <c r="H201" s="220"/>
      <c r="I201" s="223"/>
      <c r="J201" s="234">
        <f>BK201</f>
        <v>0</v>
      </c>
      <c r="K201" s="220"/>
      <c r="L201" s="225"/>
      <c r="M201" s="226"/>
      <c r="N201" s="227"/>
      <c r="O201" s="227"/>
      <c r="P201" s="228">
        <f>SUM(P202:P207)</f>
        <v>0</v>
      </c>
      <c r="Q201" s="227"/>
      <c r="R201" s="228">
        <f>SUM(R202:R207)</f>
        <v>4.1661415499999999</v>
      </c>
      <c r="S201" s="227"/>
      <c r="T201" s="229">
        <f>SUM(T202:T207)</f>
        <v>0</v>
      </c>
      <c r="AR201" s="230" t="s">
        <v>24</v>
      </c>
      <c r="AT201" s="231" t="s">
        <v>77</v>
      </c>
      <c r="AU201" s="231" t="s">
        <v>25</v>
      </c>
      <c r="AY201" s="230" t="s">
        <v>133</v>
      </c>
      <c r="BK201" s="232">
        <f>SUM(BK202:BK207)</f>
        <v>0</v>
      </c>
    </row>
    <row r="202" s="1" customFormat="1" ht="16.5" customHeight="1">
      <c r="B202" s="46"/>
      <c r="C202" s="235" t="s">
        <v>351</v>
      </c>
      <c r="D202" s="235" t="s">
        <v>135</v>
      </c>
      <c r="E202" s="236" t="s">
        <v>352</v>
      </c>
      <c r="F202" s="237" t="s">
        <v>353</v>
      </c>
      <c r="G202" s="238" t="s">
        <v>177</v>
      </c>
      <c r="H202" s="239">
        <v>2353.6500000000001</v>
      </c>
      <c r="I202" s="240"/>
      <c r="J202" s="241">
        <f>ROUND(I202*H202,2)</f>
        <v>0</v>
      </c>
      <c r="K202" s="237" t="s">
        <v>139</v>
      </c>
      <c r="L202" s="72"/>
      <c r="M202" s="242" t="s">
        <v>36</v>
      </c>
      <c r="N202" s="243" t="s">
        <v>49</v>
      </c>
      <c r="O202" s="47"/>
      <c r="P202" s="244">
        <f>O202*H202</f>
        <v>0</v>
      </c>
      <c r="Q202" s="244">
        <v>4.6999999999999997E-05</v>
      </c>
      <c r="R202" s="244">
        <f>Q202*H202</f>
        <v>0.11062155</v>
      </c>
      <c r="S202" s="244">
        <v>0</v>
      </c>
      <c r="T202" s="245">
        <f>S202*H202</f>
        <v>0</v>
      </c>
      <c r="AR202" s="23" t="s">
        <v>199</v>
      </c>
      <c r="AT202" s="23" t="s">
        <v>135</v>
      </c>
      <c r="AU202" s="23" t="s">
        <v>24</v>
      </c>
      <c r="AY202" s="23" t="s">
        <v>133</v>
      </c>
      <c r="BE202" s="246">
        <f>IF(N202="základní",J202,0)</f>
        <v>0</v>
      </c>
      <c r="BF202" s="246">
        <f>IF(N202="snížená",J202,0)</f>
        <v>0</v>
      </c>
      <c r="BG202" s="246">
        <f>IF(N202="zákl. přenesená",J202,0)</f>
        <v>0</v>
      </c>
      <c r="BH202" s="246">
        <f>IF(N202="sníž. přenesená",J202,0)</f>
        <v>0</v>
      </c>
      <c r="BI202" s="246">
        <f>IF(N202="nulová",J202,0)</f>
        <v>0</v>
      </c>
      <c r="BJ202" s="23" t="s">
        <v>25</v>
      </c>
      <c r="BK202" s="246">
        <f>ROUND(I202*H202,2)</f>
        <v>0</v>
      </c>
      <c r="BL202" s="23" t="s">
        <v>199</v>
      </c>
      <c r="BM202" s="23" t="s">
        <v>354</v>
      </c>
    </row>
    <row r="203" s="12" customFormat="1">
      <c r="B203" s="250"/>
      <c r="C203" s="251"/>
      <c r="D203" s="247" t="s">
        <v>153</v>
      </c>
      <c r="E203" s="252" t="s">
        <v>36</v>
      </c>
      <c r="F203" s="253" t="s">
        <v>355</v>
      </c>
      <c r="G203" s="251"/>
      <c r="H203" s="254">
        <v>2353.6500000000001</v>
      </c>
      <c r="I203" s="255"/>
      <c r="J203" s="251"/>
      <c r="K203" s="251"/>
      <c r="L203" s="256"/>
      <c r="M203" s="257"/>
      <c r="N203" s="258"/>
      <c r="O203" s="258"/>
      <c r="P203" s="258"/>
      <c r="Q203" s="258"/>
      <c r="R203" s="258"/>
      <c r="S203" s="258"/>
      <c r="T203" s="259"/>
      <c r="AT203" s="260" t="s">
        <v>153</v>
      </c>
      <c r="AU203" s="260" t="s">
        <v>24</v>
      </c>
      <c r="AV203" s="12" t="s">
        <v>24</v>
      </c>
      <c r="AW203" s="12" t="s">
        <v>42</v>
      </c>
      <c r="AX203" s="12" t="s">
        <v>25</v>
      </c>
      <c r="AY203" s="260" t="s">
        <v>133</v>
      </c>
    </row>
    <row r="204" s="1" customFormat="1" ht="25.5" customHeight="1">
      <c r="B204" s="46"/>
      <c r="C204" s="261" t="s">
        <v>32</v>
      </c>
      <c r="D204" s="261" t="s">
        <v>167</v>
      </c>
      <c r="E204" s="262" t="s">
        <v>356</v>
      </c>
      <c r="F204" s="263" t="s">
        <v>357</v>
      </c>
      <c r="G204" s="264" t="s">
        <v>138</v>
      </c>
      <c r="H204" s="265">
        <v>120.7</v>
      </c>
      <c r="I204" s="266"/>
      <c r="J204" s="267">
        <f>ROUND(I204*H204,2)</f>
        <v>0</v>
      </c>
      <c r="K204" s="263" t="s">
        <v>36</v>
      </c>
      <c r="L204" s="268"/>
      <c r="M204" s="269" t="s">
        <v>36</v>
      </c>
      <c r="N204" s="270" t="s">
        <v>49</v>
      </c>
      <c r="O204" s="47"/>
      <c r="P204" s="244">
        <f>O204*H204</f>
        <v>0</v>
      </c>
      <c r="Q204" s="244">
        <v>0.033599999999999998</v>
      </c>
      <c r="R204" s="244">
        <f>Q204*H204</f>
        <v>4.0555199999999996</v>
      </c>
      <c r="S204" s="244">
        <v>0</v>
      </c>
      <c r="T204" s="245">
        <f>S204*H204</f>
        <v>0</v>
      </c>
      <c r="AR204" s="23" t="s">
        <v>298</v>
      </c>
      <c r="AT204" s="23" t="s">
        <v>167</v>
      </c>
      <c r="AU204" s="23" t="s">
        <v>24</v>
      </c>
      <c r="AY204" s="23" t="s">
        <v>133</v>
      </c>
      <c r="BE204" s="246">
        <f>IF(N204="základní",J204,0)</f>
        <v>0</v>
      </c>
      <c r="BF204" s="246">
        <f>IF(N204="snížená",J204,0)</f>
        <v>0</v>
      </c>
      <c r="BG204" s="246">
        <f>IF(N204="zákl. přenesená",J204,0)</f>
        <v>0</v>
      </c>
      <c r="BH204" s="246">
        <f>IF(N204="sníž. přenesená",J204,0)</f>
        <v>0</v>
      </c>
      <c r="BI204" s="246">
        <f>IF(N204="nulová",J204,0)</f>
        <v>0</v>
      </c>
      <c r="BJ204" s="23" t="s">
        <v>25</v>
      </c>
      <c r="BK204" s="246">
        <f>ROUND(I204*H204,2)</f>
        <v>0</v>
      </c>
      <c r="BL204" s="23" t="s">
        <v>199</v>
      </c>
      <c r="BM204" s="23" t="s">
        <v>358</v>
      </c>
    </row>
    <row r="205" s="12" customFormat="1">
      <c r="B205" s="250"/>
      <c r="C205" s="251"/>
      <c r="D205" s="247" t="s">
        <v>153</v>
      </c>
      <c r="E205" s="252" t="s">
        <v>36</v>
      </c>
      <c r="F205" s="253" t="s">
        <v>359</v>
      </c>
      <c r="G205" s="251"/>
      <c r="H205" s="254">
        <v>120.7</v>
      </c>
      <c r="I205" s="255"/>
      <c r="J205" s="251"/>
      <c r="K205" s="251"/>
      <c r="L205" s="256"/>
      <c r="M205" s="257"/>
      <c r="N205" s="258"/>
      <c r="O205" s="258"/>
      <c r="P205" s="258"/>
      <c r="Q205" s="258"/>
      <c r="R205" s="258"/>
      <c r="S205" s="258"/>
      <c r="T205" s="259"/>
      <c r="AT205" s="260" t="s">
        <v>153</v>
      </c>
      <c r="AU205" s="260" t="s">
        <v>24</v>
      </c>
      <c r="AV205" s="12" t="s">
        <v>24</v>
      </c>
      <c r="AW205" s="12" t="s">
        <v>42</v>
      </c>
      <c r="AX205" s="12" t="s">
        <v>25</v>
      </c>
      <c r="AY205" s="260" t="s">
        <v>133</v>
      </c>
    </row>
    <row r="206" s="1" customFormat="1" ht="16.5" customHeight="1">
      <c r="B206" s="46"/>
      <c r="C206" s="235" t="s">
        <v>360</v>
      </c>
      <c r="D206" s="235" t="s">
        <v>135</v>
      </c>
      <c r="E206" s="236" t="s">
        <v>361</v>
      </c>
      <c r="F206" s="237" t="s">
        <v>362</v>
      </c>
      <c r="G206" s="238" t="s">
        <v>213</v>
      </c>
      <c r="H206" s="239">
        <v>284</v>
      </c>
      <c r="I206" s="240"/>
      <c r="J206" s="241">
        <f>ROUND(I206*H206,2)</f>
        <v>0</v>
      </c>
      <c r="K206" s="237" t="s">
        <v>139</v>
      </c>
      <c r="L206" s="72"/>
      <c r="M206" s="242" t="s">
        <v>36</v>
      </c>
      <c r="N206" s="243" t="s">
        <v>49</v>
      </c>
      <c r="O206" s="47"/>
      <c r="P206" s="244">
        <f>O206*H206</f>
        <v>0</v>
      </c>
      <c r="Q206" s="244">
        <v>0</v>
      </c>
      <c r="R206" s="244">
        <f>Q206*H206</f>
        <v>0</v>
      </c>
      <c r="S206" s="244">
        <v>0</v>
      </c>
      <c r="T206" s="245">
        <f>S206*H206</f>
        <v>0</v>
      </c>
      <c r="AR206" s="23" t="s">
        <v>199</v>
      </c>
      <c r="AT206" s="23" t="s">
        <v>135</v>
      </c>
      <c r="AU206" s="23" t="s">
        <v>24</v>
      </c>
      <c r="AY206" s="23" t="s">
        <v>133</v>
      </c>
      <c r="BE206" s="246">
        <f>IF(N206="základní",J206,0)</f>
        <v>0</v>
      </c>
      <c r="BF206" s="246">
        <f>IF(N206="snížená",J206,0)</f>
        <v>0</v>
      </c>
      <c r="BG206" s="246">
        <f>IF(N206="zákl. přenesená",J206,0)</f>
        <v>0</v>
      </c>
      <c r="BH206" s="246">
        <f>IF(N206="sníž. přenesená",J206,0)</f>
        <v>0</v>
      </c>
      <c r="BI206" s="246">
        <f>IF(N206="nulová",J206,0)</f>
        <v>0</v>
      </c>
      <c r="BJ206" s="23" t="s">
        <v>25</v>
      </c>
      <c r="BK206" s="246">
        <f>ROUND(I206*H206,2)</f>
        <v>0</v>
      </c>
      <c r="BL206" s="23" t="s">
        <v>199</v>
      </c>
      <c r="BM206" s="23" t="s">
        <v>363</v>
      </c>
    </row>
    <row r="207" s="12" customFormat="1">
      <c r="B207" s="250"/>
      <c r="C207" s="251"/>
      <c r="D207" s="247" t="s">
        <v>153</v>
      </c>
      <c r="E207" s="252" t="s">
        <v>36</v>
      </c>
      <c r="F207" s="253" t="s">
        <v>364</v>
      </c>
      <c r="G207" s="251"/>
      <c r="H207" s="254">
        <v>284</v>
      </c>
      <c r="I207" s="255"/>
      <c r="J207" s="251"/>
      <c r="K207" s="251"/>
      <c r="L207" s="256"/>
      <c r="M207" s="257"/>
      <c r="N207" s="258"/>
      <c r="O207" s="258"/>
      <c r="P207" s="258"/>
      <c r="Q207" s="258"/>
      <c r="R207" s="258"/>
      <c r="S207" s="258"/>
      <c r="T207" s="259"/>
      <c r="AT207" s="260" t="s">
        <v>153</v>
      </c>
      <c r="AU207" s="260" t="s">
        <v>24</v>
      </c>
      <c r="AV207" s="12" t="s">
        <v>24</v>
      </c>
      <c r="AW207" s="12" t="s">
        <v>42</v>
      </c>
      <c r="AX207" s="12" t="s">
        <v>25</v>
      </c>
      <c r="AY207" s="260" t="s">
        <v>133</v>
      </c>
    </row>
    <row r="208" s="11" customFormat="1" ht="29.88" customHeight="1">
      <c r="B208" s="219"/>
      <c r="C208" s="220"/>
      <c r="D208" s="221" t="s">
        <v>77</v>
      </c>
      <c r="E208" s="233" t="s">
        <v>365</v>
      </c>
      <c r="F208" s="233" t="s">
        <v>366</v>
      </c>
      <c r="G208" s="220"/>
      <c r="H208" s="220"/>
      <c r="I208" s="223"/>
      <c r="J208" s="234">
        <f>BK208</f>
        <v>0</v>
      </c>
      <c r="K208" s="220"/>
      <c r="L208" s="225"/>
      <c r="M208" s="226"/>
      <c r="N208" s="227"/>
      <c r="O208" s="227"/>
      <c r="P208" s="228">
        <f>SUM(P209:P211)</f>
        <v>0</v>
      </c>
      <c r="Q208" s="227"/>
      <c r="R208" s="228">
        <f>SUM(R209:R211)</f>
        <v>0.068074800000000005</v>
      </c>
      <c r="S208" s="227"/>
      <c r="T208" s="229">
        <f>SUM(T209:T211)</f>
        <v>0</v>
      </c>
      <c r="AR208" s="230" t="s">
        <v>24</v>
      </c>
      <c r="AT208" s="231" t="s">
        <v>77</v>
      </c>
      <c r="AU208" s="231" t="s">
        <v>25</v>
      </c>
      <c r="AY208" s="230" t="s">
        <v>133</v>
      </c>
      <c r="BK208" s="232">
        <f>SUM(BK209:BK211)</f>
        <v>0</v>
      </c>
    </row>
    <row r="209" s="1" customFormat="1" ht="25.5" customHeight="1">
      <c r="B209" s="46"/>
      <c r="C209" s="235" t="s">
        <v>367</v>
      </c>
      <c r="D209" s="235" t="s">
        <v>135</v>
      </c>
      <c r="E209" s="236" t="s">
        <v>368</v>
      </c>
      <c r="F209" s="237" t="s">
        <v>369</v>
      </c>
      <c r="G209" s="238" t="s">
        <v>213</v>
      </c>
      <c r="H209" s="239">
        <v>568</v>
      </c>
      <c r="I209" s="240"/>
      <c r="J209" s="241">
        <f>ROUND(I209*H209,2)</f>
        <v>0</v>
      </c>
      <c r="K209" s="237" t="s">
        <v>139</v>
      </c>
      <c r="L209" s="72"/>
      <c r="M209" s="242" t="s">
        <v>36</v>
      </c>
      <c r="N209" s="243" t="s">
        <v>49</v>
      </c>
      <c r="O209" s="47"/>
      <c r="P209" s="244">
        <f>O209*H209</f>
        <v>0</v>
      </c>
      <c r="Q209" s="244">
        <v>0.00011985</v>
      </c>
      <c r="R209" s="244">
        <f>Q209*H209</f>
        <v>0.068074800000000005</v>
      </c>
      <c r="S209" s="244">
        <v>0</v>
      </c>
      <c r="T209" s="245">
        <f>S209*H209</f>
        <v>0</v>
      </c>
      <c r="AR209" s="23" t="s">
        <v>140</v>
      </c>
      <c r="AT209" s="23" t="s">
        <v>135</v>
      </c>
      <c r="AU209" s="23" t="s">
        <v>24</v>
      </c>
      <c r="AY209" s="23" t="s">
        <v>133</v>
      </c>
      <c r="BE209" s="246">
        <f>IF(N209="základní",J209,0)</f>
        <v>0</v>
      </c>
      <c r="BF209" s="246">
        <f>IF(N209="snížená",J209,0)</f>
        <v>0</v>
      </c>
      <c r="BG209" s="246">
        <f>IF(N209="zákl. přenesená",J209,0)</f>
        <v>0</v>
      </c>
      <c r="BH209" s="246">
        <f>IF(N209="sníž. přenesená",J209,0)</f>
        <v>0</v>
      </c>
      <c r="BI209" s="246">
        <f>IF(N209="nulová",J209,0)</f>
        <v>0</v>
      </c>
      <c r="BJ209" s="23" t="s">
        <v>25</v>
      </c>
      <c r="BK209" s="246">
        <f>ROUND(I209*H209,2)</f>
        <v>0</v>
      </c>
      <c r="BL209" s="23" t="s">
        <v>140</v>
      </c>
      <c r="BM209" s="23" t="s">
        <v>370</v>
      </c>
    </row>
    <row r="210" s="12" customFormat="1">
      <c r="B210" s="250"/>
      <c r="C210" s="251"/>
      <c r="D210" s="247" t="s">
        <v>153</v>
      </c>
      <c r="E210" s="252" t="s">
        <v>36</v>
      </c>
      <c r="F210" s="253" t="s">
        <v>371</v>
      </c>
      <c r="G210" s="251"/>
      <c r="H210" s="254">
        <v>568</v>
      </c>
      <c r="I210" s="255"/>
      <c r="J210" s="251"/>
      <c r="K210" s="251"/>
      <c r="L210" s="256"/>
      <c r="M210" s="257"/>
      <c r="N210" s="258"/>
      <c r="O210" s="258"/>
      <c r="P210" s="258"/>
      <c r="Q210" s="258"/>
      <c r="R210" s="258"/>
      <c r="S210" s="258"/>
      <c r="T210" s="259"/>
      <c r="AT210" s="260" t="s">
        <v>153</v>
      </c>
      <c r="AU210" s="260" t="s">
        <v>24</v>
      </c>
      <c r="AV210" s="12" t="s">
        <v>24</v>
      </c>
      <c r="AW210" s="12" t="s">
        <v>42</v>
      </c>
      <c r="AX210" s="12" t="s">
        <v>78</v>
      </c>
      <c r="AY210" s="260" t="s">
        <v>133</v>
      </c>
    </row>
    <row r="211" s="13" customFormat="1">
      <c r="B211" s="271"/>
      <c r="C211" s="272"/>
      <c r="D211" s="247" t="s">
        <v>153</v>
      </c>
      <c r="E211" s="273" t="s">
        <v>36</v>
      </c>
      <c r="F211" s="274" t="s">
        <v>181</v>
      </c>
      <c r="G211" s="272"/>
      <c r="H211" s="275">
        <v>568</v>
      </c>
      <c r="I211" s="276"/>
      <c r="J211" s="272"/>
      <c r="K211" s="272"/>
      <c r="L211" s="277"/>
      <c r="M211" s="282"/>
      <c r="N211" s="283"/>
      <c r="O211" s="283"/>
      <c r="P211" s="283"/>
      <c r="Q211" s="283"/>
      <c r="R211" s="283"/>
      <c r="S211" s="283"/>
      <c r="T211" s="284"/>
      <c r="AT211" s="281" t="s">
        <v>153</v>
      </c>
      <c r="AU211" s="281" t="s">
        <v>24</v>
      </c>
      <c r="AV211" s="13" t="s">
        <v>140</v>
      </c>
      <c r="AW211" s="13" t="s">
        <v>42</v>
      </c>
      <c r="AX211" s="13" t="s">
        <v>25</v>
      </c>
      <c r="AY211" s="281" t="s">
        <v>133</v>
      </c>
    </row>
    <row r="212" s="1" customFormat="1" ht="6.96" customHeight="1">
      <c r="B212" s="67"/>
      <c r="C212" s="68"/>
      <c r="D212" s="68"/>
      <c r="E212" s="68"/>
      <c r="F212" s="68"/>
      <c r="G212" s="68"/>
      <c r="H212" s="68"/>
      <c r="I212" s="178"/>
      <c r="J212" s="68"/>
      <c r="K212" s="68"/>
      <c r="L212" s="72"/>
    </row>
  </sheetData>
  <sheetProtection sheet="1" autoFilter="0" formatColumns="0" formatRows="0" objects="1" scenarios="1" spinCount="100000" saltValue="n0nBvDZ2yP9aHnnX24ovMpaZCqBRFkAuN32i77QBttMHh4K9ut/Gc2JzGk3q0iVtDPw2VD1HctvPdQ16qfX6RQ==" hashValue="alK5JgIBBNwIyMNC+sBG9Kq0UcyeVfUZzCuWBQzyobA9K2arU429/SW2PdI9o3IZ1JHb8m6YqnauIWVxLg7Kpg==" algorithmName="SHA-512" password="CC35"/>
  <autoFilter ref="C91:K211"/>
  <mergeCells count="13">
    <mergeCell ref="E7:H7"/>
    <mergeCell ref="E9:H9"/>
    <mergeCell ref="E11:H11"/>
    <mergeCell ref="E26:H26"/>
    <mergeCell ref="E47:H47"/>
    <mergeCell ref="E49:H49"/>
    <mergeCell ref="E51:H51"/>
    <mergeCell ref="J55:J56"/>
    <mergeCell ref="E80:H80"/>
    <mergeCell ref="E82:H82"/>
    <mergeCell ref="E84:H84"/>
    <mergeCell ref="G1:H1"/>
    <mergeCell ref="L2:V2"/>
  </mergeCells>
  <hyperlinks>
    <hyperlink ref="F1:G1" location="C2" display="1) Krycí list soupisu"/>
    <hyperlink ref="G1:H1" location="C58" display="2) Rekapitulace"/>
    <hyperlink ref="J1" location="C91" display="3) Soupis prací"/>
    <hyperlink ref="L1:V1" location="'Rekapitulace zakázky'!C2" display="Rekapitulace zakázk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48"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49"/>
      <c r="C1" s="149"/>
      <c r="D1" s="150" t="s">
        <v>1</v>
      </c>
      <c r="E1" s="149"/>
      <c r="F1" s="151" t="s">
        <v>92</v>
      </c>
      <c r="G1" s="151" t="s">
        <v>93</v>
      </c>
      <c r="H1" s="151"/>
      <c r="I1" s="152"/>
      <c r="J1" s="151" t="s">
        <v>94</v>
      </c>
      <c r="K1" s="150" t="s">
        <v>95</v>
      </c>
      <c r="L1" s="151" t="s">
        <v>96</v>
      </c>
      <c r="M1" s="151"/>
      <c r="N1" s="151"/>
      <c r="O1" s="151"/>
      <c r="P1" s="151"/>
      <c r="Q1" s="151"/>
      <c r="R1" s="151"/>
      <c r="S1" s="151"/>
      <c r="T1" s="151"/>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91</v>
      </c>
    </row>
    <row r="3" ht="6.96" customHeight="1">
      <c r="B3" s="24"/>
      <c r="C3" s="25"/>
      <c r="D3" s="25"/>
      <c r="E3" s="25"/>
      <c r="F3" s="25"/>
      <c r="G3" s="25"/>
      <c r="H3" s="25"/>
      <c r="I3" s="153"/>
      <c r="J3" s="25"/>
      <c r="K3" s="26"/>
      <c r="AT3" s="23" t="s">
        <v>24</v>
      </c>
    </row>
    <row r="4" ht="36.96" customHeight="1">
      <c r="B4" s="27"/>
      <c r="C4" s="28"/>
      <c r="D4" s="29" t="s">
        <v>97</v>
      </c>
      <c r="E4" s="28"/>
      <c r="F4" s="28"/>
      <c r="G4" s="28"/>
      <c r="H4" s="28"/>
      <c r="I4" s="154"/>
      <c r="J4" s="28"/>
      <c r="K4" s="30"/>
      <c r="M4" s="31" t="s">
        <v>12</v>
      </c>
      <c r="AT4" s="23" t="s">
        <v>6</v>
      </c>
    </row>
    <row r="5" ht="6.96" customHeight="1">
      <c r="B5" s="27"/>
      <c r="C5" s="28"/>
      <c r="D5" s="28"/>
      <c r="E5" s="28"/>
      <c r="F5" s="28"/>
      <c r="G5" s="28"/>
      <c r="H5" s="28"/>
      <c r="I5" s="154"/>
      <c r="J5" s="28"/>
      <c r="K5" s="30"/>
    </row>
    <row r="6">
      <c r="B6" s="27"/>
      <c r="C6" s="28"/>
      <c r="D6" s="39" t="s">
        <v>18</v>
      </c>
      <c r="E6" s="28"/>
      <c r="F6" s="28"/>
      <c r="G6" s="28"/>
      <c r="H6" s="28"/>
      <c r="I6" s="154"/>
      <c r="J6" s="28"/>
      <c r="K6" s="30"/>
    </row>
    <row r="7" ht="16.5" customHeight="1">
      <c r="B7" s="27"/>
      <c r="C7" s="28"/>
      <c r="D7" s="28"/>
      <c r="E7" s="155" t="str">
        <f>'Rekapitulace zakázky'!K6</f>
        <v>Oprava mostu v km 1,193 trati Jaroměř - Královec</v>
      </c>
      <c r="F7" s="39"/>
      <c r="G7" s="39"/>
      <c r="H7" s="39"/>
      <c r="I7" s="154"/>
      <c r="J7" s="28"/>
      <c r="K7" s="30"/>
    </row>
    <row r="8">
      <c r="B8" s="27"/>
      <c r="C8" s="28"/>
      <c r="D8" s="39" t="s">
        <v>98</v>
      </c>
      <c r="E8" s="28"/>
      <c r="F8" s="28"/>
      <c r="G8" s="28"/>
      <c r="H8" s="28"/>
      <c r="I8" s="154"/>
      <c r="J8" s="28"/>
      <c r="K8" s="30"/>
    </row>
    <row r="9" s="1" customFormat="1" ht="16.5" customHeight="1">
      <c r="B9" s="46"/>
      <c r="C9" s="47"/>
      <c r="D9" s="47"/>
      <c r="E9" s="155" t="s">
        <v>99</v>
      </c>
      <c r="F9" s="47"/>
      <c r="G9" s="47"/>
      <c r="H9" s="47"/>
      <c r="I9" s="156"/>
      <c r="J9" s="47"/>
      <c r="K9" s="51"/>
    </row>
    <row r="10" s="1" customFormat="1">
      <c r="B10" s="46"/>
      <c r="C10" s="47"/>
      <c r="D10" s="39" t="s">
        <v>100</v>
      </c>
      <c r="E10" s="47"/>
      <c r="F10" s="47"/>
      <c r="G10" s="47"/>
      <c r="H10" s="47"/>
      <c r="I10" s="156"/>
      <c r="J10" s="47"/>
      <c r="K10" s="51"/>
    </row>
    <row r="11" s="1" customFormat="1" ht="36.96" customHeight="1">
      <c r="B11" s="46"/>
      <c r="C11" s="47"/>
      <c r="D11" s="47"/>
      <c r="E11" s="157" t="s">
        <v>372</v>
      </c>
      <c r="F11" s="47"/>
      <c r="G11" s="47"/>
      <c r="H11" s="47"/>
      <c r="I11" s="156"/>
      <c r="J11" s="47"/>
      <c r="K11" s="51"/>
    </row>
    <row r="12" s="1" customFormat="1">
      <c r="B12" s="46"/>
      <c r="C12" s="47"/>
      <c r="D12" s="47"/>
      <c r="E12" s="47"/>
      <c r="F12" s="47"/>
      <c r="G12" s="47"/>
      <c r="H12" s="47"/>
      <c r="I12" s="156"/>
      <c r="J12" s="47"/>
      <c r="K12" s="51"/>
    </row>
    <row r="13" s="1" customFormat="1" ht="14.4" customHeight="1">
      <c r="B13" s="46"/>
      <c r="C13" s="47"/>
      <c r="D13" s="39" t="s">
        <v>21</v>
      </c>
      <c r="E13" s="47"/>
      <c r="F13" s="34" t="s">
        <v>22</v>
      </c>
      <c r="G13" s="47"/>
      <c r="H13" s="47"/>
      <c r="I13" s="158" t="s">
        <v>23</v>
      </c>
      <c r="J13" s="34" t="s">
        <v>36</v>
      </c>
      <c r="K13" s="51"/>
    </row>
    <row r="14" s="1" customFormat="1" ht="14.4" customHeight="1">
      <c r="B14" s="46"/>
      <c r="C14" s="47"/>
      <c r="D14" s="39" t="s">
        <v>26</v>
      </c>
      <c r="E14" s="47"/>
      <c r="F14" s="34" t="s">
        <v>37</v>
      </c>
      <c r="G14" s="47"/>
      <c r="H14" s="47"/>
      <c r="I14" s="158" t="s">
        <v>28</v>
      </c>
      <c r="J14" s="159" t="str">
        <f>'Rekapitulace zakázky'!AN8</f>
        <v>1. 6. 2018</v>
      </c>
      <c r="K14" s="51"/>
    </row>
    <row r="15" s="1" customFormat="1" ht="10.8" customHeight="1">
      <c r="B15" s="46"/>
      <c r="C15" s="47"/>
      <c r="D15" s="47"/>
      <c r="E15" s="47"/>
      <c r="F15" s="47"/>
      <c r="G15" s="47"/>
      <c r="H15" s="47"/>
      <c r="I15" s="156"/>
      <c r="J15" s="47"/>
      <c r="K15" s="51"/>
    </row>
    <row r="16" s="1" customFormat="1" ht="14.4" customHeight="1">
      <c r="B16" s="46"/>
      <c r="C16" s="47"/>
      <c r="D16" s="39" t="s">
        <v>34</v>
      </c>
      <c r="E16" s="47"/>
      <c r="F16" s="47"/>
      <c r="G16" s="47"/>
      <c r="H16" s="47"/>
      <c r="I16" s="158" t="s">
        <v>35</v>
      </c>
      <c r="J16" s="34" t="str">
        <f>IF('Rekapitulace zakázky'!AN10="","",'Rekapitulace zakázky'!AN10)</f>
        <v/>
      </c>
      <c r="K16" s="51"/>
    </row>
    <row r="17" s="1" customFormat="1" ht="18" customHeight="1">
      <c r="B17" s="46"/>
      <c r="C17" s="47"/>
      <c r="D17" s="47"/>
      <c r="E17" s="34" t="str">
        <f>IF('Rekapitulace zakázky'!E11="","",'Rekapitulace zakázky'!E11)</f>
        <v xml:space="preserve"> </v>
      </c>
      <c r="F17" s="47"/>
      <c r="G17" s="47"/>
      <c r="H17" s="47"/>
      <c r="I17" s="158" t="s">
        <v>38</v>
      </c>
      <c r="J17" s="34" t="str">
        <f>IF('Rekapitulace zakázky'!AN11="","",'Rekapitulace zakázky'!AN11)</f>
        <v/>
      </c>
      <c r="K17" s="51"/>
    </row>
    <row r="18" s="1" customFormat="1" ht="6.96" customHeight="1">
      <c r="B18" s="46"/>
      <c r="C18" s="47"/>
      <c r="D18" s="47"/>
      <c r="E18" s="47"/>
      <c r="F18" s="47"/>
      <c r="G18" s="47"/>
      <c r="H18" s="47"/>
      <c r="I18" s="156"/>
      <c r="J18" s="47"/>
      <c r="K18" s="51"/>
    </row>
    <row r="19" s="1" customFormat="1" ht="14.4" customHeight="1">
      <c r="B19" s="46"/>
      <c r="C19" s="47"/>
      <c r="D19" s="39" t="s">
        <v>39</v>
      </c>
      <c r="E19" s="47"/>
      <c r="F19" s="47"/>
      <c r="G19" s="47"/>
      <c r="H19" s="47"/>
      <c r="I19" s="158" t="s">
        <v>35</v>
      </c>
      <c r="J19" s="34" t="str">
        <f>IF('Rekapitulace zakázky'!AN13="Vyplň údaj","",IF('Rekapitulace zakázky'!AN13="","",'Rekapitulace zakázky'!AN13))</f>
        <v/>
      </c>
      <c r="K19" s="51"/>
    </row>
    <row r="20" s="1" customFormat="1" ht="18" customHeight="1">
      <c r="B20" s="46"/>
      <c r="C20" s="47"/>
      <c r="D20" s="47"/>
      <c r="E20" s="34" t="str">
        <f>IF('Rekapitulace zakázky'!E14="Vyplň údaj","",IF('Rekapitulace zakázky'!E14="","",'Rekapitulace zakázky'!E14))</f>
        <v/>
      </c>
      <c r="F20" s="47"/>
      <c r="G20" s="47"/>
      <c r="H20" s="47"/>
      <c r="I20" s="158" t="s">
        <v>38</v>
      </c>
      <c r="J20" s="34" t="str">
        <f>IF('Rekapitulace zakázky'!AN14="Vyplň údaj","",IF('Rekapitulace zakázky'!AN14="","",'Rekapitulace zakázky'!AN14))</f>
        <v/>
      </c>
      <c r="K20" s="51"/>
    </row>
    <row r="21" s="1" customFormat="1" ht="6.96" customHeight="1">
      <c r="B21" s="46"/>
      <c r="C21" s="47"/>
      <c r="D21" s="47"/>
      <c r="E21" s="47"/>
      <c r="F21" s="47"/>
      <c r="G21" s="47"/>
      <c r="H21" s="47"/>
      <c r="I21" s="156"/>
      <c r="J21" s="47"/>
      <c r="K21" s="51"/>
    </row>
    <row r="22" s="1" customFormat="1" ht="14.4" customHeight="1">
      <c r="B22" s="46"/>
      <c r="C22" s="47"/>
      <c r="D22" s="39" t="s">
        <v>41</v>
      </c>
      <c r="E22" s="47"/>
      <c r="F22" s="47"/>
      <c r="G22" s="47"/>
      <c r="H22" s="47"/>
      <c r="I22" s="158" t="s">
        <v>35</v>
      </c>
      <c r="J22" s="34" t="str">
        <f>IF('Rekapitulace zakázky'!AN16="","",'Rekapitulace zakázky'!AN16)</f>
        <v/>
      </c>
      <c r="K22" s="51"/>
    </row>
    <row r="23" s="1" customFormat="1" ht="18" customHeight="1">
      <c r="B23" s="46"/>
      <c r="C23" s="47"/>
      <c r="D23" s="47"/>
      <c r="E23" s="34" t="str">
        <f>IF('Rekapitulace zakázky'!E17="","",'Rekapitulace zakázky'!E17)</f>
        <v xml:space="preserve"> </v>
      </c>
      <c r="F23" s="47"/>
      <c r="G23" s="47"/>
      <c r="H23" s="47"/>
      <c r="I23" s="158" t="s">
        <v>38</v>
      </c>
      <c r="J23" s="34" t="str">
        <f>IF('Rekapitulace zakázky'!AN17="","",'Rekapitulace zakázky'!AN17)</f>
        <v/>
      </c>
      <c r="K23" s="51"/>
    </row>
    <row r="24" s="1" customFormat="1" ht="6.96" customHeight="1">
      <c r="B24" s="46"/>
      <c r="C24" s="47"/>
      <c r="D24" s="47"/>
      <c r="E24" s="47"/>
      <c r="F24" s="47"/>
      <c r="G24" s="47"/>
      <c r="H24" s="47"/>
      <c r="I24" s="156"/>
      <c r="J24" s="47"/>
      <c r="K24" s="51"/>
    </row>
    <row r="25" s="1" customFormat="1" ht="14.4" customHeight="1">
      <c r="B25" s="46"/>
      <c r="C25" s="47"/>
      <c r="D25" s="39" t="s">
        <v>43</v>
      </c>
      <c r="E25" s="47"/>
      <c r="F25" s="47"/>
      <c r="G25" s="47"/>
      <c r="H25" s="47"/>
      <c r="I25" s="156"/>
      <c r="J25" s="47"/>
      <c r="K25" s="51"/>
    </row>
    <row r="26" s="7" customFormat="1" ht="16.5" customHeight="1">
      <c r="B26" s="160"/>
      <c r="C26" s="161"/>
      <c r="D26" s="161"/>
      <c r="E26" s="44" t="s">
        <v>36</v>
      </c>
      <c r="F26" s="44"/>
      <c r="G26" s="44"/>
      <c r="H26" s="44"/>
      <c r="I26" s="162"/>
      <c r="J26" s="161"/>
      <c r="K26" s="163"/>
    </row>
    <row r="27" s="1" customFormat="1" ht="6.96" customHeight="1">
      <c r="B27" s="46"/>
      <c r="C27" s="47"/>
      <c r="D27" s="47"/>
      <c r="E27" s="47"/>
      <c r="F27" s="47"/>
      <c r="G27" s="47"/>
      <c r="H27" s="47"/>
      <c r="I27" s="156"/>
      <c r="J27" s="47"/>
      <c r="K27" s="51"/>
    </row>
    <row r="28" s="1" customFormat="1" ht="6.96" customHeight="1">
      <c r="B28" s="46"/>
      <c r="C28" s="47"/>
      <c r="D28" s="106"/>
      <c r="E28" s="106"/>
      <c r="F28" s="106"/>
      <c r="G28" s="106"/>
      <c r="H28" s="106"/>
      <c r="I28" s="164"/>
      <c r="J28" s="106"/>
      <c r="K28" s="165"/>
    </row>
    <row r="29" s="1" customFormat="1" ht="25.44" customHeight="1">
      <c r="B29" s="46"/>
      <c r="C29" s="47"/>
      <c r="D29" s="166" t="s">
        <v>44</v>
      </c>
      <c r="E29" s="47"/>
      <c r="F29" s="47"/>
      <c r="G29" s="47"/>
      <c r="H29" s="47"/>
      <c r="I29" s="156"/>
      <c r="J29" s="167">
        <f>ROUND(J89,2)</f>
        <v>0</v>
      </c>
      <c r="K29" s="51"/>
    </row>
    <row r="30" s="1" customFormat="1" ht="6.96" customHeight="1">
      <c r="B30" s="46"/>
      <c r="C30" s="47"/>
      <c r="D30" s="106"/>
      <c r="E30" s="106"/>
      <c r="F30" s="106"/>
      <c r="G30" s="106"/>
      <c r="H30" s="106"/>
      <c r="I30" s="164"/>
      <c r="J30" s="106"/>
      <c r="K30" s="165"/>
    </row>
    <row r="31" s="1" customFormat="1" ht="14.4" customHeight="1">
      <c r="B31" s="46"/>
      <c r="C31" s="47"/>
      <c r="D31" s="47"/>
      <c r="E31" s="47"/>
      <c r="F31" s="52" t="s">
        <v>46</v>
      </c>
      <c r="G31" s="47"/>
      <c r="H31" s="47"/>
      <c r="I31" s="168" t="s">
        <v>45</v>
      </c>
      <c r="J31" s="52" t="s">
        <v>47</v>
      </c>
      <c r="K31" s="51"/>
    </row>
    <row r="32" s="1" customFormat="1" ht="14.4" customHeight="1">
      <c r="B32" s="46"/>
      <c r="C32" s="47"/>
      <c r="D32" s="55" t="s">
        <v>48</v>
      </c>
      <c r="E32" s="55" t="s">
        <v>49</v>
      </c>
      <c r="F32" s="169">
        <f>ROUND(SUM(BE89:BE106), 2)</f>
        <v>0</v>
      </c>
      <c r="G32" s="47"/>
      <c r="H32" s="47"/>
      <c r="I32" s="170">
        <v>0.20999999999999999</v>
      </c>
      <c r="J32" s="169">
        <f>ROUND(ROUND((SUM(BE89:BE106)), 2)*I32, 2)</f>
        <v>0</v>
      </c>
      <c r="K32" s="51"/>
    </row>
    <row r="33" s="1" customFormat="1" ht="14.4" customHeight="1">
      <c r="B33" s="46"/>
      <c r="C33" s="47"/>
      <c r="D33" s="47"/>
      <c r="E33" s="55" t="s">
        <v>50</v>
      </c>
      <c r="F33" s="169">
        <f>ROUND(SUM(BF89:BF106), 2)</f>
        <v>0</v>
      </c>
      <c r="G33" s="47"/>
      <c r="H33" s="47"/>
      <c r="I33" s="170">
        <v>0.14999999999999999</v>
      </c>
      <c r="J33" s="169">
        <f>ROUND(ROUND((SUM(BF89:BF106)), 2)*I33, 2)</f>
        <v>0</v>
      </c>
      <c r="K33" s="51"/>
    </row>
    <row r="34" hidden="1" s="1" customFormat="1" ht="14.4" customHeight="1">
      <c r="B34" s="46"/>
      <c r="C34" s="47"/>
      <c r="D34" s="47"/>
      <c r="E34" s="55" t="s">
        <v>51</v>
      </c>
      <c r="F34" s="169">
        <f>ROUND(SUM(BG89:BG106), 2)</f>
        <v>0</v>
      </c>
      <c r="G34" s="47"/>
      <c r="H34" s="47"/>
      <c r="I34" s="170">
        <v>0.20999999999999999</v>
      </c>
      <c r="J34" s="169">
        <v>0</v>
      </c>
      <c r="K34" s="51"/>
    </row>
    <row r="35" hidden="1" s="1" customFormat="1" ht="14.4" customHeight="1">
      <c r="B35" s="46"/>
      <c r="C35" s="47"/>
      <c r="D35" s="47"/>
      <c r="E35" s="55" t="s">
        <v>52</v>
      </c>
      <c r="F35" s="169">
        <f>ROUND(SUM(BH89:BH106), 2)</f>
        <v>0</v>
      </c>
      <c r="G35" s="47"/>
      <c r="H35" s="47"/>
      <c r="I35" s="170">
        <v>0.14999999999999999</v>
      </c>
      <c r="J35" s="169">
        <v>0</v>
      </c>
      <c r="K35" s="51"/>
    </row>
    <row r="36" hidden="1" s="1" customFormat="1" ht="14.4" customHeight="1">
      <c r="B36" s="46"/>
      <c r="C36" s="47"/>
      <c r="D36" s="47"/>
      <c r="E36" s="55" t="s">
        <v>53</v>
      </c>
      <c r="F36" s="169">
        <f>ROUND(SUM(BI89:BI106), 2)</f>
        <v>0</v>
      </c>
      <c r="G36" s="47"/>
      <c r="H36" s="47"/>
      <c r="I36" s="170">
        <v>0</v>
      </c>
      <c r="J36" s="169">
        <v>0</v>
      </c>
      <c r="K36" s="51"/>
    </row>
    <row r="37" s="1" customFormat="1" ht="6.96" customHeight="1">
      <c r="B37" s="46"/>
      <c r="C37" s="47"/>
      <c r="D37" s="47"/>
      <c r="E37" s="47"/>
      <c r="F37" s="47"/>
      <c r="G37" s="47"/>
      <c r="H37" s="47"/>
      <c r="I37" s="156"/>
      <c r="J37" s="47"/>
      <c r="K37" s="51"/>
    </row>
    <row r="38" s="1" customFormat="1" ht="25.44" customHeight="1">
      <c r="B38" s="46"/>
      <c r="C38" s="171"/>
      <c r="D38" s="172" t="s">
        <v>54</v>
      </c>
      <c r="E38" s="98"/>
      <c r="F38" s="98"/>
      <c r="G38" s="173" t="s">
        <v>55</v>
      </c>
      <c r="H38" s="174" t="s">
        <v>56</v>
      </c>
      <c r="I38" s="175"/>
      <c r="J38" s="176">
        <f>SUM(J29:J36)</f>
        <v>0</v>
      </c>
      <c r="K38" s="177"/>
    </row>
    <row r="39" s="1" customFormat="1" ht="14.4" customHeight="1">
      <c r="B39" s="67"/>
      <c r="C39" s="68"/>
      <c r="D39" s="68"/>
      <c r="E39" s="68"/>
      <c r="F39" s="68"/>
      <c r="G39" s="68"/>
      <c r="H39" s="68"/>
      <c r="I39" s="178"/>
      <c r="J39" s="68"/>
      <c r="K39" s="69"/>
    </row>
    <row r="43" s="1" customFormat="1" ht="6.96" customHeight="1">
      <c r="B43" s="179"/>
      <c r="C43" s="180"/>
      <c r="D43" s="180"/>
      <c r="E43" s="180"/>
      <c r="F43" s="180"/>
      <c r="G43" s="180"/>
      <c r="H43" s="180"/>
      <c r="I43" s="181"/>
      <c r="J43" s="180"/>
      <c r="K43" s="182"/>
    </row>
    <row r="44" s="1" customFormat="1" ht="36.96" customHeight="1">
      <c r="B44" s="46"/>
      <c r="C44" s="29" t="s">
        <v>102</v>
      </c>
      <c r="D44" s="47"/>
      <c r="E44" s="47"/>
      <c r="F44" s="47"/>
      <c r="G44" s="47"/>
      <c r="H44" s="47"/>
      <c r="I44" s="156"/>
      <c r="J44" s="47"/>
      <c r="K44" s="51"/>
    </row>
    <row r="45" s="1" customFormat="1" ht="6.96" customHeight="1">
      <c r="B45" s="46"/>
      <c r="C45" s="47"/>
      <c r="D45" s="47"/>
      <c r="E45" s="47"/>
      <c r="F45" s="47"/>
      <c r="G45" s="47"/>
      <c r="H45" s="47"/>
      <c r="I45" s="156"/>
      <c r="J45" s="47"/>
      <c r="K45" s="51"/>
    </row>
    <row r="46" s="1" customFormat="1" ht="14.4" customHeight="1">
      <c r="B46" s="46"/>
      <c r="C46" s="39" t="s">
        <v>18</v>
      </c>
      <c r="D46" s="47"/>
      <c r="E46" s="47"/>
      <c r="F46" s="47"/>
      <c r="G46" s="47"/>
      <c r="H46" s="47"/>
      <c r="I46" s="156"/>
      <c r="J46" s="47"/>
      <c r="K46" s="51"/>
    </row>
    <row r="47" s="1" customFormat="1" ht="16.5" customHeight="1">
      <c r="B47" s="46"/>
      <c r="C47" s="47"/>
      <c r="D47" s="47"/>
      <c r="E47" s="155" t="str">
        <f>E7</f>
        <v>Oprava mostu v km 1,193 trati Jaroměř - Královec</v>
      </c>
      <c r="F47" s="39"/>
      <c r="G47" s="39"/>
      <c r="H47" s="39"/>
      <c r="I47" s="156"/>
      <c r="J47" s="47"/>
      <c r="K47" s="51"/>
    </row>
    <row r="48">
      <c r="B48" s="27"/>
      <c r="C48" s="39" t="s">
        <v>98</v>
      </c>
      <c r="D48" s="28"/>
      <c r="E48" s="28"/>
      <c r="F48" s="28"/>
      <c r="G48" s="28"/>
      <c r="H48" s="28"/>
      <c r="I48" s="154"/>
      <c r="J48" s="28"/>
      <c r="K48" s="30"/>
    </row>
    <row r="49" s="1" customFormat="1" ht="16.5" customHeight="1">
      <c r="B49" s="46"/>
      <c r="C49" s="47"/>
      <c r="D49" s="47"/>
      <c r="E49" s="155" t="s">
        <v>99</v>
      </c>
      <c r="F49" s="47"/>
      <c r="G49" s="47"/>
      <c r="H49" s="47"/>
      <c r="I49" s="156"/>
      <c r="J49" s="47"/>
      <c r="K49" s="51"/>
    </row>
    <row r="50" s="1" customFormat="1" ht="14.4" customHeight="1">
      <c r="B50" s="46"/>
      <c r="C50" s="39" t="s">
        <v>100</v>
      </c>
      <c r="D50" s="47"/>
      <c r="E50" s="47"/>
      <c r="F50" s="47"/>
      <c r="G50" s="47"/>
      <c r="H50" s="47"/>
      <c r="I50" s="156"/>
      <c r="J50" s="47"/>
      <c r="K50" s="51"/>
    </row>
    <row r="51" s="1" customFormat="1" ht="17.25" customHeight="1">
      <c r="B51" s="46"/>
      <c r="C51" s="47"/>
      <c r="D51" s="47"/>
      <c r="E51" s="157" t="str">
        <f>E11</f>
        <v>2018/08/HK/VRN - SO 01 VRN</v>
      </c>
      <c r="F51" s="47"/>
      <c r="G51" s="47"/>
      <c r="H51" s="47"/>
      <c r="I51" s="156"/>
      <c r="J51" s="47"/>
      <c r="K51" s="51"/>
    </row>
    <row r="52" s="1" customFormat="1" ht="6.96" customHeight="1">
      <c r="B52" s="46"/>
      <c r="C52" s="47"/>
      <c r="D52" s="47"/>
      <c r="E52" s="47"/>
      <c r="F52" s="47"/>
      <c r="G52" s="47"/>
      <c r="H52" s="47"/>
      <c r="I52" s="156"/>
      <c r="J52" s="47"/>
      <c r="K52" s="51"/>
    </row>
    <row r="53" s="1" customFormat="1" ht="18" customHeight="1">
      <c r="B53" s="46"/>
      <c r="C53" s="39" t="s">
        <v>26</v>
      </c>
      <c r="D53" s="47"/>
      <c r="E53" s="47"/>
      <c r="F53" s="34" t="str">
        <f>F14</f>
        <v xml:space="preserve"> </v>
      </c>
      <c r="G53" s="47"/>
      <c r="H53" s="47"/>
      <c r="I53" s="158" t="s">
        <v>28</v>
      </c>
      <c r="J53" s="159" t="str">
        <f>IF(J14="","",J14)</f>
        <v>1. 6. 2018</v>
      </c>
      <c r="K53" s="51"/>
    </row>
    <row r="54" s="1" customFormat="1" ht="6.96" customHeight="1">
      <c r="B54" s="46"/>
      <c r="C54" s="47"/>
      <c r="D54" s="47"/>
      <c r="E54" s="47"/>
      <c r="F54" s="47"/>
      <c r="G54" s="47"/>
      <c r="H54" s="47"/>
      <c r="I54" s="156"/>
      <c r="J54" s="47"/>
      <c r="K54" s="51"/>
    </row>
    <row r="55" s="1" customFormat="1">
      <c r="B55" s="46"/>
      <c r="C55" s="39" t="s">
        <v>34</v>
      </c>
      <c r="D55" s="47"/>
      <c r="E55" s="47"/>
      <c r="F55" s="34" t="str">
        <f>E17</f>
        <v xml:space="preserve"> </v>
      </c>
      <c r="G55" s="47"/>
      <c r="H55" s="47"/>
      <c r="I55" s="158" t="s">
        <v>41</v>
      </c>
      <c r="J55" s="44" t="str">
        <f>E23</f>
        <v xml:space="preserve"> </v>
      </c>
      <c r="K55" s="51"/>
    </row>
    <row r="56" s="1" customFormat="1" ht="14.4" customHeight="1">
      <c r="B56" s="46"/>
      <c r="C56" s="39" t="s">
        <v>39</v>
      </c>
      <c r="D56" s="47"/>
      <c r="E56" s="47"/>
      <c r="F56" s="34" t="str">
        <f>IF(E20="","",E20)</f>
        <v/>
      </c>
      <c r="G56" s="47"/>
      <c r="H56" s="47"/>
      <c r="I56" s="156"/>
      <c r="J56" s="183"/>
      <c r="K56" s="51"/>
    </row>
    <row r="57" s="1" customFormat="1" ht="10.32" customHeight="1">
      <c r="B57" s="46"/>
      <c r="C57" s="47"/>
      <c r="D57" s="47"/>
      <c r="E57" s="47"/>
      <c r="F57" s="47"/>
      <c r="G57" s="47"/>
      <c r="H57" s="47"/>
      <c r="I57" s="156"/>
      <c r="J57" s="47"/>
      <c r="K57" s="51"/>
    </row>
    <row r="58" s="1" customFormat="1" ht="29.28" customHeight="1">
      <c r="B58" s="46"/>
      <c r="C58" s="184" t="s">
        <v>103</v>
      </c>
      <c r="D58" s="171"/>
      <c r="E58" s="171"/>
      <c r="F58" s="171"/>
      <c r="G58" s="171"/>
      <c r="H58" s="171"/>
      <c r="I58" s="185"/>
      <c r="J58" s="186" t="s">
        <v>104</v>
      </c>
      <c r="K58" s="187"/>
    </row>
    <row r="59" s="1" customFormat="1" ht="10.32" customHeight="1">
      <c r="B59" s="46"/>
      <c r="C59" s="47"/>
      <c r="D59" s="47"/>
      <c r="E59" s="47"/>
      <c r="F59" s="47"/>
      <c r="G59" s="47"/>
      <c r="H59" s="47"/>
      <c r="I59" s="156"/>
      <c r="J59" s="47"/>
      <c r="K59" s="51"/>
    </row>
    <row r="60" s="1" customFormat="1" ht="29.28" customHeight="1">
      <c r="B60" s="46"/>
      <c r="C60" s="188" t="s">
        <v>105</v>
      </c>
      <c r="D60" s="47"/>
      <c r="E60" s="47"/>
      <c r="F60" s="47"/>
      <c r="G60" s="47"/>
      <c r="H60" s="47"/>
      <c r="I60" s="156"/>
      <c r="J60" s="167">
        <f>J89</f>
        <v>0</v>
      </c>
      <c r="K60" s="51"/>
      <c r="AU60" s="23" t="s">
        <v>106</v>
      </c>
    </row>
    <row r="61" s="8" customFormat="1" ht="24.96" customHeight="1">
      <c r="B61" s="189"/>
      <c r="C61" s="190"/>
      <c r="D61" s="191" t="s">
        <v>107</v>
      </c>
      <c r="E61" s="192"/>
      <c r="F61" s="192"/>
      <c r="G61" s="192"/>
      <c r="H61" s="192"/>
      <c r="I61" s="193"/>
      <c r="J61" s="194">
        <f>J90</f>
        <v>0</v>
      </c>
      <c r="K61" s="195"/>
    </row>
    <row r="62" s="9" customFormat="1" ht="19.92" customHeight="1">
      <c r="B62" s="196"/>
      <c r="C62" s="197"/>
      <c r="D62" s="198" t="s">
        <v>108</v>
      </c>
      <c r="E62" s="199"/>
      <c r="F62" s="199"/>
      <c r="G62" s="199"/>
      <c r="H62" s="199"/>
      <c r="I62" s="200"/>
      <c r="J62" s="201">
        <f>J91</f>
        <v>0</v>
      </c>
      <c r="K62" s="202"/>
    </row>
    <row r="63" s="8" customFormat="1" ht="24.96" customHeight="1">
      <c r="B63" s="189"/>
      <c r="C63" s="190"/>
      <c r="D63" s="191" t="s">
        <v>373</v>
      </c>
      <c r="E63" s="192"/>
      <c r="F63" s="192"/>
      <c r="G63" s="192"/>
      <c r="H63" s="192"/>
      <c r="I63" s="193"/>
      <c r="J63" s="194">
        <f>J95</f>
        <v>0</v>
      </c>
      <c r="K63" s="195"/>
    </row>
    <row r="64" s="9" customFormat="1" ht="19.92" customHeight="1">
      <c r="B64" s="196"/>
      <c r="C64" s="197"/>
      <c r="D64" s="198" t="s">
        <v>374</v>
      </c>
      <c r="E64" s="199"/>
      <c r="F64" s="199"/>
      <c r="G64" s="199"/>
      <c r="H64" s="199"/>
      <c r="I64" s="200"/>
      <c r="J64" s="201">
        <f>J96</f>
        <v>0</v>
      </c>
      <c r="K64" s="202"/>
    </row>
    <row r="65" s="9" customFormat="1" ht="19.92" customHeight="1">
      <c r="B65" s="196"/>
      <c r="C65" s="197"/>
      <c r="D65" s="198" t="s">
        <v>375</v>
      </c>
      <c r="E65" s="199"/>
      <c r="F65" s="199"/>
      <c r="G65" s="199"/>
      <c r="H65" s="199"/>
      <c r="I65" s="200"/>
      <c r="J65" s="201">
        <f>J99</f>
        <v>0</v>
      </c>
      <c r="K65" s="202"/>
    </row>
    <row r="66" s="9" customFormat="1" ht="19.92" customHeight="1">
      <c r="B66" s="196"/>
      <c r="C66" s="197"/>
      <c r="D66" s="198" t="s">
        <v>376</v>
      </c>
      <c r="E66" s="199"/>
      <c r="F66" s="199"/>
      <c r="G66" s="199"/>
      <c r="H66" s="199"/>
      <c r="I66" s="200"/>
      <c r="J66" s="201">
        <f>J103</f>
        <v>0</v>
      </c>
      <c r="K66" s="202"/>
    </row>
    <row r="67" s="9" customFormat="1" ht="19.92" customHeight="1">
      <c r="B67" s="196"/>
      <c r="C67" s="197"/>
      <c r="D67" s="198" t="s">
        <v>377</v>
      </c>
      <c r="E67" s="199"/>
      <c r="F67" s="199"/>
      <c r="G67" s="199"/>
      <c r="H67" s="199"/>
      <c r="I67" s="200"/>
      <c r="J67" s="201">
        <f>J105</f>
        <v>0</v>
      </c>
      <c r="K67" s="202"/>
    </row>
    <row r="68" s="1" customFormat="1" ht="21.84" customHeight="1">
      <c r="B68" s="46"/>
      <c r="C68" s="47"/>
      <c r="D68" s="47"/>
      <c r="E68" s="47"/>
      <c r="F68" s="47"/>
      <c r="G68" s="47"/>
      <c r="H68" s="47"/>
      <c r="I68" s="156"/>
      <c r="J68" s="47"/>
      <c r="K68" s="51"/>
    </row>
    <row r="69" s="1" customFormat="1" ht="6.96" customHeight="1">
      <c r="B69" s="67"/>
      <c r="C69" s="68"/>
      <c r="D69" s="68"/>
      <c r="E69" s="68"/>
      <c r="F69" s="68"/>
      <c r="G69" s="68"/>
      <c r="H69" s="68"/>
      <c r="I69" s="178"/>
      <c r="J69" s="68"/>
      <c r="K69" s="69"/>
    </row>
    <row r="73" s="1" customFormat="1" ht="6.96" customHeight="1">
      <c r="B73" s="70"/>
      <c r="C73" s="71"/>
      <c r="D73" s="71"/>
      <c r="E73" s="71"/>
      <c r="F73" s="71"/>
      <c r="G73" s="71"/>
      <c r="H73" s="71"/>
      <c r="I73" s="181"/>
      <c r="J73" s="71"/>
      <c r="K73" s="71"/>
      <c r="L73" s="72"/>
    </row>
    <row r="74" s="1" customFormat="1" ht="36.96" customHeight="1">
      <c r="B74" s="46"/>
      <c r="C74" s="73" t="s">
        <v>117</v>
      </c>
      <c r="D74" s="74"/>
      <c r="E74" s="74"/>
      <c r="F74" s="74"/>
      <c r="G74" s="74"/>
      <c r="H74" s="74"/>
      <c r="I74" s="203"/>
      <c r="J74" s="74"/>
      <c r="K74" s="74"/>
      <c r="L74" s="72"/>
    </row>
    <row r="75" s="1" customFormat="1" ht="6.96" customHeight="1">
      <c r="B75" s="46"/>
      <c r="C75" s="74"/>
      <c r="D75" s="74"/>
      <c r="E75" s="74"/>
      <c r="F75" s="74"/>
      <c r="G75" s="74"/>
      <c r="H75" s="74"/>
      <c r="I75" s="203"/>
      <c r="J75" s="74"/>
      <c r="K75" s="74"/>
      <c r="L75" s="72"/>
    </row>
    <row r="76" s="1" customFormat="1" ht="14.4" customHeight="1">
      <c r="B76" s="46"/>
      <c r="C76" s="76" t="s">
        <v>18</v>
      </c>
      <c r="D76" s="74"/>
      <c r="E76" s="74"/>
      <c r="F76" s="74"/>
      <c r="G76" s="74"/>
      <c r="H76" s="74"/>
      <c r="I76" s="203"/>
      <c r="J76" s="74"/>
      <c r="K76" s="74"/>
      <c r="L76" s="72"/>
    </row>
    <row r="77" s="1" customFormat="1" ht="16.5" customHeight="1">
      <c r="B77" s="46"/>
      <c r="C77" s="74"/>
      <c r="D77" s="74"/>
      <c r="E77" s="204" t="str">
        <f>E7</f>
        <v>Oprava mostu v km 1,193 trati Jaroměř - Královec</v>
      </c>
      <c r="F77" s="76"/>
      <c r="G77" s="76"/>
      <c r="H77" s="76"/>
      <c r="I77" s="203"/>
      <c r="J77" s="74"/>
      <c r="K77" s="74"/>
      <c r="L77" s="72"/>
    </row>
    <row r="78">
      <c r="B78" s="27"/>
      <c r="C78" s="76" t="s">
        <v>98</v>
      </c>
      <c r="D78" s="205"/>
      <c r="E78" s="205"/>
      <c r="F78" s="205"/>
      <c r="G78" s="205"/>
      <c r="H78" s="205"/>
      <c r="I78" s="148"/>
      <c r="J78" s="205"/>
      <c r="K78" s="205"/>
      <c r="L78" s="206"/>
    </row>
    <row r="79" s="1" customFormat="1" ht="16.5" customHeight="1">
      <c r="B79" s="46"/>
      <c r="C79" s="74"/>
      <c r="D79" s="74"/>
      <c r="E79" s="204" t="s">
        <v>99</v>
      </c>
      <c r="F79" s="74"/>
      <c r="G79" s="74"/>
      <c r="H79" s="74"/>
      <c r="I79" s="203"/>
      <c r="J79" s="74"/>
      <c r="K79" s="74"/>
      <c r="L79" s="72"/>
    </row>
    <row r="80" s="1" customFormat="1" ht="14.4" customHeight="1">
      <c r="B80" s="46"/>
      <c r="C80" s="76" t="s">
        <v>100</v>
      </c>
      <c r="D80" s="74"/>
      <c r="E80" s="74"/>
      <c r="F80" s="74"/>
      <c r="G80" s="74"/>
      <c r="H80" s="74"/>
      <c r="I80" s="203"/>
      <c r="J80" s="74"/>
      <c r="K80" s="74"/>
      <c r="L80" s="72"/>
    </row>
    <row r="81" s="1" customFormat="1" ht="17.25" customHeight="1">
      <c r="B81" s="46"/>
      <c r="C81" s="74"/>
      <c r="D81" s="74"/>
      <c r="E81" s="82" t="str">
        <f>E11</f>
        <v>2018/08/HK/VRN - SO 01 VRN</v>
      </c>
      <c r="F81" s="74"/>
      <c r="G81" s="74"/>
      <c r="H81" s="74"/>
      <c r="I81" s="203"/>
      <c r="J81" s="74"/>
      <c r="K81" s="74"/>
      <c r="L81" s="72"/>
    </row>
    <row r="82" s="1" customFormat="1" ht="6.96" customHeight="1">
      <c r="B82" s="46"/>
      <c r="C82" s="74"/>
      <c r="D82" s="74"/>
      <c r="E82" s="74"/>
      <c r="F82" s="74"/>
      <c r="G82" s="74"/>
      <c r="H82" s="74"/>
      <c r="I82" s="203"/>
      <c r="J82" s="74"/>
      <c r="K82" s="74"/>
      <c r="L82" s="72"/>
    </row>
    <row r="83" s="1" customFormat="1" ht="18" customHeight="1">
      <c r="B83" s="46"/>
      <c r="C83" s="76" t="s">
        <v>26</v>
      </c>
      <c r="D83" s="74"/>
      <c r="E83" s="74"/>
      <c r="F83" s="207" t="str">
        <f>F14</f>
        <v xml:space="preserve"> </v>
      </c>
      <c r="G83" s="74"/>
      <c r="H83" s="74"/>
      <c r="I83" s="208" t="s">
        <v>28</v>
      </c>
      <c r="J83" s="85" t="str">
        <f>IF(J14="","",J14)</f>
        <v>1. 6. 2018</v>
      </c>
      <c r="K83" s="74"/>
      <c r="L83" s="72"/>
    </row>
    <row r="84" s="1" customFormat="1" ht="6.96" customHeight="1">
      <c r="B84" s="46"/>
      <c r="C84" s="74"/>
      <c r="D84" s="74"/>
      <c r="E84" s="74"/>
      <c r="F84" s="74"/>
      <c r="G84" s="74"/>
      <c r="H84" s="74"/>
      <c r="I84" s="203"/>
      <c r="J84" s="74"/>
      <c r="K84" s="74"/>
      <c r="L84" s="72"/>
    </row>
    <row r="85" s="1" customFormat="1">
      <c r="B85" s="46"/>
      <c r="C85" s="76" t="s">
        <v>34</v>
      </c>
      <c r="D85" s="74"/>
      <c r="E85" s="74"/>
      <c r="F85" s="207" t="str">
        <f>E17</f>
        <v xml:space="preserve"> </v>
      </c>
      <c r="G85" s="74"/>
      <c r="H85" s="74"/>
      <c r="I85" s="208" t="s">
        <v>41</v>
      </c>
      <c r="J85" s="207" t="str">
        <f>E23</f>
        <v xml:space="preserve"> </v>
      </c>
      <c r="K85" s="74"/>
      <c r="L85" s="72"/>
    </row>
    <row r="86" s="1" customFormat="1" ht="14.4" customHeight="1">
      <c r="B86" s="46"/>
      <c r="C86" s="76" t="s">
        <v>39</v>
      </c>
      <c r="D86" s="74"/>
      <c r="E86" s="74"/>
      <c r="F86" s="207" t="str">
        <f>IF(E20="","",E20)</f>
        <v/>
      </c>
      <c r="G86" s="74"/>
      <c r="H86" s="74"/>
      <c r="I86" s="203"/>
      <c r="J86" s="74"/>
      <c r="K86" s="74"/>
      <c r="L86" s="72"/>
    </row>
    <row r="87" s="1" customFormat="1" ht="10.32" customHeight="1">
      <c r="B87" s="46"/>
      <c r="C87" s="74"/>
      <c r="D87" s="74"/>
      <c r="E87" s="74"/>
      <c r="F87" s="74"/>
      <c r="G87" s="74"/>
      <c r="H87" s="74"/>
      <c r="I87" s="203"/>
      <c r="J87" s="74"/>
      <c r="K87" s="74"/>
      <c r="L87" s="72"/>
    </row>
    <row r="88" s="10" customFormat="1" ht="29.28" customHeight="1">
      <c r="B88" s="209"/>
      <c r="C88" s="210" t="s">
        <v>118</v>
      </c>
      <c r="D88" s="211" t="s">
        <v>63</v>
      </c>
      <c r="E88" s="211" t="s">
        <v>59</v>
      </c>
      <c r="F88" s="211" t="s">
        <v>119</v>
      </c>
      <c r="G88" s="211" t="s">
        <v>120</v>
      </c>
      <c r="H88" s="211" t="s">
        <v>121</v>
      </c>
      <c r="I88" s="212" t="s">
        <v>122</v>
      </c>
      <c r="J88" s="211" t="s">
        <v>104</v>
      </c>
      <c r="K88" s="213" t="s">
        <v>123</v>
      </c>
      <c r="L88" s="214"/>
      <c r="M88" s="102" t="s">
        <v>124</v>
      </c>
      <c r="N88" s="103" t="s">
        <v>48</v>
      </c>
      <c r="O88" s="103" t="s">
        <v>125</v>
      </c>
      <c r="P88" s="103" t="s">
        <v>126</v>
      </c>
      <c r="Q88" s="103" t="s">
        <v>127</v>
      </c>
      <c r="R88" s="103" t="s">
        <v>128</v>
      </c>
      <c r="S88" s="103" t="s">
        <v>129</v>
      </c>
      <c r="T88" s="104" t="s">
        <v>130</v>
      </c>
    </row>
    <row r="89" s="1" customFormat="1" ht="29.28" customHeight="1">
      <c r="B89" s="46"/>
      <c r="C89" s="108" t="s">
        <v>105</v>
      </c>
      <c r="D89" s="74"/>
      <c r="E89" s="74"/>
      <c r="F89" s="74"/>
      <c r="G89" s="74"/>
      <c r="H89" s="74"/>
      <c r="I89" s="203"/>
      <c r="J89" s="215">
        <f>BK89</f>
        <v>0</v>
      </c>
      <c r="K89" s="74"/>
      <c r="L89" s="72"/>
      <c r="M89" s="105"/>
      <c r="N89" s="106"/>
      <c r="O89" s="106"/>
      <c r="P89" s="216">
        <f>P90+P95</f>
        <v>0</v>
      </c>
      <c r="Q89" s="106"/>
      <c r="R89" s="216">
        <f>R90+R95</f>
        <v>5.8302000000000005</v>
      </c>
      <c r="S89" s="106"/>
      <c r="T89" s="217">
        <f>T90+T95</f>
        <v>0</v>
      </c>
      <c r="AT89" s="23" t="s">
        <v>77</v>
      </c>
      <c r="AU89" s="23" t="s">
        <v>106</v>
      </c>
      <c r="BK89" s="218">
        <f>BK90+BK95</f>
        <v>0</v>
      </c>
    </row>
    <row r="90" s="11" customFormat="1" ht="37.44" customHeight="1">
      <c r="B90" s="219"/>
      <c r="C90" s="220"/>
      <c r="D90" s="221" t="s">
        <v>77</v>
      </c>
      <c r="E90" s="222" t="s">
        <v>131</v>
      </c>
      <c r="F90" s="222" t="s">
        <v>132</v>
      </c>
      <c r="G90" s="220"/>
      <c r="H90" s="220"/>
      <c r="I90" s="223"/>
      <c r="J90" s="224">
        <f>BK90</f>
        <v>0</v>
      </c>
      <c r="K90" s="220"/>
      <c r="L90" s="225"/>
      <c r="M90" s="226"/>
      <c r="N90" s="227"/>
      <c r="O90" s="227"/>
      <c r="P90" s="228">
        <f>P91</f>
        <v>0</v>
      </c>
      <c r="Q90" s="227"/>
      <c r="R90" s="228">
        <f>R91</f>
        <v>5.8302000000000005</v>
      </c>
      <c r="S90" s="227"/>
      <c r="T90" s="229">
        <f>T91</f>
        <v>0</v>
      </c>
      <c r="AR90" s="230" t="s">
        <v>25</v>
      </c>
      <c r="AT90" s="231" t="s">
        <v>77</v>
      </c>
      <c r="AU90" s="231" t="s">
        <v>78</v>
      </c>
      <c r="AY90" s="230" t="s">
        <v>133</v>
      </c>
      <c r="BK90" s="232">
        <f>BK91</f>
        <v>0</v>
      </c>
    </row>
    <row r="91" s="11" customFormat="1" ht="19.92" customHeight="1">
      <c r="B91" s="219"/>
      <c r="C91" s="220"/>
      <c r="D91" s="221" t="s">
        <v>77</v>
      </c>
      <c r="E91" s="233" t="s">
        <v>25</v>
      </c>
      <c r="F91" s="233" t="s">
        <v>134</v>
      </c>
      <c r="G91" s="220"/>
      <c r="H91" s="220"/>
      <c r="I91" s="223"/>
      <c r="J91" s="234">
        <f>BK91</f>
        <v>0</v>
      </c>
      <c r="K91" s="220"/>
      <c r="L91" s="225"/>
      <c r="M91" s="226"/>
      <c r="N91" s="227"/>
      <c r="O91" s="227"/>
      <c r="P91" s="228">
        <f>SUM(P92:P94)</f>
        <v>0</v>
      </c>
      <c r="Q91" s="227"/>
      <c r="R91" s="228">
        <f>SUM(R92:R94)</f>
        <v>5.8302000000000005</v>
      </c>
      <c r="S91" s="227"/>
      <c r="T91" s="229">
        <f>SUM(T92:T94)</f>
        <v>0</v>
      </c>
      <c r="AR91" s="230" t="s">
        <v>25</v>
      </c>
      <c r="AT91" s="231" t="s">
        <v>77</v>
      </c>
      <c r="AU91" s="231" t="s">
        <v>25</v>
      </c>
      <c r="AY91" s="230" t="s">
        <v>133</v>
      </c>
      <c r="BK91" s="232">
        <f>SUM(BK92:BK94)</f>
        <v>0</v>
      </c>
    </row>
    <row r="92" s="1" customFormat="1" ht="16.5" customHeight="1">
      <c r="B92" s="46"/>
      <c r="C92" s="235" t="s">
        <v>25</v>
      </c>
      <c r="D92" s="235" t="s">
        <v>135</v>
      </c>
      <c r="E92" s="236" t="s">
        <v>378</v>
      </c>
      <c r="F92" s="237" t="s">
        <v>379</v>
      </c>
      <c r="G92" s="238" t="s">
        <v>213</v>
      </c>
      <c r="H92" s="239">
        <v>158</v>
      </c>
      <c r="I92" s="240"/>
      <c r="J92" s="241">
        <f>ROUND(I92*H92,2)</f>
        <v>0</v>
      </c>
      <c r="K92" s="237" t="s">
        <v>139</v>
      </c>
      <c r="L92" s="72"/>
      <c r="M92" s="242" t="s">
        <v>36</v>
      </c>
      <c r="N92" s="243" t="s">
        <v>49</v>
      </c>
      <c r="O92" s="47"/>
      <c r="P92" s="244">
        <f>O92*H92</f>
        <v>0</v>
      </c>
      <c r="Q92" s="244">
        <v>0.036900000000000002</v>
      </c>
      <c r="R92" s="244">
        <f>Q92*H92</f>
        <v>5.8302000000000005</v>
      </c>
      <c r="S92" s="244">
        <v>0</v>
      </c>
      <c r="T92" s="245">
        <f>S92*H92</f>
        <v>0</v>
      </c>
      <c r="AR92" s="23" t="s">
        <v>140</v>
      </c>
      <c r="AT92" s="23" t="s">
        <v>135</v>
      </c>
      <c r="AU92" s="23" t="s">
        <v>24</v>
      </c>
      <c r="AY92" s="23" t="s">
        <v>133</v>
      </c>
      <c r="BE92" s="246">
        <f>IF(N92="základní",J92,0)</f>
        <v>0</v>
      </c>
      <c r="BF92" s="246">
        <f>IF(N92="snížená",J92,0)</f>
        <v>0</v>
      </c>
      <c r="BG92" s="246">
        <f>IF(N92="zákl. přenesená",J92,0)</f>
        <v>0</v>
      </c>
      <c r="BH92" s="246">
        <f>IF(N92="sníž. přenesená",J92,0)</f>
        <v>0</v>
      </c>
      <c r="BI92" s="246">
        <f>IF(N92="nulová",J92,0)</f>
        <v>0</v>
      </c>
      <c r="BJ92" s="23" t="s">
        <v>25</v>
      </c>
      <c r="BK92" s="246">
        <f>ROUND(I92*H92,2)</f>
        <v>0</v>
      </c>
      <c r="BL92" s="23" t="s">
        <v>140</v>
      </c>
      <c r="BM92" s="23" t="s">
        <v>380</v>
      </c>
    </row>
    <row r="93" s="1" customFormat="1">
      <c r="B93" s="46"/>
      <c r="C93" s="74"/>
      <c r="D93" s="247" t="s">
        <v>142</v>
      </c>
      <c r="E93" s="74"/>
      <c r="F93" s="248" t="s">
        <v>381</v>
      </c>
      <c r="G93" s="74"/>
      <c r="H93" s="74"/>
      <c r="I93" s="203"/>
      <c r="J93" s="74"/>
      <c r="K93" s="74"/>
      <c r="L93" s="72"/>
      <c r="M93" s="249"/>
      <c r="N93" s="47"/>
      <c r="O93" s="47"/>
      <c r="P93" s="47"/>
      <c r="Q93" s="47"/>
      <c r="R93" s="47"/>
      <c r="S93" s="47"/>
      <c r="T93" s="95"/>
      <c r="AT93" s="23" t="s">
        <v>142</v>
      </c>
      <c r="AU93" s="23" t="s">
        <v>24</v>
      </c>
    </row>
    <row r="94" s="1" customFormat="1">
      <c r="B94" s="46"/>
      <c r="C94" s="74"/>
      <c r="D94" s="247" t="s">
        <v>164</v>
      </c>
      <c r="E94" s="74"/>
      <c r="F94" s="248" t="s">
        <v>382</v>
      </c>
      <c r="G94" s="74"/>
      <c r="H94" s="74"/>
      <c r="I94" s="203"/>
      <c r="J94" s="74"/>
      <c r="K94" s="74"/>
      <c r="L94" s="72"/>
      <c r="M94" s="249"/>
      <c r="N94" s="47"/>
      <c r="O94" s="47"/>
      <c r="P94" s="47"/>
      <c r="Q94" s="47"/>
      <c r="R94" s="47"/>
      <c r="S94" s="47"/>
      <c r="T94" s="95"/>
      <c r="AT94" s="23" t="s">
        <v>164</v>
      </c>
      <c r="AU94" s="23" t="s">
        <v>24</v>
      </c>
    </row>
    <row r="95" s="11" customFormat="1" ht="37.44" customHeight="1">
      <c r="B95" s="219"/>
      <c r="C95" s="220"/>
      <c r="D95" s="221" t="s">
        <v>77</v>
      </c>
      <c r="E95" s="222" t="s">
        <v>383</v>
      </c>
      <c r="F95" s="222" t="s">
        <v>384</v>
      </c>
      <c r="G95" s="220"/>
      <c r="H95" s="220"/>
      <c r="I95" s="223"/>
      <c r="J95" s="224">
        <f>BK95</f>
        <v>0</v>
      </c>
      <c r="K95" s="220"/>
      <c r="L95" s="225"/>
      <c r="M95" s="226"/>
      <c r="N95" s="227"/>
      <c r="O95" s="227"/>
      <c r="P95" s="228">
        <f>P96+P99+P103+P105</f>
        <v>0</v>
      </c>
      <c r="Q95" s="227"/>
      <c r="R95" s="228">
        <f>R96+R99+R103+R105</f>
        <v>0</v>
      </c>
      <c r="S95" s="227"/>
      <c r="T95" s="229">
        <f>T96+T99+T103+T105</f>
        <v>0</v>
      </c>
      <c r="AR95" s="230" t="s">
        <v>160</v>
      </c>
      <c r="AT95" s="231" t="s">
        <v>77</v>
      </c>
      <c r="AU95" s="231" t="s">
        <v>78</v>
      </c>
      <c r="AY95" s="230" t="s">
        <v>133</v>
      </c>
      <c r="BK95" s="232">
        <f>BK96+BK99+BK103+BK105</f>
        <v>0</v>
      </c>
    </row>
    <row r="96" s="11" customFormat="1" ht="19.92" customHeight="1">
      <c r="B96" s="219"/>
      <c r="C96" s="220"/>
      <c r="D96" s="221" t="s">
        <v>77</v>
      </c>
      <c r="E96" s="233" t="s">
        <v>385</v>
      </c>
      <c r="F96" s="233" t="s">
        <v>386</v>
      </c>
      <c r="G96" s="220"/>
      <c r="H96" s="220"/>
      <c r="I96" s="223"/>
      <c r="J96" s="234">
        <f>BK96</f>
        <v>0</v>
      </c>
      <c r="K96" s="220"/>
      <c r="L96" s="225"/>
      <c r="M96" s="226"/>
      <c r="N96" s="227"/>
      <c r="O96" s="227"/>
      <c r="P96" s="228">
        <f>SUM(P97:P98)</f>
        <v>0</v>
      </c>
      <c r="Q96" s="227"/>
      <c r="R96" s="228">
        <f>SUM(R97:R98)</f>
        <v>0</v>
      </c>
      <c r="S96" s="227"/>
      <c r="T96" s="229">
        <f>SUM(T97:T98)</f>
        <v>0</v>
      </c>
      <c r="AR96" s="230" t="s">
        <v>160</v>
      </c>
      <c r="AT96" s="231" t="s">
        <v>77</v>
      </c>
      <c r="AU96" s="231" t="s">
        <v>25</v>
      </c>
      <c r="AY96" s="230" t="s">
        <v>133</v>
      </c>
      <c r="BK96" s="232">
        <f>SUM(BK97:BK98)</f>
        <v>0</v>
      </c>
    </row>
    <row r="97" s="1" customFormat="1" ht="16.5" customHeight="1">
      <c r="B97" s="46"/>
      <c r="C97" s="235" t="s">
        <v>24</v>
      </c>
      <c r="D97" s="235" t="s">
        <v>135</v>
      </c>
      <c r="E97" s="236" t="s">
        <v>387</v>
      </c>
      <c r="F97" s="237" t="s">
        <v>386</v>
      </c>
      <c r="G97" s="238" t="s">
        <v>388</v>
      </c>
      <c r="H97" s="239">
        <v>1</v>
      </c>
      <c r="I97" s="240"/>
      <c r="J97" s="241">
        <f>ROUND(I97*H97,2)</f>
        <v>0</v>
      </c>
      <c r="K97" s="237" t="s">
        <v>139</v>
      </c>
      <c r="L97" s="72"/>
      <c r="M97" s="242" t="s">
        <v>36</v>
      </c>
      <c r="N97" s="243" t="s">
        <v>49</v>
      </c>
      <c r="O97" s="47"/>
      <c r="P97" s="244">
        <f>O97*H97</f>
        <v>0</v>
      </c>
      <c r="Q97" s="244">
        <v>0</v>
      </c>
      <c r="R97" s="244">
        <f>Q97*H97</f>
        <v>0</v>
      </c>
      <c r="S97" s="244">
        <v>0</v>
      </c>
      <c r="T97" s="245">
        <f>S97*H97</f>
        <v>0</v>
      </c>
      <c r="AR97" s="23" t="s">
        <v>389</v>
      </c>
      <c r="AT97" s="23" t="s">
        <v>135</v>
      </c>
      <c r="AU97" s="23" t="s">
        <v>24</v>
      </c>
      <c r="AY97" s="23" t="s">
        <v>133</v>
      </c>
      <c r="BE97" s="246">
        <f>IF(N97="základní",J97,0)</f>
        <v>0</v>
      </c>
      <c r="BF97" s="246">
        <f>IF(N97="snížená",J97,0)</f>
        <v>0</v>
      </c>
      <c r="BG97" s="246">
        <f>IF(N97="zákl. přenesená",J97,0)</f>
        <v>0</v>
      </c>
      <c r="BH97" s="246">
        <f>IF(N97="sníž. přenesená",J97,0)</f>
        <v>0</v>
      </c>
      <c r="BI97" s="246">
        <f>IF(N97="nulová",J97,0)</f>
        <v>0</v>
      </c>
      <c r="BJ97" s="23" t="s">
        <v>25</v>
      </c>
      <c r="BK97" s="246">
        <f>ROUND(I97*H97,2)</f>
        <v>0</v>
      </c>
      <c r="BL97" s="23" t="s">
        <v>389</v>
      </c>
      <c r="BM97" s="23" t="s">
        <v>390</v>
      </c>
    </row>
    <row r="98" s="1" customFormat="1" ht="16.5" customHeight="1">
      <c r="B98" s="46"/>
      <c r="C98" s="235" t="s">
        <v>149</v>
      </c>
      <c r="D98" s="235" t="s">
        <v>135</v>
      </c>
      <c r="E98" s="236" t="s">
        <v>391</v>
      </c>
      <c r="F98" s="237" t="s">
        <v>392</v>
      </c>
      <c r="G98" s="238" t="s">
        <v>388</v>
      </c>
      <c r="H98" s="239">
        <v>1</v>
      </c>
      <c r="I98" s="240"/>
      <c r="J98" s="241">
        <f>ROUND(I98*H98,2)</f>
        <v>0</v>
      </c>
      <c r="K98" s="237" t="s">
        <v>139</v>
      </c>
      <c r="L98" s="72"/>
      <c r="M98" s="242" t="s">
        <v>36</v>
      </c>
      <c r="N98" s="243" t="s">
        <v>49</v>
      </c>
      <c r="O98" s="47"/>
      <c r="P98" s="244">
        <f>O98*H98</f>
        <v>0</v>
      </c>
      <c r="Q98" s="244">
        <v>0</v>
      </c>
      <c r="R98" s="244">
        <f>Q98*H98</f>
        <v>0</v>
      </c>
      <c r="S98" s="244">
        <v>0</v>
      </c>
      <c r="T98" s="245">
        <f>S98*H98</f>
        <v>0</v>
      </c>
      <c r="AR98" s="23" t="s">
        <v>389</v>
      </c>
      <c r="AT98" s="23" t="s">
        <v>135</v>
      </c>
      <c r="AU98" s="23" t="s">
        <v>24</v>
      </c>
      <c r="AY98" s="23" t="s">
        <v>133</v>
      </c>
      <c r="BE98" s="246">
        <f>IF(N98="základní",J98,0)</f>
        <v>0</v>
      </c>
      <c r="BF98" s="246">
        <f>IF(N98="snížená",J98,0)</f>
        <v>0</v>
      </c>
      <c r="BG98" s="246">
        <f>IF(N98="zákl. přenesená",J98,0)</f>
        <v>0</v>
      </c>
      <c r="BH98" s="246">
        <f>IF(N98="sníž. přenesená",J98,0)</f>
        <v>0</v>
      </c>
      <c r="BI98" s="246">
        <f>IF(N98="nulová",J98,0)</f>
        <v>0</v>
      </c>
      <c r="BJ98" s="23" t="s">
        <v>25</v>
      </c>
      <c r="BK98" s="246">
        <f>ROUND(I98*H98,2)</f>
        <v>0</v>
      </c>
      <c r="BL98" s="23" t="s">
        <v>389</v>
      </c>
      <c r="BM98" s="23" t="s">
        <v>393</v>
      </c>
    </row>
    <row r="99" s="11" customFormat="1" ht="29.88" customHeight="1">
      <c r="B99" s="219"/>
      <c r="C99" s="220"/>
      <c r="D99" s="221" t="s">
        <v>77</v>
      </c>
      <c r="E99" s="233" t="s">
        <v>394</v>
      </c>
      <c r="F99" s="233" t="s">
        <v>395</v>
      </c>
      <c r="G99" s="220"/>
      <c r="H99" s="220"/>
      <c r="I99" s="223"/>
      <c r="J99" s="234">
        <f>BK99</f>
        <v>0</v>
      </c>
      <c r="K99" s="220"/>
      <c r="L99" s="225"/>
      <c r="M99" s="226"/>
      <c r="N99" s="227"/>
      <c r="O99" s="227"/>
      <c r="P99" s="228">
        <f>SUM(P100:P102)</f>
        <v>0</v>
      </c>
      <c r="Q99" s="227"/>
      <c r="R99" s="228">
        <f>SUM(R100:R102)</f>
        <v>0</v>
      </c>
      <c r="S99" s="227"/>
      <c r="T99" s="229">
        <f>SUM(T100:T102)</f>
        <v>0</v>
      </c>
      <c r="AR99" s="230" t="s">
        <v>160</v>
      </c>
      <c r="AT99" s="231" t="s">
        <v>77</v>
      </c>
      <c r="AU99" s="231" t="s">
        <v>25</v>
      </c>
      <c r="AY99" s="230" t="s">
        <v>133</v>
      </c>
      <c r="BK99" s="232">
        <f>SUM(BK100:BK102)</f>
        <v>0</v>
      </c>
    </row>
    <row r="100" s="1" customFormat="1" ht="16.5" customHeight="1">
      <c r="B100" s="46"/>
      <c r="C100" s="235" t="s">
        <v>140</v>
      </c>
      <c r="D100" s="235" t="s">
        <v>135</v>
      </c>
      <c r="E100" s="236" t="s">
        <v>396</v>
      </c>
      <c r="F100" s="237" t="s">
        <v>397</v>
      </c>
      <c r="G100" s="238" t="s">
        <v>398</v>
      </c>
      <c r="H100" s="239">
        <v>480</v>
      </c>
      <c r="I100" s="240"/>
      <c r="J100" s="241">
        <f>ROUND(I100*H100,2)</f>
        <v>0</v>
      </c>
      <c r="K100" s="237" t="s">
        <v>139</v>
      </c>
      <c r="L100" s="72"/>
      <c r="M100" s="242" t="s">
        <v>36</v>
      </c>
      <c r="N100" s="243" t="s">
        <v>49</v>
      </c>
      <c r="O100" s="47"/>
      <c r="P100" s="244">
        <f>O100*H100</f>
        <v>0</v>
      </c>
      <c r="Q100" s="244">
        <v>0</v>
      </c>
      <c r="R100" s="244">
        <f>Q100*H100</f>
        <v>0</v>
      </c>
      <c r="S100" s="244">
        <v>0</v>
      </c>
      <c r="T100" s="245">
        <f>S100*H100</f>
        <v>0</v>
      </c>
      <c r="AR100" s="23" t="s">
        <v>389</v>
      </c>
      <c r="AT100" s="23" t="s">
        <v>135</v>
      </c>
      <c r="AU100" s="23" t="s">
        <v>24</v>
      </c>
      <c r="AY100" s="23" t="s">
        <v>133</v>
      </c>
      <c r="BE100" s="246">
        <f>IF(N100="základní",J100,0)</f>
        <v>0</v>
      </c>
      <c r="BF100" s="246">
        <f>IF(N100="snížená",J100,0)</f>
        <v>0</v>
      </c>
      <c r="BG100" s="246">
        <f>IF(N100="zákl. přenesená",J100,0)</f>
        <v>0</v>
      </c>
      <c r="BH100" s="246">
        <f>IF(N100="sníž. přenesená",J100,0)</f>
        <v>0</v>
      </c>
      <c r="BI100" s="246">
        <f>IF(N100="nulová",J100,0)</f>
        <v>0</v>
      </c>
      <c r="BJ100" s="23" t="s">
        <v>25</v>
      </c>
      <c r="BK100" s="246">
        <f>ROUND(I100*H100,2)</f>
        <v>0</v>
      </c>
      <c r="BL100" s="23" t="s">
        <v>389</v>
      </c>
      <c r="BM100" s="23" t="s">
        <v>399</v>
      </c>
    </row>
    <row r="101" s="1" customFormat="1">
      <c r="B101" s="46"/>
      <c r="C101" s="74"/>
      <c r="D101" s="247" t="s">
        <v>164</v>
      </c>
      <c r="E101" s="74"/>
      <c r="F101" s="248" t="s">
        <v>400</v>
      </c>
      <c r="G101" s="74"/>
      <c r="H101" s="74"/>
      <c r="I101" s="203"/>
      <c r="J101" s="74"/>
      <c r="K101" s="74"/>
      <c r="L101" s="72"/>
      <c r="M101" s="249"/>
      <c r="N101" s="47"/>
      <c r="O101" s="47"/>
      <c r="P101" s="47"/>
      <c r="Q101" s="47"/>
      <c r="R101" s="47"/>
      <c r="S101" s="47"/>
      <c r="T101" s="95"/>
      <c r="AT101" s="23" t="s">
        <v>164</v>
      </c>
      <c r="AU101" s="23" t="s">
        <v>24</v>
      </c>
    </row>
    <row r="102" s="12" customFormat="1">
      <c r="B102" s="250"/>
      <c r="C102" s="251"/>
      <c r="D102" s="247" t="s">
        <v>153</v>
      </c>
      <c r="E102" s="252" t="s">
        <v>36</v>
      </c>
      <c r="F102" s="253" t="s">
        <v>401</v>
      </c>
      <c r="G102" s="251"/>
      <c r="H102" s="254">
        <v>480</v>
      </c>
      <c r="I102" s="255"/>
      <c r="J102" s="251"/>
      <c r="K102" s="251"/>
      <c r="L102" s="256"/>
      <c r="M102" s="257"/>
      <c r="N102" s="258"/>
      <c r="O102" s="258"/>
      <c r="P102" s="258"/>
      <c r="Q102" s="258"/>
      <c r="R102" s="258"/>
      <c r="S102" s="258"/>
      <c r="T102" s="259"/>
      <c r="AT102" s="260" t="s">
        <v>153</v>
      </c>
      <c r="AU102" s="260" t="s">
        <v>24</v>
      </c>
      <c r="AV102" s="12" t="s">
        <v>24</v>
      </c>
      <c r="AW102" s="12" t="s">
        <v>42</v>
      </c>
      <c r="AX102" s="12" t="s">
        <v>25</v>
      </c>
      <c r="AY102" s="260" t="s">
        <v>133</v>
      </c>
    </row>
    <row r="103" s="11" customFormat="1" ht="29.88" customHeight="1">
      <c r="B103" s="219"/>
      <c r="C103" s="220"/>
      <c r="D103" s="221" t="s">
        <v>77</v>
      </c>
      <c r="E103" s="233" t="s">
        <v>402</v>
      </c>
      <c r="F103" s="233" t="s">
        <v>403</v>
      </c>
      <c r="G103" s="220"/>
      <c r="H103" s="220"/>
      <c r="I103" s="223"/>
      <c r="J103" s="234">
        <f>BK103</f>
        <v>0</v>
      </c>
      <c r="K103" s="220"/>
      <c r="L103" s="225"/>
      <c r="M103" s="226"/>
      <c r="N103" s="227"/>
      <c r="O103" s="227"/>
      <c r="P103" s="228">
        <f>P104</f>
        <v>0</v>
      </c>
      <c r="Q103" s="227"/>
      <c r="R103" s="228">
        <f>R104</f>
        <v>0</v>
      </c>
      <c r="S103" s="227"/>
      <c r="T103" s="229">
        <f>T104</f>
        <v>0</v>
      </c>
      <c r="AR103" s="230" t="s">
        <v>160</v>
      </c>
      <c r="AT103" s="231" t="s">
        <v>77</v>
      </c>
      <c r="AU103" s="231" t="s">
        <v>25</v>
      </c>
      <c r="AY103" s="230" t="s">
        <v>133</v>
      </c>
      <c r="BK103" s="232">
        <f>BK104</f>
        <v>0</v>
      </c>
    </row>
    <row r="104" s="1" customFormat="1" ht="16.5" customHeight="1">
      <c r="B104" s="46"/>
      <c r="C104" s="235" t="s">
        <v>160</v>
      </c>
      <c r="D104" s="235" t="s">
        <v>135</v>
      </c>
      <c r="E104" s="236" t="s">
        <v>404</v>
      </c>
      <c r="F104" s="237" t="s">
        <v>405</v>
      </c>
      <c r="G104" s="238" t="s">
        <v>388</v>
      </c>
      <c r="H104" s="239">
        <v>1</v>
      </c>
      <c r="I104" s="240"/>
      <c r="J104" s="241">
        <f>ROUND(I104*H104,2)</f>
        <v>0</v>
      </c>
      <c r="K104" s="237" t="s">
        <v>139</v>
      </c>
      <c r="L104" s="72"/>
      <c r="M104" s="242" t="s">
        <v>36</v>
      </c>
      <c r="N104" s="243" t="s">
        <v>49</v>
      </c>
      <c r="O104" s="47"/>
      <c r="P104" s="244">
        <f>O104*H104</f>
        <v>0</v>
      </c>
      <c r="Q104" s="244">
        <v>0</v>
      </c>
      <c r="R104" s="244">
        <f>Q104*H104</f>
        <v>0</v>
      </c>
      <c r="S104" s="244">
        <v>0</v>
      </c>
      <c r="T104" s="245">
        <f>S104*H104</f>
        <v>0</v>
      </c>
      <c r="AR104" s="23" t="s">
        <v>389</v>
      </c>
      <c r="AT104" s="23" t="s">
        <v>135</v>
      </c>
      <c r="AU104" s="23" t="s">
        <v>24</v>
      </c>
      <c r="AY104" s="23" t="s">
        <v>133</v>
      </c>
      <c r="BE104" s="246">
        <f>IF(N104="základní",J104,0)</f>
        <v>0</v>
      </c>
      <c r="BF104" s="246">
        <f>IF(N104="snížená",J104,0)</f>
        <v>0</v>
      </c>
      <c r="BG104" s="246">
        <f>IF(N104="zákl. přenesená",J104,0)</f>
        <v>0</v>
      </c>
      <c r="BH104" s="246">
        <f>IF(N104="sníž. přenesená",J104,0)</f>
        <v>0</v>
      </c>
      <c r="BI104" s="246">
        <f>IF(N104="nulová",J104,0)</f>
        <v>0</v>
      </c>
      <c r="BJ104" s="23" t="s">
        <v>25</v>
      </c>
      <c r="BK104" s="246">
        <f>ROUND(I104*H104,2)</f>
        <v>0</v>
      </c>
      <c r="BL104" s="23" t="s">
        <v>389</v>
      </c>
      <c r="BM104" s="23" t="s">
        <v>406</v>
      </c>
    </row>
    <row r="105" s="11" customFormat="1" ht="29.88" customHeight="1">
      <c r="B105" s="219"/>
      <c r="C105" s="220"/>
      <c r="D105" s="221" t="s">
        <v>77</v>
      </c>
      <c r="E105" s="233" t="s">
        <v>407</v>
      </c>
      <c r="F105" s="233" t="s">
        <v>408</v>
      </c>
      <c r="G105" s="220"/>
      <c r="H105" s="220"/>
      <c r="I105" s="223"/>
      <c r="J105" s="234">
        <f>BK105</f>
        <v>0</v>
      </c>
      <c r="K105" s="220"/>
      <c r="L105" s="225"/>
      <c r="M105" s="226"/>
      <c r="N105" s="227"/>
      <c r="O105" s="227"/>
      <c r="P105" s="228">
        <f>P106</f>
        <v>0</v>
      </c>
      <c r="Q105" s="227"/>
      <c r="R105" s="228">
        <f>R106</f>
        <v>0</v>
      </c>
      <c r="S105" s="227"/>
      <c r="T105" s="229">
        <f>T106</f>
        <v>0</v>
      </c>
      <c r="AR105" s="230" t="s">
        <v>160</v>
      </c>
      <c r="AT105" s="231" t="s">
        <v>77</v>
      </c>
      <c r="AU105" s="231" t="s">
        <v>25</v>
      </c>
      <c r="AY105" s="230" t="s">
        <v>133</v>
      </c>
      <c r="BK105" s="232">
        <f>BK106</f>
        <v>0</v>
      </c>
    </row>
    <row r="106" s="1" customFormat="1" ht="16.5" customHeight="1">
      <c r="B106" s="46"/>
      <c r="C106" s="235" t="s">
        <v>166</v>
      </c>
      <c r="D106" s="235" t="s">
        <v>135</v>
      </c>
      <c r="E106" s="236" t="s">
        <v>409</v>
      </c>
      <c r="F106" s="237" t="s">
        <v>410</v>
      </c>
      <c r="G106" s="238" t="s">
        <v>388</v>
      </c>
      <c r="H106" s="239">
        <v>1</v>
      </c>
      <c r="I106" s="240"/>
      <c r="J106" s="241">
        <f>ROUND(I106*H106,2)</f>
        <v>0</v>
      </c>
      <c r="K106" s="237" t="s">
        <v>139</v>
      </c>
      <c r="L106" s="72"/>
      <c r="M106" s="242" t="s">
        <v>36</v>
      </c>
      <c r="N106" s="285" t="s">
        <v>49</v>
      </c>
      <c r="O106" s="286"/>
      <c r="P106" s="287">
        <f>O106*H106</f>
        <v>0</v>
      </c>
      <c r="Q106" s="287">
        <v>0</v>
      </c>
      <c r="R106" s="287">
        <f>Q106*H106</f>
        <v>0</v>
      </c>
      <c r="S106" s="287">
        <v>0</v>
      </c>
      <c r="T106" s="288">
        <f>S106*H106</f>
        <v>0</v>
      </c>
      <c r="AR106" s="23" t="s">
        <v>389</v>
      </c>
      <c r="AT106" s="23" t="s">
        <v>135</v>
      </c>
      <c r="AU106" s="23" t="s">
        <v>24</v>
      </c>
      <c r="AY106" s="23" t="s">
        <v>133</v>
      </c>
      <c r="BE106" s="246">
        <f>IF(N106="základní",J106,0)</f>
        <v>0</v>
      </c>
      <c r="BF106" s="246">
        <f>IF(N106="snížená",J106,0)</f>
        <v>0</v>
      </c>
      <c r="BG106" s="246">
        <f>IF(N106="zákl. přenesená",J106,0)</f>
        <v>0</v>
      </c>
      <c r="BH106" s="246">
        <f>IF(N106="sníž. přenesená",J106,0)</f>
        <v>0</v>
      </c>
      <c r="BI106" s="246">
        <f>IF(N106="nulová",J106,0)</f>
        <v>0</v>
      </c>
      <c r="BJ106" s="23" t="s">
        <v>25</v>
      </c>
      <c r="BK106" s="246">
        <f>ROUND(I106*H106,2)</f>
        <v>0</v>
      </c>
      <c r="BL106" s="23" t="s">
        <v>389</v>
      </c>
      <c r="BM106" s="23" t="s">
        <v>411</v>
      </c>
    </row>
    <row r="107" s="1" customFormat="1" ht="6.96" customHeight="1">
      <c r="B107" s="67"/>
      <c r="C107" s="68"/>
      <c r="D107" s="68"/>
      <c r="E107" s="68"/>
      <c r="F107" s="68"/>
      <c r="G107" s="68"/>
      <c r="H107" s="68"/>
      <c r="I107" s="178"/>
      <c r="J107" s="68"/>
      <c r="K107" s="68"/>
      <c r="L107" s="72"/>
    </row>
  </sheetData>
  <sheetProtection sheet="1" autoFilter="0" formatColumns="0" formatRows="0" objects="1" scenarios="1" spinCount="100000" saltValue="2LmDrQfM+wtupQFFlPDXOeDA4bK1WiYMe39hQvDlBzoUCvz0/EDrtuMdtqCvUFi1u2EO5gVw/cShBTesxBTYuA==" hashValue="wvc9C2+irFRFpmFbCuShdew0uXLskD7s9ikyYdn2f11QHXxPo9qxeeDlQpzzmKZKul1BJCEa3XhJybj3yR/ZGQ==" algorithmName="SHA-512" password="CC35"/>
  <autoFilter ref="C88:K106"/>
  <mergeCells count="13">
    <mergeCell ref="E7:H7"/>
    <mergeCell ref="E9:H9"/>
    <mergeCell ref="E11:H11"/>
    <mergeCell ref="E26:H26"/>
    <mergeCell ref="E47:H47"/>
    <mergeCell ref="E49:H49"/>
    <mergeCell ref="E51:H51"/>
    <mergeCell ref="J55:J56"/>
    <mergeCell ref="E77:H77"/>
    <mergeCell ref="E79:H79"/>
    <mergeCell ref="E81:H81"/>
    <mergeCell ref="G1:H1"/>
    <mergeCell ref="L2:V2"/>
  </mergeCells>
  <hyperlinks>
    <hyperlink ref="F1:G1" location="C2" display="1) Krycí list soupisu"/>
    <hyperlink ref="G1:H1" location="C58" display="2) Rekapitulace"/>
    <hyperlink ref="J1" location="C88" display="3) Soupis prací"/>
    <hyperlink ref="L1:V1" location="'Rekapitulace zakázky'!C2" display="Rekapitulace zakázk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sheetFormatPr defaultRowHeight="13.5"/>
  <cols>
    <col min="1" max="1" width="8.33" style="289" customWidth="1"/>
    <col min="2" max="2" width="1.664063" style="289" customWidth="1"/>
    <col min="3" max="4" width="5" style="289" customWidth="1"/>
    <col min="5" max="5" width="11.67" style="289" customWidth="1"/>
    <col min="6" max="6" width="9.17" style="289" customWidth="1"/>
    <col min="7" max="7" width="5" style="289" customWidth="1"/>
    <col min="8" max="8" width="77.83" style="289" customWidth="1"/>
    <col min="9" max="10" width="20" style="289" customWidth="1"/>
    <col min="11" max="11" width="1.664063" style="289" customWidth="1"/>
  </cols>
  <sheetData>
    <row r="1" ht="37.5" customHeight="1"/>
    <row r="2" ht="7.5" customHeight="1">
      <c r="B2" s="290"/>
      <c r="C2" s="291"/>
      <c r="D2" s="291"/>
      <c r="E2" s="291"/>
      <c r="F2" s="291"/>
      <c r="G2" s="291"/>
      <c r="H2" s="291"/>
      <c r="I2" s="291"/>
      <c r="J2" s="291"/>
      <c r="K2" s="292"/>
    </row>
    <row r="3" s="14" customFormat="1" ht="45" customHeight="1">
      <c r="B3" s="293"/>
      <c r="C3" s="294" t="s">
        <v>412</v>
      </c>
      <c r="D3" s="294"/>
      <c r="E3" s="294"/>
      <c r="F3" s="294"/>
      <c r="G3" s="294"/>
      <c r="H3" s="294"/>
      <c r="I3" s="294"/>
      <c r="J3" s="294"/>
      <c r="K3" s="295"/>
    </row>
    <row r="4" ht="25.5" customHeight="1">
      <c r="B4" s="296"/>
      <c r="C4" s="297" t="s">
        <v>413</v>
      </c>
      <c r="D4" s="297"/>
      <c r="E4" s="297"/>
      <c r="F4" s="297"/>
      <c r="G4" s="297"/>
      <c r="H4" s="297"/>
      <c r="I4" s="297"/>
      <c r="J4" s="297"/>
      <c r="K4" s="298"/>
    </row>
    <row r="5" ht="5.25" customHeight="1">
      <c r="B5" s="296"/>
      <c r="C5" s="299"/>
      <c r="D5" s="299"/>
      <c r="E5" s="299"/>
      <c r="F5" s="299"/>
      <c r="G5" s="299"/>
      <c r="H5" s="299"/>
      <c r="I5" s="299"/>
      <c r="J5" s="299"/>
      <c r="K5" s="298"/>
    </row>
    <row r="6" ht="15" customHeight="1">
      <c r="B6" s="296"/>
      <c r="C6" s="300" t="s">
        <v>414</v>
      </c>
      <c r="D6" s="300"/>
      <c r="E6" s="300"/>
      <c r="F6" s="300"/>
      <c r="G6" s="300"/>
      <c r="H6" s="300"/>
      <c r="I6" s="300"/>
      <c r="J6" s="300"/>
      <c r="K6" s="298"/>
    </row>
    <row r="7" ht="15" customHeight="1">
      <c r="B7" s="301"/>
      <c r="C7" s="300" t="s">
        <v>415</v>
      </c>
      <c r="D7" s="300"/>
      <c r="E7" s="300"/>
      <c r="F7" s="300"/>
      <c r="G7" s="300"/>
      <c r="H7" s="300"/>
      <c r="I7" s="300"/>
      <c r="J7" s="300"/>
      <c r="K7" s="298"/>
    </row>
    <row r="8" ht="12.75" customHeight="1">
      <c r="B8" s="301"/>
      <c r="C8" s="300"/>
      <c r="D8" s="300"/>
      <c r="E8" s="300"/>
      <c r="F8" s="300"/>
      <c r="G8" s="300"/>
      <c r="H8" s="300"/>
      <c r="I8" s="300"/>
      <c r="J8" s="300"/>
      <c r="K8" s="298"/>
    </row>
    <row r="9" ht="15" customHeight="1">
      <c r="B9" s="301"/>
      <c r="C9" s="300" t="s">
        <v>416</v>
      </c>
      <c r="D9" s="300"/>
      <c r="E9" s="300"/>
      <c r="F9" s="300"/>
      <c r="G9" s="300"/>
      <c r="H9" s="300"/>
      <c r="I9" s="300"/>
      <c r="J9" s="300"/>
      <c r="K9" s="298"/>
    </row>
    <row r="10" ht="15" customHeight="1">
      <c r="B10" s="301"/>
      <c r="C10" s="300"/>
      <c r="D10" s="300" t="s">
        <v>417</v>
      </c>
      <c r="E10" s="300"/>
      <c r="F10" s="300"/>
      <c r="G10" s="300"/>
      <c r="H10" s="300"/>
      <c r="I10" s="300"/>
      <c r="J10" s="300"/>
      <c r="K10" s="298"/>
    </row>
    <row r="11" ht="15" customHeight="1">
      <c r="B11" s="301"/>
      <c r="C11" s="302"/>
      <c r="D11" s="300" t="s">
        <v>418</v>
      </c>
      <c r="E11" s="300"/>
      <c r="F11" s="300"/>
      <c r="G11" s="300"/>
      <c r="H11" s="300"/>
      <c r="I11" s="300"/>
      <c r="J11" s="300"/>
      <c r="K11" s="298"/>
    </row>
    <row r="12" ht="12.75" customHeight="1">
      <c r="B12" s="301"/>
      <c r="C12" s="302"/>
      <c r="D12" s="302"/>
      <c r="E12" s="302"/>
      <c r="F12" s="302"/>
      <c r="G12" s="302"/>
      <c r="H12" s="302"/>
      <c r="I12" s="302"/>
      <c r="J12" s="302"/>
      <c r="K12" s="298"/>
    </row>
    <row r="13" ht="15" customHeight="1">
      <c r="B13" s="301"/>
      <c r="C13" s="302"/>
      <c r="D13" s="300" t="s">
        <v>419</v>
      </c>
      <c r="E13" s="300"/>
      <c r="F13" s="300"/>
      <c r="G13" s="300"/>
      <c r="H13" s="300"/>
      <c r="I13" s="300"/>
      <c r="J13" s="300"/>
      <c r="K13" s="298"/>
    </row>
    <row r="14" ht="15" customHeight="1">
      <c r="B14" s="301"/>
      <c r="C14" s="302"/>
      <c r="D14" s="300" t="s">
        <v>420</v>
      </c>
      <c r="E14" s="300"/>
      <c r="F14" s="300"/>
      <c r="G14" s="300"/>
      <c r="H14" s="300"/>
      <c r="I14" s="300"/>
      <c r="J14" s="300"/>
      <c r="K14" s="298"/>
    </row>
    <row r="15" ht="15" customHeight="1">
      <c r="B15" s="301"/>
      <c r="C15" s="302"/>
      <c r="D15" s="300" t="s">
        <v>421</v>
      </c>
      <c r="E15" s="300"/>
      <c r="F15" s="300"/>
      <c r="G15" s="300"/>
      <c r="H15" s="300"/>
      <c r="I15" s="300"/>
      <c r="J15" s="300"/>
      <c r="K15" s="298"/>
    </row>
    <row r="16" ht="15" customHeight="1">
      <c r="B16" s="301"/>
      <c r="C16" s="302"/>
      <c r="D16" s="302"/>
      <c r="E16" s="303" t="s">
        <v>83</v>
      </c>
      <c r="F16" s="300" t="s">
        <v>422</v>
      </c>
      <c r="G16" s="300"/>
      <c r="H16" s="300"/>
      <c r="I16" s="300"/>
      <c r="J16" s="300"/>
      <c r="K16" s="298"/>
    </row>
    <row r="17" ht="15" customHeight="1">
      <c r="B17" s="301"/>
      <c r="C17" s="302"/>
      <c r="D17" s="302"/>
      <c r="E17" s="303" t="s">
        <v>423</v>
      </c>
      <c r="F17" s="300" t="s">
        <v>424</v>
      </c>
      <c r="G17" s="300"/>
      <c r="H17" s="300"/>
      <c r="I17" s="300"/>
      <c r="J17" s="300"/>
      <c r="K17" s="298"/>
    </row>
    <row r="18" ht="15" customHeight="1">
      <c r="B18" s="301"/>
      <c r="C18" s="302"/>
      <c r="D18" s="302"/>
      <c r="E18" s="303" t="s">
        <v>425</v>
      </c>
      <c r="F18" s="300" t="s">
        <v>426</v>
      </c>
      <c r="G18" s="300"/>
      <c r="H18" s="300"/>
      <c r="I18" s="300"/>
      <c r="J18" s="300"/>
      <c r="K18" s="298"/>
    </row>
    <row r="19" ht="15" customHeight="1">
      <c r="B19" s="301"/>
      <c r="C19" s="302"/>
      <c r="D19" s="302"/>
      <c r="E19" s="303" t="s">
        <v>427</v>
      </c>
      <c r="F19" s="300" t="s">
        <v>428</v>
      </c>
      <c r="G19" s="300"/>
      <c r="H19" s="300"/>
      <c r="I19" s="300"/>
      <c r="J19" s="300"/>
      <c r="K19" s="298"/>
    </row>
    <row r="20" ht="15" customHeight="1">
      <c r="B20" s="301"/>
      <c r="C20" s="302"/>
      <c r="D20" s="302"/>
      <c r="E20" s="303" t="s">
        <v>429</v>
      </c>
      <c r="F20" s="300" t="s">
        <v>430</v>
      </c>
      <c r="G20" s="300"/>
      <c r="H20" s="300"/>
      <c r="I20" s="300"/>
      <c r="J20" s="300"/>
      <c r="K20" s="298"/>
    </row>
    <row r="21" ht="15" customHeight="1">
      <c r="B21" s="301"/>
      <c r="C21" s="302"/>
      <c r="D21" s="302"/>
      <c r="E21" s="303" t="s">
        <v>87</v>
      </c>
      <c r="F21" s="300" t="s">
        <v>431</v>
      </c>
      <c r="G21" s="300"/>
      <c r="H21" s="300"/>
      <c r="I21" s="300"/>
      <c r="J21" s="300"/>
      <c r="K21" s="298"/>
    </row>
    <row r="22" ht="12.75" customHeight="1">
      <c r="B22" s="301"/>
      <c r="C22" s="302"/>
      <c r="D22" s="302"/>
      <c r="E22" s="302"/>
      <c r="F22" s="302"/>
      <c r="G22" s="302"/>
      <c r="H22" s="302"/>
      <c r="I22" s="302"/>
      <c r="J22" s="302"/>
      <c r="K22" s="298"/>
    </row>
    <row r="23" ht="15" customHeight="1">
      <c r="B23" s="301"/>
      <c r="C23" s="300" t="s">
        <v>432</v>
      </c>
      <c r="D23" s="300"/>
      <c r="E23" s="300"/>
      <c r="F23" s="300"/>
      <c r="G23" s="300"/>
      <c r="H23" s="300"/>
      <c r="I23" s="300"/>
      <c r="J23" s="300"/>
      <c r="K23" s="298"/>
    </row>
    <row r="24" ht="15" customHeight="1">
      <c r="B24" s="301"/>
      <c r="C24" s="300" t="s">
        <v>433</v>
      </c>
      <c r="D24" s="300"/>
      <c r="E24" s="300"/>
      <c r="F24" s="300"/>
      <c r="G24" s="300"/>
      <c r="H24" s="300"/>
      <c r="I24" s="300"/>
      <c r="J24" s="300"/>
      <c r="K24" s="298"/>
    </row>
    <row r="25" ht="15" customHeight="1">
      <c r="B25" s="301"/>
      <c r="C25" s="300"/>
      <c r="D25" s="300" t="s">
        <v>434</v>
      </c>
      <c r="E25" s="300"/>
      <c r="F25" s="300"/>
      <c r="G25" s="300"/>
      <c r="H25" s="300"/>
      <c r="I25" s="300"/>
      <c r="J25" s="300"/>
      <c r="K25" s="298"/>
    </row>
    <row r="26" ht="15" customHeight="1">
      <c r="B26" s="301"/>
      <c r="C26" s="302"/>
      <c r="D26" s="300" t="s">
        <v>435</v>
      </c>
      <c r="E26" s="300"/>
      <c r="F26" s="300"/>
      <c r="G26" s="300"/>
      <c r="H26" s="300"/>
      <c r="I26" s="300"/>
      <c r="J26" s="300"/>
      <c r="K26" s="298"/>
    </row>
    <row r="27" ht="12.75" customHeight="1">
      <c r="B27" s="301"/>
      <c r="C27" s="302"/>
      <c r="D27" s="302"/>
      <c r="E27" s="302"/>
      <c r="F27" s="302"/>
      <c r="G27" s="302"/>
      <c r="H27" s="302"/>
      <c r="I27" s="302"/>
      <c r="J27" s="302"/>
      <c r="K27" s="298"/>
    </row>
    <row r="28" ht="15" customHeight="1">
      <c r="B28" s="301"/>
      <c r="C28" s="302"/>
      <c r="D28" s="300" t="s">
        <v>436</v>
      </c>
      <c r="E28" s="300"/>
      <c r="F28" s="300"/>
      <c r="G28" s="300"/>
      <c r="H28" s="300"/>
      <c r="I28" s="300"/>
      <c r="J28" s="300"/>
      <c r="K28" s="298"/>
    </row>
    <row r="29" ht="15" customHeight="1">
      <c r="B29" s="301"/>
      <c r="C29" s="302"/>
      <c r="D29" s="300" t="s">
        <v>437</v>
      </c>
      <c r="E29" s="300"/>
      <c r="F29" s="300"/>
      <c r="G29" s="300"/>
      <c r="H29" s="300"/>
      <c r="I29" s="300"/>
      <c r="J29" s="300"/>
      <c r="K29" s="298"/>
    </row>
    <row r="30" ht="12.75" customHeight="1">
      <c r="B30" s="301"/>
      <c r="C30" s="302"/>
      <c r="D30" s="302"/>
      <c r="E30" s="302"/>
      <c r="F30" s="302"/>
      <c r="G30" s="302"/>
      <c r="H30" s="302"/>
      <c r="I30" s="302"/>
      <c r="J30" s="302"/>
      <c r="K30" s="298"/>
    </row>
    <row r="31" ht="15" customHeight="1">
      <c r="B31" s="301"/>
      <c r="C31" s="302"/>
      <c r="D31" s="300" t="s">
        <v>438</v>
      </c>
      <c r="E31" s="300"/>
      <c r="F31" s="300"/>
      <c r="G31" s="300"/>
      <c r="H31" s="300"/>
      <c r="I31" s="300"/>
      <c r="J31" s="300"/>
      <c r="K31" s="298"/>
    </row>
    <row r="32" ht="15" customHeight="1">
      <c r="B32" s="301"/>
      <c r="C32" s="302"/>
      <c r="D32" s="300" t="s">
        <v>439</v>
      </c>
      <c r="E32" s="300"/>
      <c r="F32" s="300"/>
      <c r="G32" s="300"/>
      <c r="H32" s="300"/>
      <c r="I32" s="300"/>
      <c r="J32" s="300"/>
      <c r="K32" s="298"/>
    </row>
    <row r="33" ht="15" customHeight="1">
      <c r="B33" s="301"/>
      <c r="C33" s="302"/>
      <c r="D33" s="300" t="s">
        <v>440</v>
      </c>
      <c r="E33" s="300"/>
      <c r="F33" s="300"/>
      <c r="G33" s="300"/>
      <c r="H33" s="300"/>
      <c r="I33" s="300"/>
      <c r="J33" s="300"/>
      <c r="K33" s="298"/>
    </row>
    <row r="34" ht="15" customHeight="1">
      <c r="B34" s="301"/>
      <c r="C34" s="302"/>
      <c r="D34" s="300"/>
      <c r="E34" s="304" t="s">
        <v>118</v>
      </c>
      <c r="F34" s="300"/>
      <c r="G34" s="300" t="s">
        <v>441</v>
      </c>
      <c r="H34" s="300"/>
      <c r="I34" s="300"/>
      <c r="J34" s="300"/>
      <c r="K34" s="298"/>
    </row>
    <row r="35" ht="30.75" customHeight="1">
      <c r="B35" s="301"/>
      <c r="C35" s="302"/>
      <c r="D35" s="300"/>
      <c r="E35" s="304" t="s">
        <v>442</v>
      </c>
      <c r="F35" s="300"/>
      <c r="G35" s="300" t="s">
        <v>443</v>
      </c>
      <c r="H35" s="300"/>
      <c r="I35" s="300"/>
      <c r="J35" s="300"/>
      <c r="K35" s="298"/>
    </row>
    <row r="36" ht="15" customHeight="1">
      <c r="B36" s="301"/>
      <c r="C36" s="302"/>
      <c r="D36" s="300"/>
      <c r="E36" s="304" t="s">
        <v>59</v>
      </c>
      <c r="F36" s="300"/>
      <c r="G36" s="300" t="s">
        <v>444</v>
      </c>
      <c r="H36" s="300"/>
      <c r="I36" s="300"/>
      <c r="J36" s="300"/>
      <c r="K36" s="298"/>
    </row>
    <row r="37" ht="15" customHeight="1">
      <c r="B37" s="301"/>
      <c r="C37" s="302"/>
      <c r="D37" s="300"/>
      <c r="E37" s="304" t="s">
        <v>119</v>
      </c>
      <c r="F37" s="300"/>
      <c r="G37" s="300" t="s">
        <v>445</v>
      </c>
      <c r="H37" s="300"/>
      <c r="I37" s="300"/>
      <c r="J37" s="300"/>
      <c r="K37" s="298"/>
    </row>
    <row r="38" ht="15" customHeight="1">
      <c r="B38" s="301"/>
      <c r="C38" s="302"/>
      <c r="D38" s="300"/>
      <c r="E38" s="304" t="s">
        <v>120</v>
      </c>
      <c r="F38" s="300"/>
      <c r="G38" s="300" t="s">
        <v>446</v>
      </c>
      <c r="H38" s="300"/>
      <c r="I38" s="300"/>
      <c r="J38" s="300"/>
      <c r="K38" s="298"/>
    </row>
    <row r="39" ht="15" customHeight="1">
      <c r="B39" s="301"/>
      <c r="C39" s="302"/>
      <c r="D39" s="300"/>
      <c r="E39" s="304" t="s">
        <v>121</v>
      </c>
      <c r="F39" s="300"/>
      <c r="G39" s="300" t="s">
        <v>447</v>
      </c>
      <c r="H39" s="300"/>
      <c r="I39" s="300"/>
      <c r="J39" s="300"/>
      <c r="K39" s="298"/>
    </row>
    <row r="40" ht="15" customHeight="1">
      <c r="B40" s="301"/>
      <c r="C40" s="302"/>
      <c r="D40" s="300"/>
      <c r="E40" s="304" t="s">
        <v>448</v>
      </c>
      <c r="F40" s="300"/>
      <c r="G40" s="300" t="s">
        <v>449</v>
      </c>
      <c r="H40" s="300"/>
      <c r="I40" s="300"/>
      <c r="J40" s="300"/>
      <c r="K40" s="298"/>
    </row>
    <row r="41" ht="15" customHeight="1">
      <c r="B41" s="301"/>
      <c r="C41" s="302"/>
      <c r="D41" s="300"/>
      <c r="E41" s="304"/>
      <c r="F41" s="300"/>
      <c r="G41" s="300" t="s">
        <v>450</v>
      </c>
      <c r="H41" s="300"/>
      <c r="I41" s="300"/>
      <c r="J41" s="300"/>
      <c r="K41" s="298"/>
    </row>
    <row r="42" ht="15" customHeight="1">
      <c r="B42" s="301"/>
      <c r="C42" s="302"/>
      <c r="D42" s="300"/>
      <c r="E42" s="304" t="s">
        <v>451</v>
      </c>
      <c r="F42" s="300"/>
      <c r="G42" s="300" t="s">
        <v>452</v>
      </c>
      <c r="H42" s="300"/>
      <c r="I42" s="300"/>
      <c r="J42" s="300"/>
      <c r="K42" s="298"/>
    </row>
    <row r="43" ht="15" customHeight="1">
      <c r="B43" s="301"/>
      <c r="C43" s="302"/>
      <c r="D43" s="300"/>
      <c r="E43" s="304" t="s">
        <v>123</v>
      </c>
      <c r="F43" s="300"/>
      <c r="G43" s="300" t="s">
        <v>453</v>
      </c>
      <c r="H43" s="300"/>
      <c r="I43" s="300"/>
      <c r="J43" s="300"/>
      <c r="K43" s="298"/>
    </row>
    <row r="44" ht="12.75" customHeight="1">
      <c r="B44" s="301"/>
      <c r="C44" s="302"/>
      <c r="D44" s="300"/>
      <c r="E44" s="300"/>
      <c r="F44" s="300"/>
      <c r="G44" s="300"/>
      <c r="H44" s="300"/>
      <c r="I44" s="300"/>
      <c r="J44" s="300"/>
      <c r="K44" s="298"/>
    </row>
    <row r="45" ht="15" customHeight="1">
      <c r="B45" s="301"/>
      <c r="C45" s="302"/>
      <c r="D45" s="300" t="s">
        <v>454</v>
      </c>
      <c r="E45" s="300"/>
      <c r="F45" s="300"/>
      <c r="G45" s="300"/>
      <c r="H45" s="300"/>
      <c r="I45" s="300"/>
      <c r="J45" s="300"/>
      <c r="K45" s="298"/>
    </row>
    <row r="46" ht="15" customHeight="1">
      <c r="B46" s="301"/>
      <c r="C46" s="302"/>
      <c r="D46" s="302"/>
      <c r="E46" s="300" t="s">
        <v>455</v>
      </c>
      <c r="F46" s="300"/>
      <c r="G46" s="300"/>
      <c r="H46" s="300"/>
      <c r="I46" s="300"/>
      <c r="J46" s="300"/>
      <c r="K46" s="298"/>
    </row>
    <row r="47" ht="15" customHeight="1">
      <c r="B47" s="301"/>
      <c r="C47" s="302"/>
      <c r="D47" s="302"/>
      <c r="E47" s="300" t="s">
        <v>456</v>
      </c>
      <c r="F47" s="300"/>
      <c r="G47" s="300"/>
      <c r="H47" s="300"/>
      <c r="I47" s="300"/>
      <c r="J47" s="300"/>
      <c r="K47" s="298"/>
    </row>
    <row r="48" ht="15" customHeight="1">
      <c r="B48" s="301"/>
      <c r="C48" s="302"/>
      <c r="D48" s="302"/>
      <c r="E48" s="300" t="s">
        <v>457</v>
      </c>
      <c r="F48" s="300"/>
      <c r="G48" s="300"/>
      <c r="H48" s="300"/>
      <c r="I48" s="300"/>
      <c r="J48" s="300"/>
      <c r="K48" s="298"/>
    </row>
    <row r="49" ht="15" customHeight="1">
      <c r="B49" s="301"/>
      <c r="C49" s="302"/>
      <c r="D49" s="300" t="s">
        <v>458</v>
      </c>
      <c r="E49" s="300"/>
      <c r="F49" s="300"/>
      <c r="G49" s="300"/>
      <c r="H49" s="300"/>
      <c r="I49" s="300"/>
      <c r="J49" s="300"/>
      <c r="K49" s="298"/>
    </row>
    <row r="50" ht="25.5" customHeight="1">
      <c r="B50" s="296"/>
      <c r="C50" s="297" t="s">
        <v>459</v>
      </c>
      <c r="D50" s="297"/>
      <c r="E50" s="297"/>
      <c r="F50" s="297"/>
      <c r="G50" s="297"/>
      <c r="H50" s="297"/>
      <c r="I50" s="297"/>
      <c r="J50" s="297"/>
      <c r="K50" s="298"/>
    </row>
    <row r="51" ht="5.25" customHeight="1">
      <c r="B51" s="296"/>
      <c r="C51" s="299"/>
      <c r="D51" s="299"/>
      <c r="E51" s="299"/>
      <c r="F51" s="299"/>
      <c r="G51" s="299"/>
      <c r="H51" s="299"/>
      <c r="I51" s="299"/>
      <c r="J51" s="299"/>
      <c r="K51" s="298"/>
    </row>
    <row r="52" ht="15" customHeight="1">
      <c r="B52" s="296"/>
      <c r="C52" s="300" t="s">
        <v>460</v>
      </c>
      <c r="D52" s="300"/>
      <c r="E52" s="300"/>
      <c r="F52" s="300"/>
      <c r="G52" s="300"/>
      <c r="H52" s="300"/>
      <c r="I52" s="300"/>
      <c r="J52" s="300"/>
      <c r="K52" s="298"/>
    </row>
    <row r="53" ht="15" customHeight="1">
      <c r="B53" s="296"/>
      <c r="C53" s="300" t="s">
        <v>461</v>
      </c>
      <c r="D53" s="300"/>
      <c r="E53" s="300"/>
      <c r="F53" s="300"/>
      <c r="G53" s="300"/>
      <c r="H53" s="300"/>
      <c r="I53" s="300"/>
      <c r="J53" s="300"/>
      <c r="K53" s="298"/>
    </row>
    <row r="54" ht="12.75" customHeight="1">
      <c r="B54" s="296"/>
      <c r="C54" s="300"/>
      <c r="D54" s="300"/>
      <c r="E54" s="300"/>
      <c r="F54" s="300"/>
      <c r="G54" s="300"/>
      <c r="H54" s="300"/>
      <c r="I54" s="300"/>
      <c r="J54" s="300"/>
      <c r="K54" s="298"/>
    </row>
    <row r="55" ht="15" customHeight="1">
      <c r="B55" s="296"/>
      <c r="C55" s="300" t="s">
        <v>462</v>
      </c>
      <c r="D55" s="300"/>
      <c r="E55" s="300"/>
      <c r="F55" s="300"/>
      <c r="G55" s="300"/>
      <c r="H55" s="300"/>
      <c r="I55" s="300"/>
      <c r="J55" s="300"/>
      <c r="K55" s="298"/>
    </row>
    <row r="56" ht="15" customHeight="1">
      <c r="B56" s="296"/>
      <c r="C56" s="302"/>
      <c r="D56" s="300" t="s">
        <v>463</v>
      </c>
      <c r="E56" s="300"/>
      <c r="F56" s="300"/>
      <c r="G56" s="300"/>
      <c r="H56" s="300"/>
      <c r="I56" s="300"/>
      <c r="J56" s="300"/>
      <c r="K56" s="298"/>
    </row>
    <row r="57" ht="15" customHeight="1">
      <c r="B57" s="296"/>
      <c r="C57" s="302"/>
      <c r="D57" s="300" t="s">
        <v>464</v>
      </c>
      <c r="E57" s="300"/>
      <c r="F57" s="300"/>
      <c r="G57" s="300"/>
      <c r="H57" s="300"/>
      <c r="I57" s="300"/>
      <c r="J57" s="300"/>
      <c r="K57" s="298"/>
    </row>
    <row r="58" ht="15" customHeight="1">
      <c r="B58" s="296"/>
      <c r="C58" s="302"/>
      <c r="D58" s="300" t="s">
        <v>465</v>
      </c>
      <c r="E58" s="300"/>
      <c r="F58" s="300"/>
      <c r="G58" s="300"/>
      <c r="H58" s="300"/>
      <c r="I58" s="300"/>
      <c r="J58" s="300"/>
      <c r="K58" s="298"/>
    </row>
    <row r="59" ht="15" customHeight="1">
      <c r="B59" s="296"/>
      <c r="C59" s="302"/>
      <c r="D59" s="300" t="s">
        <v>466</v>
      </c>
      <c r="E59" s="300"/>
      <c r="F59" s="300"/>
      <c r="G59" s="300"/>
      <c r="H59" s="300"/>
      <c r="I59" s="300"/>
      <c r="J59" s="300"/>
      <c r="K59" s="298"/>
    </row>
    <row r="60" ht="15" customHeight="1">
      <c r="B60" s="296"/>
      <c r="C60" s="302"/>
      <c r="D60" s="305" t="s">
        <v>467</v>
      </c>
      <c r="E60" s="305"/>
      <c r="F60" s="305"/>
      <c r="G60" s="305"/>
      <c r="H60" s="305"/>
      <c r="I60" s="305"/>
      <c r="J60" s="305"/>
      <c r="K60" s="298"/>
    </row>
    <row r="61" ht="15" customHeight="1">
      <c r="B61" s="296"/>
      <c r="C61" s="302"/>
      <c r="D61" s="300" t="s">
        <v>468</v>
      </c>
      <c r="E61" s="300"/>
      <c r="F61" s="300"/>
      <c r="G61" s="300"/>
      <c r="H61" s="300"/>
      <c r="I61" s="300"/>
      <c r="J61" s="300"/>
      <c r="K61" s="298"/>
    </row>
    <row r="62" ht="12.75" customHeight="1">
      <c r="B62" s="296"/>
      <c r="C62" s="302"/>
      <c r="D62" s="302"/>
      <c r="E62" s="306"/>
      <c r="F62" s="302"/>
      <c r="G62" s="302"/>
      <c r="H62" s="302"/>
      <c r="I62" s="302"/>
      <c r="J62" s="302"/>
      <c r="K62" s="298"/>
    </row>
    <row r="63" ht="15" customHeight="1">
      <c r="B63" s="296"/>
      <c r="C63" s="302"/>
      <c r="D63" s="300" t="s">
        <v>469</v>
      </c>
      <c r="E63" s="300"/>
      <c r="F63" s="300"/>
      <c r="G63" s="300"/>
      <c r="H63" s="300"/>
      <c r="I63" s="300"/>
      <c r="J63" s="300"/>
      <c r="K63" s="298"/>
    </row>
    <row r="64" ht="15" customHeight="1">
      <c r="B64" s="296"/>
      <c r="C64" s="302"/>
      <c r="D64" s="305" t="s">
        <v>470</v>
      </c>
      <c r="E64" s="305"/>
      <c r="F64" s="305"/>
      <c r="G64" s="305"/>
      <c r="H64" s="305"/>
      <c r="I64" s="305"/>
      <c r="J64" s="305"/>
      <c r="K64" s="298"/>
    </row>
    <row r="65" ht="15" customHeight="1">
      <c r="B65" s="296"/>
      <c r="C65" s="302"/>
      <c r="D65" s="300" t="s">
        <v>471</v>
      </c>
      <c r="E65" s="300"/>
      <c r="F65" s="300"/>
      <c r="G65" s="300"/>
      <c r="H65" s="300"/>
      <c r="I65" s="300"/>
      <c r="J65" s="300"/>
      <c r="K65" s="298"/>
    </row>
    <row r="66" ht="15" customHeight="1">
      <c r="B66" s="296"/>
      <c r="C66" s="302"/>
      <c r="D66" s="300" t="s">
        <v>472</v>
      </c>
      <c r="E66" s="300"/>
      <c r="F66" s="300"/>
      <c r="G66" s="300"/>
      <c r="H66" s="300"/>
      <c r="I66" s="300"/>
      <c r="J66" s="300"/>
      <c r="K66" s="298"/>
    </row>
    <row r="67" ht="15" customHeight="1">
      <c r="B67" s="296"/>
      <c r="C67" s="302"/>
      <c r="D67" s="300" t="s">
        <v>473</v>
      </c>
      <c r="E67" s="300"/>
      <c r="F67" s="300"/>
      <c r="G67" s="300"/>
      <c r="H67" s="300"/>
      <c r="I67" s="300"/>
      <c r="J67" s="300"/>
      <c r="K67" s="298"/>
    </row>
    <row r="68" ht="15" customHeight="1">
      <c r="B68" s="296"/>
      <c r="C68" s="302"/>
      <c r="D68" s="300" t="s">
        <v>474</v>
      </c>
      <c r="E68" s="300"/>
      <c r="F68" s="300"/>
      <c r="G68" s="300"/>
      <c r="H68" s="300"/>
      <c r="I68" s="300"/>
      <c r="J68" s="300"/>
      <c r="K68" s="298"/>
    </row>
    <row r="69" ht="12.75" customHeight="1">
      <c r="B69" s="307"/>
      <c r="C69" s="308"/>
      <c r="D69" s="308"/>
      <c r="E69" s="308"/>
      <c r="F69" s="308"/>
      <c r="G69" s="308"/>
      <c r="H69" s="308"/>
      <c r="I69" s="308"/>
      <c r="J69" s="308"/>
      <c r="K69" s="309"/>
    </row>
    <row r="70" ht="18.75" customHeight="1">
      <c r="B70" s="310"/>
      <c r="C70" s="310"/>
      <c r="D70" s="310"/>
      <c r="E70" s="310"/>
      <c r="F70" s="310"/>
      <c r="G70" s="310"/>
      <c r="H70" s="310"/>
      <c r="I70" s="310"/>
      <c r="J70" s="310"/>
      <c r="K70" s="311"/>
    </row>
    <row r="71" ht="18.75" customHeight="1">
      <c r="B71" s="311"/>
      <c r="C71" s="311"/>
      <c r="D71" s="311"/>
      <c r="E71" s="311"/>
      <c r="F71" s="311"/>
      <c r="G71" s="311"/>
      <c r="H71" s="311"/>
      <c r="I71" s="311"/>
      <c r="J71" s="311"/>
      <c r="K71" s="311"/>
    </row>
    <row r="72" ht="7.5" customHeight="1">
      <c r="B72" s="312"/>
      <c r="C72" s="313"/>
      <c r="D72" s="313"/>
      <c r="E72" s="313"/>
      <c r="F72" s="313"/>
      <c r="G72" s="313"/>
      <c r="H72" s="313"/>
      <c r="I72" s="313"/>
      <c r="J72" s="313"/>
      <c r="K72" s="314"/>
    </row>
    <row r="73" ht="45" customHeight="1">
      <c r="B73" s="315"/>
      <c r="C73" s="316" t="s">
        <v>475</v>
      </c>
      <c r="D73" s="316"/>
      <c r="E73" s="316"/>
      <c r="F73" s="316"/>
      <c r="G73" s="316"/>
      <c r="H73" s="316"/>
      <c r="I73" s="316"/>
      <c r="J73" s="316"/>
      <c r="K73" s="317"/>
    </row>
    <row r="74" ht="17.25" customHeight="1">
      <c r="B74" s="315"/>
      <c r="C74" s="318" t="s">
        <v>476</v>
      </c>
      <c r="D74" s="318"/>
      <c r="E74" s="318"/>
      <c r="F74" s="318" t="s">
        <v>477</v>
      </c>
      <c r="G74" s="319"/>
      <c r="H74" s="318" t="s">
        <v>119</v>
      </c>
      <c r="I74" s="318" t="s">
        <v>63</v>
      </c>
      <c r="J74" s="318" t="s">
        <v>478</v>
      </c>
      <c r="K74" s="317"/>
    </row>
    <row r="75" ht="17.25" customHeight="1">
      <c r="B75" s="315"/>
      <c r="C75" s="320" t="s">
        <v>479</v>
      </c>
      <c r="D75" s="320"/>
      <c r="E75" s="320"/>
      <c r="F75" s="321" t="s">
        <v>480</v>
      </c>
      <c r="G75" s="322"/>
      <c r="H75" s="320"/>
      <c r="I75" s="320"/>
      <c r="J75" s="320" t="s">
        <v>481</v>
      </c>
      <c r="K75" s="317"/>
    </row>
    <row r="76" ht="5.25" customHeight="1">
      <c r="B76" s="315"/>
      <c r="C76" s="323"/>
      <c r="D76" s="323"/>
      <c r="E76" s="323"/>
      <c r="F76" s="323"/>
      <c r="G76" s="324"/>
      <c r="H76" s="323"/>
      <c r="I76" s="323"/>
      <c r="J76" s="323"/>
      <c r="K76" s="317"/>
    </row>
    <row r="77" ht="15" customHeight="1">
      <c r="B77" s="315"/>
      <c r="C77" s="304" t="s">
        <v>59</v>
      </c>
      <c r="D77" s="323"/>
      <c r="E77" s="323"/>
      <c r="F77" s="325" t="s">
        <v>482</v>
      </c>
      <c r="G77" s="324"/>
      <c r="H77" s="304" t="s">
        <v>483</v>
      </c>
      <c r="I77" s="304" t="s">
        <v>484</v>
      </c>
      <c r="J77" s="304">
        <v>20</v>
      </c>
      <c r="K77" s="317"/>
    </row>
    <row r="78" ht="15" customHeight="1">
      <c r="B78" s="315"/>
      <c r="C78" s="304" t="s">
        <v>485</v>
      </c>
      <c r="D78" s="304"/>
      <c r="E78" s="304"/>
      <c r="F78" s="325" t="s">
        <v>482</v>
      </c>
      <c r="G78" s="324"/>
      <c r="H78" s="304" t="s">
        <v>486</v>
      </c>
      <c r="I78" s="304" t="s">
        <v>484</v>
      </c>
      <c r="J78" s="304">
        <v>120</v>
      </c>
      <c r="K78" s="317"/>
    </row>
    <row r="79" ht="15" customHeight="1">
      <c r="B79" s="326"/>
      <c r="C79" s="304" t="s">
        <v>487</v>
      </c>
      <c r="D79" s="304"/>
      <c r="E79" s="304"/>
      <c r="F79" s="325" t="s">
        <v>488</v>
      </c>
      <c r="G79" s="324"/>
      <c r="H79" s="304" t="s">
        <v>489</v>
      </c>
      <c r="I79" s="304" t="s">
        <v>484</v>
      </c>
      <c r="J79" s="304">
        <v>50</v>
      </c>
      <c r="K79" s="317"/>
    </row>
    <row r="80" ht="15" customHeight="1">
      <c r="B80" s="326"/>
      <c r="C80" s="304" t="s">
        <v>490</v>
      </c>
      <c r="D80" s="304"/>
      <c r="E80" s="304"/>
      <c r="F80" s="325" t="s">
        <v>482</v>
      </c>
      <c r="G80" s="324"/>
      <c r="H80" s="304" t="s">
        <v>491</v>
      </c>
      <c r="I80" s="304" t="s">
        <v>492</v>
      </c>
      <c r="J80" s="304"/>
      <c r="K80" s="317"/>
    </row>
    <row r="81" ht="15" customHeight="1">
      <c r="B81" s="326"/>
      <c r="C81" s="327" t="s">
        <v>493</v>
      </c>
      <c r="D81" s="327"/>
      <c r="E81" s="327"/>
      <c r="F81" s="328" t="s">
        <v>488</v>
      </c>
      <c r="G81" s="327"/>
      <c r="H81" s="327" t="s">
        <v>494</v>
      </c>
      <c r="I81" s="327" t="s">
        <v>484</v>
      </c>
      <c r="J81" s="327">
        <v>15</v>
      </c>
      <c r="K81" s="317"/>
    </row>
    <row r="82" ht="15" customHeight="1">
      <c r="B82" s="326"/>
      <c r="C82" s="327" t="s">
        <v>495</v>
      </c>
      <c r="D82" s="327"/>
      <c r="E82" s="327"/>
      <c r="F82" s="328" t="s">
        <v>488</v>
      </c>
      <c r="G82" s="327"/>
      <c r="H82" s="327" t="s">
        <v>496</v>
      </c>
      <c r="I82" s="327" t="s">
        <v>484</v>
      </c>
      <c r="J82" s="327">
        <v>15</v>
      </c>
      <c r="K82" s="317"/>
    </row>
    <row r="83" ht="15" customHeight="1">
      <c r="B83" s="326"/>
      <c r="C83" s="327" t="s">
        <v>497</v>
      </c>
      <c r="D83" s="327"/>
      <c r="E83" s="327"/>
      <c r="F83" s="328" t="s">
        <v>488</v>
      </c>
      <c r="G83" s="327"/>
      <c r="H83" s="327" t="s">
        <v>498</v>
      </c>
      <c r="I83" s="327" t="s">
        <v>484</v>
      </c>
      <c r="J83" s="327">
        <v>20</v>
      </c>
      <c r="K83" s="317"/>
    </row>
    <row r="84" ht="15" customHeight="1">
      <c r="B84" s="326"/>
      <c r="C84" s="327" t="s">
        <v>499</v>
      </c>
      <c r="D84" s="327"/>
      <c r="E84" s="327"/>
      <c r="F84" s="328" t="s">
        <v>488</v>
      </c>
      <c r="G84" s="327"/>
      <c r="H84" s="327" t="s">
        <v>500</v>
      </c>
      <c r="I84" s="327" t="s">
        <v>484</v>
      </c>
      <c r="J84" s="327">
        <v>20</v>
      </c>
      <c r="K84" s="317"/>
    </row>
    <row r="85" ht="15" customHeight="1">
      <c r="B85" s="326"/>
      <c r="C85" s="304" t="s">
        <v>501</v>
      </c>
      <c r="D85" s="304"/>
      <c r="E85" s="304"/>
      <c r="F85" s="325" t="s">
        <v>488</v>
      </c>
      <c r="G85" s="324"/>
      <c r="H85" s="304" t="s">
        <v>502</v>
      </c>
      <c r="I85" s="304" t="s">
        <v>484</v>
      </c>
      <c r="J85" s="304">
        <v>50</v>
      </c>
      <c r="K85" s="317"/>
    </row>
    <row r="86" ht="15" customHeight="1">
      <c r="B86" s="326"/>
      <c r="C86" s="304" t="s">
        <v>503</v>
      </c>
      <c r="D86" s="304"/>
      <c r="E86" s="304"/>
      <c r="F86" s="325" t="s">
        <v>488</v>
      </c>
      <c r="G86" s="324"/>
      <c r="H86" s="304" t="s">
        <v>504</v>
      </c>
      <c r="I86" s="304" t="s">
        <v>484</v>
      </c>
      <c r="J86" s="304">
        <v>20</v>
      </c>
      <c r="K86" s="317"/>
    </row>
    <row r="87" ht="15" customHeight="1">
      <c r="B87" s="326"/>
      <c r="C87" s="304" t="s">
        <v>505</v>
      </c>
      <c r="D87" s="304"/>
      <c r="E87" s="304"/>
      <c r="F87" s="325" t="s">
        <v>488</v>
      </c>
      <c r="G87" s="324"/>
      <c r="H87" s="304" t="s">
        <v>506</v>
      </c>
      <c r="I87" s="304" t="s">
        <v>484</v>
      </c>
      <c r="J87" s="304">
        <v>20</v>
      </c>
      <c r="K87" s="317"/>
    </row>
    <row r="88" ht="15" customHeight="1">
      <c r="B88" s="326"/>
      <c r="C88" s="304" t="s">
        <v>507</v>
      </c>
      <c r="D88" s="304"/>
      <c r="E88" s="304"/>
      <c r="F88" s="325" t="s">
        <v>488</v>
      </c>
      <c r="G88" s="324"/>
      <c r="H88" s="304" t="s">
        <v>508</v>
      </c>
      <c r="I88" s="304" t="s">
        <v>484</v>
      </c>
      <c r="J88" s="304">
        <v>50</v>
      </c>
      <c r="K88" s="317"/>
    </row>
    <row r="89" ht="15" customHeight="1">
      <c r="B89" s="326"/>
      <c r="C89" s="304" t="s">
        <v>509</v>
      </c>
      <c r="D89" s="304"/>
      <c r="E89" s="304"/>
      <c r="F89" s="325" t="s">
        <v>488</v>
      </c>
      <c r="G89" s="324"/>
      <c r="H89" s="304" t="s">
        <v>509</v>
      </c>
      <c r="I89" s="304" t="s">
        <v>484</v>
      </c>
      <c r="J89" s="304">
        <v>50</v>
      </c>
      <c r="K89" s="317"/>
    </row>
    <row r="90" ht="15" customHeight="1">
      <c r="B90" s="326"/>
      <c r="C90" s="304" t="s">
        <v>124</v>
      </c>
      <c r="D90" s="304"/>
      <c r="E90" s="304"/>
      <c r="F90" s="325" t="s">
        <v>488</v>
      </c>
      <c r="G90" s="324"/>
      <c r="H90" s="304" t="s">
        <v>510</v>
      </c>
      <c r="I90" s="304" t="s">
        <v>484</v>
      </c>
      <c r="J90" s="304">
        <v>255</v>
      </c>
      <c r="K90" s="317"/>
    </row>
    <row r="91" ht="15" customHeight="1">
      <c r="B91" s="326"/>
      <c r="C91" s="304" t="s">
        <v>511</v>
      </c>
      <c r="D91" s="304"/>
      <c r="E91" s="304"/>
      <c r="F91" s="325" t="s">
        <v>482</v>
      </c>
      <c r="G91" s="324"/>
      <c r="H91" s="304" t="s">
        <v>512</v>
      </c>
      <c r="I91" s="304" t="s">
        <v>513</v>
      </c>
      <c r="J91" s="304"/>
      <c r="K91" s="317"/>
    </row>
    <row r="92" ht="15" customHeight="1">
      <c r="B92" s="326"/>
      <c r="C92" s="304" t="s">
        <v>514</v>
      </c>
      <c r="D92" s="304"/>
      <c r="E92" s="304"/>
      <c r="F92" s="325" t="s">
        <v>482</v>
      </c>
      <c r="G92" s="324"/>
      <c r="H92" s="304" t="s">
        <v>515</v>
      </c>
      <c r="I92" s="304" t="s">
        <v>516</v>
      </c>
      <c r="J92" s="304"/>
      <c r="K92" s="317"/>
    </row>
    <row r="93" ht="15" customHeight="1">
      <c r="B93" s="326"/>
      <c r="C93" s="304" t="s">
        <v>517</v>
      </c>
      <c r="D93" s="304"/>
      <c r="E93" s="304"/>
      <c r="F93" s="325" t="s">
        <v>482</v>
      </c>
      <c r="G93" s="324"/>
      <c r="H93" s="304" t="s">
        <v>517</v>
      </c>
      <c r="I93" s="304" t="s">
        <v>516</v>
      </c>
      <c r="J93" s="304"/>
      <c r="K93" s="317"/>
    </row>
    <row r="94" ht="15" customHeight="1">
      <c r="B94" s="326"/>
      <c r="C94" s="304" t="s">
        <v>44</v>
      </c>
      <c r="D94" s="304"/>
      <c r="E94" s="304"/>
      <c r="F94" s="325" t="s">
        <v>482</v>
      </c>
      <c r="G94" s="324"/>
      <c r="H94" s="304" t="s">
        <v>518</v>
      </c>
      <c r="I94" s="304" t="s">
        <v>516</v>
      </c>
      <c r="J94" s="304"/>
      <c r="K94" s="317"/>
    </row>
    <row r="95" ht="15" customHeight="1">
      <c r="B95" s="326"/>
      <c r="C95" s="304" t="s">
        <v>54</v>
      </c>
      <c r="D95" s="304"/>
      <c r="E95" s="304"/>
      <c r="F95" s="325" t="s">
        <v>482</v>
      </c>
      <c r="G95" s="324"/>
      <c r="H95" s="304" t="s">
        <v>519</v>
      </c>
      <c r="I95" s="304" t="s">
        <v>516</v>
      </c>
      <c r="J95" s="304"/>
      <c r="K95" s="317"/>
    </row>
    <row r="96" ht="15" customHeight="1">
      <c r="B96" s="329"/>
      <c r="C96" s="330"/>
      <c r="D96" s="330"/>
      <c r="E96" s="330"/>
      <c r="F96" s="330"/>
      <c r="G96" s="330"/>
      <c r="H96" s="330"/>
      <c r="I96" s="330"/>
      <c r="J96" s="330"/>
      <c r="K96" s="331"/>
    </row>
    <row r="97" ht="18.75" customHeight="1">
      <c r="B97" s="332"/>
      <c r="C97" s="333"/>
      <c r="D97" s="333"/>
      <c r="E97" s="333"/>
      <c r="F97" s="333"/>
      <c r="G97" s="333"/>
      <c r="H97" s="333"/>
      <c r="I97" s="333"/>
      <c r="J97" s="333"/>
      <c r="K97" s="332"/>
    </row>
    <row r="98" ht="18.75" customHeight="1">
      <c r="B98" s="311"/>
      <c r="C98" s="311"/>
      <c r="D98" s="311"/>
      <c r="E98" s="311"/>
      <c r="F98" s="311"/>
      <c r="G98" s="311"/>
      <c r="H98" s="311"/>
      <c r="I98" s="311"/>
      <c r="J98" s="311"/>
      <c r="K98" s="311"/>
    </row>
    <row r="99" ht="7.5" customHeight="1">
      <c r="B99" s="312"/>
      <c r="C99" s="313"/>
      <c r="D99" s="313"/>
      <c r="E99" s="313"/>
      <c r="F99" s="313"/>
      <c r="G99" s="313"/>
      <c r="H99" s="313"/>
      <c r="I99" s="313"/>
      <c r="J99" s="313"/>
      <c r="K99" s="314"/>
    </row>
    <row r="100" ht="45" customHeight="1">
      <c r="B100" s="315"/>
      <c r="C100" s="316" t="s">
        <v>520</v>
      </c>
      <c r="D100" s="316"/>
      <c r="E100" s="316"/>
      <c r="F100" s="316"/>
      <c r="G100" s="316"/>
      <c r="H100" s="316"/>
      <c r="I100" s="316"/>
      <c r="J100" s="316"/>
      <c r="K100" s="317"/>
    </row>
    <row r="101" ht="17.25" customHeight="1">
      <c r="B101" s="315"/>
      <c r="C101" s="318" t="s">
        <v>476</v>
      </c>
      <c r="D101" s="318"/>
      <c r="E101" s="318"/>
      <c r="F101" s="318" t="s">
        <v>477</v>
      </c>
      <c r="G101" s="319"/>
      <c r="H101" s="318" t="s">
        <v>119</v>
      </c>
      <c r="I101" s="318" t="s">
        <v>63</v>
      </c>
      <c r="J101" s="318" t="s">
        <v>478</v>
      </c>
      <c r="K101" s="317"/>
    </row>
    <row r="102" ht="17.25" customHeight="1">
      <c r="B102" s="315"/>
      <c r="C102" s="320" t="s">
        <v>479</v>
      </c>
      <c r="D102" s="320"/>
      <c r="E102" s="320"/>
      <c r="F102" s="321" t="s">
        <v>480</v>
      </c>
      <c r="G102" s="322"/>
      <c r="H102" s="320"/>
      <c r="I102" s="320"/>
      <c r="J102" s="320" t="s">
        <v>481</v>
      </c>
      <c r="K102" s="317"/>
    </row>
    <row r="103" ht="5.25" customHeight="1">
      <c r="B103" s="315"/>
      <c r="C103" s="318"/>
      <c r="D103" s="318"/>
      <c r="E103" s="318"/>
      <c r="F103" s="318"/>
      <c r="G103" s="334"/>
      <c r="H103" s="318"/>
      <c r="I103" s="318"/>
      <c r="J103" s="318"/>
      <c r="K103" s="317"/>
    </row>
    <row r="104" ht="15" customHeight="1">
      <c r="B104" s="315"/>
      <c r="C104" s="304" t="s">
        <v>59</v>
      </c>
      <c r="D104" s="323"/>
      <c r="E104" s="323"/>
      <c r="F104" s="325" t="s">
        <v>482</v>
      </c>
      <c r="G104" s="334"/>
      <c r="H104" s="304" t="s">
        <v>521</v>
      </c>
      <c r="I104" s="304" t="s">
        <v>484</v>
      </c>
      <c r="J104" s="304">
        <v>20</v>
      </c>
      <c r="K104" s="317"/>
    </row>
    <row r="105" ht="15" customHeight="1">
      <c r="B105" s="315"/>
      <c r="C105" s="304" t="s">
        <v>485</v>
      </c>
      <c r="D105" s="304"/>
      <c r="E105" s="304"/>
      <c r="F105" s="325" t="s">
        <v>482</v>
      </c>
      <c r="G105" s="304"/>
      <c r="H105" s="304" t="s">
        <v>521</v>
      </c>
      <c r="I105" s="304" t="s">
        <v>484</v>
      </c>
      <c r="J105" s="304">
        <v>120</v>
      </c>
      <c r="K105" s="317"/>
    </row>
    <row r="106" ht="15" customHeight="1">
      <c r="B106" s="326"/>
      <c r="C106" s="304" t="s">
        <v>487</v>
      </c>
      <c r="D106" s="304"/>
      <c r="E106" s="304"/>
      <c r="F106" s="325" t="s">
        <v>488</v>
      </c>
      <c r="G106" s="304"/>
      <c r="H106" s="304" t="s">
        <v>521</v>
      </c>
      <c r="I106" s="304" t="s">
        <v>484</v>
      </c>
      <c r="J106" s="304">
        <v>50</v>
      </c>
      <c r="K106" s="317"/>
    </row>
    <row r="107" ht="15" customHeight="1">
      <c r="B107" s="326"/>
      <c r="C107" s="304" t="s">
        <v>490</v>
      </c>
      <c r="D107" s="304"/>
      <c r="E107" s="304"/>
      <c r="F107" s="325" t="s">
        <v>482</v>
      </c>
      <c r="G107" s="304"/>
      <c r="H107" s="304" t="s">
        <v>521</v>
      </c>
      <c r="I107" s="304" t="s">
        <v>492</v>
      </c>
      <c r="J107" s="304"/>
      <c r="K107" s="317"/>
    </row>
    <row r="108" ht="15" customHeight="1">
      <c r="B108" s="326"/>
      <c r="C108" s="304" t="s">
        <v>501</v>
      </c>
      <c r="D108" s="304"/>
      <c r="E108" s="304"/>
      <c r="F108" s="325" t="s">
        <v>488</v>
      </c>
      <c r="G108" s="304"/>
      <c r="H108" s="304" t="s">
        <v>521</v>
      </c>
      <c r="I108" s="304" t="s">
        <v>484</v>
      </c>
      <c r="J108" s="304">
        <v>50</v>
      </c>
      <c r="K108" s="317"/>
    </row>
    <row r="109" ht="15" customHeight="1">
      <c r="B109" s="326"/>
      <c r="C109" s="304" t="s">
        <v>509</v>
      </c>
      <c r="D109" s="304"/>
      <c r="E109" s="304"/>
      <c r="F109" s="325" t="s">
        <v>488</v>
      </c>
      <c r="G109" s="304"/>
      <c r="H109" s="304" t="s">
        <v>521</v>
      </c>
      <c r="I109" s="304" t="s">
        <v>484</v>
      </c>
      <c r="J109" s="304">
        <v>50</v>
      </c>
      <c r="K109" s="317"/>
    </row>
    <row r="110" ht="15" customHeight="1">
      <c r="B110" s="326"/>
      <c r="C110" s="304" t="s">
        <v>507</v>
      </c>
      <c r="D110" s="304"/>
      <c r="E110" s="304"/>
      <c r="F110" s="325" t="s">
        <v>488</v>
      </c>
      <c r="G110" s="304"/>
      <c r="H110" s="304" t="s">
        <v>521</v>
      </c>
      <c r="I110" s="304" t="s">
        <v>484</v>
      </c>
      <c r="J110" s="304">
        <v>50</v>
      </c>
      <c r="K110" s="317"/>
    </row>
    <row r="111" ht="15" customHeight="1">
      <c r="B111" s="326"/>
      <c r="C111" s="304" t="s">
        <v>59</v>
      </c>
      <c r="D111" s="304"/>
      <c r="E111" s="304"/>
      <c r="F111" s="325" t="s">
        <v>482</v>
      </c>
      <c r="G111" s="304"/>
      <c r="H111" s="304" t="s">
        <v>522</v>
      </c>
      <c r="I111" s="304" t="s">
        <v>484</v>
      </c>
      <c r="J111" s="304">
        <v>20</v>
      </c>
      <c r="K111" s="317"/>
    </row>
    <row r="112" ht="15" customHeight="1">
      <c r="B112" s="326"/>
      <c r="C112" s="304" t="s">
        <v>523</v>
      </c>
      <c r="D112" s="304"/>
      <c r="E112" s="304"/>
      <c r="F112" s="325" t="s">
        <v>482</v>
      </c>
      <c r="G112" s="304"/>
      <c r="H112" s="304" t="s">
        <v>524</v>
      </c>
      <c r="I112" s="304" t="s">
        <v>484</v>
      </c>
      <c r="J112" s="304">
        <v>120</v>
      </c>
      <c r="K112" s="317"/>
    </row>
    <row r="113" ht="15" customHeight="1">
      <c r="B113" s="326"/>
      <c r="C113" s="304" t="s">
        <v>44</v>
      </c>
      <c r="D113" s="304"/>
      <c r="E113" s="304"/>
      <c r="F113" s="325" t="s">
        <v>482</v>
      </c>
      <c r="G113" s="304"/>
      <c r="H113" s="304" t="s">
        <v>525</v>
      </c>
      <c r="I113" s="304" t="s">
        <v>516</v>
      </c>
      <c r="J113" s="304"/>
      <c r="K113" s="317"/>
    </row>
    <row r="114" ht="15" customHeight="1">
      <c r="B114" s="326"/>
      <c r="C114" s="304" t="s">
        <v>54</v>
      </c>
      <c r="D114" s="304"/>
      <c r="E114" s="304"/>
      <c r="F114" s="325" t="s">
        <v>482</v>
      </c>
      <c r="G114" s="304"/>
      <c r="H114" s="304" t="s">
        <v>526</v>
      </c>
      <c r="I114" s="304" t="s">
        <v>516</v>
      </c>
      <c r="J114" s="304"/>
      <c r="K114" s="317"/>
    </row>
    <row r="115" ht="15" customHeight="1">
      <c r="B115" s="326"/>
      <c r="C115" s="304" t="s">
        <v>63</v>
      </c>
      <c r="D115" s="304"/>
      <c r="E115" s="304"/>
      <c r="F115" s="325" t="s">
        <v>482</v>
      </c>
      <c r="G115" s="304"/>
      <c r="H115" s="304" t="s">
        <v>527</v>
      </c>
      <c r="I115" s="304" t="s">
        <v>528</v>
      </c>
      <c r="J115" s="304"/>
      <c r="K115" s="317"/>
    </row>
    <row r="116" ht="15" customHeight="1">
      <c r="B116" s="329"/>
      <c r="C116" s="335"/>
      <c r="D116" s="335"/>
      <c r="E116" s="335"/>
      <c r="F116" s="335"/>
      <c r="G116" s="335"/>
      <c r="H116" s="335"/>
      <c r="I116" s="335"/>
      <c r="J116" s="335"/>
      <c r="K116" s="331"/>
    </row>
    <row r="117" ht="18.75" customHeight="1">
      <c r="B117" s="336"/>
      <c r="C117" s="300"/>
      <c r="D117" s="300"/>
      <c r="E117" s="300"/>
      <c r="F117" s="337"/>
      <c r="G117" s="300"/>
      <c r="H117" s="300"/>
      <c r="I117" s="300"/>
      <c r="J117" s="300"/>
      <c r="K117" s="336"/>
    </row>
    <row r="118" ht="18.75" customHeight="1">
      <c r="B118" s="311"/>
      <c r="C118" s="311"/>
      <c r="D118" s="311"/>
      <c r="E118" s="311"/>
      <c r="F118" s="311"/>
      <c r="G118" s="311"/>
      <c r="H118" s="311"/>
      <c r="I118" s="311"/>
      <c r="J118" s="311"/>
      <c r="K118" s="311"/>
    </row>
    <row r="119" ht="7.5" customHeight="1">
      <c r="B119" s="338"/>
      <c r="C119" s="339"/>
      <c r="D119" s="339"/>
      <c r="E119" s="339"/>
      <c r="F119" s="339"/>
      <c r="G119" s="339"/>
      <c r="H119" s="339"/>
      <c r="I119" s="339"/>
      <c r="J119" s="339"/>
      <c r="K119" s="340"/>
    </row>
    <row r="120" ht="45" customHeight="1">
      <c r="B120" s="341"/>
      <c r="C120" s="294" t="s">
        <v>529</v>
      </c>
      <c r="D120" s="294"/>
      <c r="E120" s="294"/>
      <c r="F120" s="294"/>
      <c r="G120" s="294"/>
      <c r="H120" s="294"/>
      <c r="I120" s="294"/>
      <c r="J120" s="294"/>
      <c r="K120" s="342"/>
    </row>
    <row r="121" ht="17.25" customHeight="1">
      <c r="B121" s="343"/>
      <c r="C121" s="318" t="s">
        <v>476</v>
      </c>
      <c r="D121" s="318"/>
      <c r="E121" s="318"/>
      <c r="F121" s="318" t="s">
        <v>477</v>
      </c>
      <c r="G121" s="319"/>
      <c r="H121" s="318" t="s">
        <v>119</v>
      </c>
      <c r="I121" s="318" t="s">
        <v>63</v>
      </c>
      <c r="J121" s="318" t="s">
        <v>478</v>
      </c>
      <c r="K121" s="344"/>
    </row>
    <row r="122" ht="17.25" customHeight="1">
      <c r="B122" s="343"/>
      <c r="C122" s="320" t="s">
        <v>479</v>
      </c>
      <c r="D122" s="320"/>
      <c r="E122" s="320"/>
      <c r="F122" s="321" t="s">
        <v>480</v>
      </c>
      <c r="G122" s="322"/>
      <c r="H122" s="320"/>
      <c r="I122" s="320"/>
      <c r="J122" s="320" t="s">
        <v>481</v>
      </c>
      <c r="K122" s="344"/>
    </row>
    <row r="123" ht="5.25" customHeight="1">
      <c r="B123" s="345"/>
      <c r="C123" s="323"/>
      <c r="D123" s="323"/>
      <c r="E123" s="323"/>
      <c r="F123" s="323"/>
      <c r="G123" s="304"/>
      <c r="H123" s="323"/>
      <c r="I123" s="323"/>
      <c r="J123" s="323"/>
      <c r="K123" s="346"/>
    </row>
    <row r="124" ht="15" customHeight="1">
      <c r="B124" s="345"/>
      <c r="C124" s="304" t="s">
        <v>485</v>
      </c>
      <c r="D124" s="323"/>
      <c r="E124" s="323"/>
      <c r="F124" s="325" t="s">
        <v>482</v>
      </c>
      <c r="G124" s="304"/>
      <c r="H124" s="304" t="s">
        <v>521</v>
      </c>
      <c r="I124" s="304" t="s">
        <v>484</v>
      </c>
      <c r="J124" s="304">
        <v>120</v>
      </c>
      <c r="K124" s="347"/>
    </row>
    <row r="125" ht="15" customHeight="1">
      <c r="B125" s="345"/>
      <c r="C125" s="304" t="s">
        <v>530</v>
      </c>
      <c r="D125" s="304"/>
      <c r="E125" s="304"/>
      <c r="F125" s="325" t="s">
        <v>482</v>
      </c>
      <c r="G125" s="304"/>
      <c r="H125" s="304" t="s">
        <v>531</v>
      </c>
      <c r="I125" s="304" t="s">
        <v>484</v>
      </c>
      <c r="J125" s="304" t="s">
        <v>532</v>
      </c>
      <c r="K125" s="347"/>
    </row>
    <row r="126" ht="15" customHeight="1">
      <c r="B126" s="345"/>
      <c r="C126" s="304" t="s">
        <v>87</v>
      </c>
      <c r="D126" s="304"/>
      <c r="E126" s="304"/>
      <c r="F126" s="325" t="s">
        <v>482</v>
      </c>
      <c r="G126" s="304"/>
      <c r="H126" s="304" t="s">
        <v>533</v>
      </c>
      <c r="I126" s="304" t="s">
        <v>484</v>
      </c>
      <c r="J126" s="304" t="s">
        <v>532</v>
      </c>
      <c r="K126" s="347"/>
    </row>
    <row r="127" ht="15" customHeight="1">
      <c r="B127" s="345"/>
      <c r="C127" s="304" t="s">
        <v>493</v>
      </c>
      <c r="D127" s="304"/>
      <c r="E127" s="304"/>
      <c r="F127" s="325" t="s">
        <v>488</v>
      </c>
      <c r="G127" s="304"/>
      <c r="H127" s="304" t="s">
        <v>494</v>
      </c>
      <c r="I127" s="304" t="s">
        <v>484</v>
      </c>
      <c r="J127" s="304">
        <v>15</v>
      </c>
      <c r="K127" s="347"/>
    </row>
    <row r="128" ht="15" customHeight="1">
      <c r="B128" s="345"/>
      <c r="C128" s="327" t="s">
        <v>495</v>
      </c>
      <c r="D128" s="327"/>
      <c r="E128" s="327"/>
      <c r="F128" s="328" t="s">
        <v>488</v>
      </c>
      <c r="G128" s="327"/>
      <c r="H128" s="327" t="s">
        <v>496</v>
      </c>
      <c r="I128" s="327" t="s">
        <v>484</v>
      </c>
      <c r="J128" s="327">
        <v>15</v>
      </c>
      <c r="K128" s="347"/>
    </row>
    <row r="129" ht="15" customHeight="1">
      <c r="B129" s="345"/>
      <c r="C129" s="327" t="s">
        <v>497</v>
      </c>
      <c r="D129" s="327"/>
      <c r="E129" s="327"/>
      <c r="F129" s="328" t="s">
        <v>488</v>
      </c>
      <c r="G129" s="327"/>
      <c r="H129" s="327" t="s">
        <v>498</v>
      </c>
      <c r="I129" s="327" t="s">
        <v>484</v>
      </c>
      <c r="J129" s="327">
        <v>20</v>
      </c>
      <c r="K129" s="347"/>
    </row>
    <row r="130" ht="15" customHeight="1">
      <c r="B130" s="345"/>
      <c r="C130" s="327" t="s">
        <v>499</v>
      </c>
      <c r="D130" s="327"/>
      <c r="E130" s="327"/>
      <c r="F130" s="328" t="s">
        <v>488</v>
      </c>
      <c r="G130" s="327"/>
      <c r="H130" s="327" t="s">
        <v>500</v>
      </c>
      <c r="I130" s="327" t="s">
        <v>484</v>
      </c>
      <c r="J130" s="327">
        <v>20</v>
      </c>
      <c r="K130" s="347"/>
    </row>
    <row r="131" ht="15" customHeight="1">
      <c r="B131" s="345"/>
      <c r="C131" s="304" t="s">
        <v>487</v>
      </c>
      <c r="D131" s="304"/>
      <c r="E131" s="304"/>
      <c r="F131" s="325" t="s">
        <v>488</v>
      </c>
      <c r="G131" s="304"/>
      <c r="H131" s="304" t="s">
        <v>521</v>
      </c>
      <c r="I131" s="304" t="s">
        <v>484</v>
      </c>
      <c r="J131" s="304">
        <v>50</v>
      </c>
      <c r="K131" s="347"/>
    </row>
    <row r="132" ht="15" customHeight="1">
      <c r="B132" s="345"/>
      <c r="C132" s="304" t="s">
        <v>501</v>
      </c>
      <c r="D132" s="304"/>
      <c r="E132" s="304"/>
      <c r="F132" s="325" t="s">
        <v>488</v>
      </c>
      <c r="G132" s="304"/>
      <c r="H132" s="304" t="s">
        <v>521</v>
      </c>
      <c r="I132" s="304" t="s">
        <v>484</v>
      </c>
      <c r="J132" s="304">
        <v>50</v>
      </c>
      <c r="K132" s="347"/>
    </row>
    <row r="133" ht="15" customHeight="1">
      <c r="B133" s="345"/>
      <c r="C133" s="304" t="s">
        <v>507</v>
      </c>
      <c r="D133" s="304"/>
      <c r="E133" s="304"/>
      <c r="F133" s="325" t="s">
        <v>488</v>
      </c>
      <c r="G133" s="304"/>
      <c r="H133" s="304" t="s">
        <v>521</v>
      </c>
      <c r="I133" s="304" t="s">
        <v>484</v>
      </c>
      <c r="J133" s="304">
        <v>50</v>
      </c>
      <c r="K133" s="347"/>
    </row>
    <row r="134" ht="15" customHeight="1">
      <c r="B134" s="345"/>
      <c r="C134" s="304" t="s">
        <v>509</v>
      </c>
      <c r="D134" s="304"/>
      <c r="E134" s="304"/>
      <c r="F134" s="325" t="s">
        <v>488</v>
      </c>
      <c r="G134" s="304"/>
      <c r="H134" s="304" t="s">
        <v>521</v>
      </c>
      <c r="I134" s="304" t="s">
        <v>484</v>
      </c>
      <c r="J134" s="304">
        <v>50</v>
      </c>
      <c r="K134" s="347"/>
    </row>
    <row r="135" ht="15" customHeight="1">
      <c r="B135" s="345"/>
      <c r="C135" s="304" t="s">
        <v>124</v>
      </c>
      <c r="D135" s="304"/>
      <c r="E135" s="304"/>
      <c r="F135" s="325" t="s">
        <v>488</v>
      </c>
      <c r="G135" s="304"/>
      <c r="H135" s="304" t="s">
        <v>534</v>
      </c>
      <c r="I135" s="304" t="s">
        <v>484</v>
      </c>
      <c r="J135" s="304">
        <v>255</v>
      </c>
      <c r="K135" s="347"/>
    </row>
    <row r="136" ht="15" customHeight="1">
      <c r="B136" s="345"/>
      <c r="C136" s="304" t="s">
        <v>511</v>
      </c>
      <c r="D136" s="304"/>
      <c r="E136" s="304"/>
      <c r="F136" s="325" t="s">
        <v>482</v>
      </c>
      <c r="G136" s="304"/>
      <c r="H136" s="304" t="s">
        <v>535</v>
      </c>
      <c r="I136" s="304" t="s">
        <v>513</v>
      </c>
      <c r="J136" s="304"/>
      <c r="K136" s="347"/>
    </row>
    <row r="137" ht="15" customHeight="1">
      <c r="B137" s="345"/>
      <c r="C137" s="304" t="s">
        <v>514</v>
      </c>
      <c r="D137" s="304"/>
      <c r="E137" s="304"/>
      <c r="F137" s="325" t="s">
        <v>482</v>
      </c>
      <c r="G137" s="304"/>
      <c r="H137" s="304" t="s">
        <v>536</v>
      </c>
      <c r="I137" s="304" t="s">
        <v>516</v>
      </c>
      <c r="J137" s="304"/>
      <c r="K137" s="347"/>
    </row>
    <row r="138" ht="15" customHeight="1">
      <c r="B138" s="345"/>
      <c r="C138" s="304" t="s">
        <v>517</v>
      </c>
      <c r="D138" s="304"/>
      <c r="E138" s="304"/>
      <c r="F138" s="325" t="s">
        <v>482</v>
      </c>
      <c r="G138" s="304"/>
      <c r="H138" s="304" t="s">
        <v>517</v>
      </c>
      <c r="I138" s="304" t="s">
        <v>516</v>
      </c>
      <c r="J138" s="304"/>
      <c r="K138" s="347"/>
    </row>
    <row r="139" ht="15" customHeight="1">
      <c r="B139" s="345"/>
      <c r="C139" s="304" t="s">
        <v>44</v>
      </c>
      <c r="D139" s="304"/>
      <c r="E139" s="304"/>
      <c r="F139" s="325" t="s">
        <v>482</v>
      </c>
      <c r="G139" s="304"/>
      <c r="H139" s="304" t="s">
        <v>537</v>
      </c>
      <c r="I139" s="304" t="s">
        <v>516</v>
      </c>
      <c r="J139" s="304"/>
      <c r="K139" s="347"/>
    </row>
    <row r="140" ht="15" customHeight="1">
      <c r="B140" s="345"/>
      <c r="C140" s="304" t="s">
        <v>538</v>
      </c>
      <c r="D140" s="304"/>
      <c r="E140" s="304"/>
      <c r="F140" s="325" t="s">
        <v>482</v>
      </c>
      <c r="G140" s="304"/>
      <c r="H140" s="304" t="s">
        <v>539</v>
      </c>
      <c r="I140" s="304" t="s">
        <v>516</v>
      </c>
      <c r="J140" s="304"/>
      <c r="K140" s="347"/>
    </row>
    <row r="141" ht="15" customHeight="1">
      <c r="B141" s="348"/>
      <c r="C141" s="349"/>
      <c r="D141" s="349"/>
      <c r="E141" s="349"/>
      <c r="F141" s="349"/>
      <c r="G141" s="349"/>
      <c r="H141" s="349"/>
      <c r="I141" s="349"/>
      <c r="J141" s="349"/>
      <c r="K141" s="350"/>
    </row>
    <row r="142" ht="18.75" customHeight="1">
      <c r="B142" s="300"/>
      <c r="C142" s="300"/>
      <c r="D142" s="300"/>
      <c r="E142" s="300"/>
      <c r="F142" s="337"/>
      <c r="G142" s="300"/>
      <c r="H142" s="300"/>
      <c r="I142" s="300"/>
      <c r="J142" s="300"/>
      <c r="K142" s="300"/>
    </row>
    <row r="143" ht="18.75" customHeight="1">
      <c r="B143" s="311"/>
      <c r="C143" s="311"/>
      <c r="D143" s="311"/>
      <c r="E143" s="311"/>
      <c r="F143" s="311"/>
      <c r="G143" s="311"/>
      <c r="H143" s="311"/>
      <c r="I143" s="311"/>
      <c r="J143" s="311"/>
      <c r="K143" s="311"/>
    </row>
    <row r="144" ht="7.5" customHeight="1">
      <c r="B144" s="312"/>
      <c r="C144" s="313"/>
      <c r="D144" s="313"/>
      <c r="E144" s="313"/>
      <c r="F144" s="313"/>
      <c r="G144" s="313"/>
      <c r="H144" s="313"/>
      <c r="I144" s="313"/>
      <c r="J144" s="313"/>
      <c r="K144" s="314"/>
    </row>
    <row r="145" ht="45" customHeight="1">
      <c r="B145" s="315"/>
      <c r="C145" s="316" t="s">
        <v>540</v>
      </c>
      <c r="D145" s="316"/>
      <c r="E145" s="316"/>
      <c r="F145" s="316"/>
      <c r="G145" s="316"/>
      <c r="H145" s="316"/>
      <c r="I145" s="316"/>
      <c r="J145" s="316"/>
      <c r="K145" s="317"/>
    </row>
    <row r="146" ht="17.25" customHeight="1">
      <c r="B146" s="315"/>
      <c r="C146" s="318" t="s">
        <v>476</v>
      </c>
      <c r="D146" s="318"/>
      <c r="E146" s="318"/>
      <c r="F146" s="318" t="s">
        <v>477</v>
      </c>
      <c r="G146" s="319"/>
      <c r="H146" s="318" t="s">
        <v>119</v>
      </c>
      <c r="I146" s="318" t="s">
        <v>63</v>
      </c>
      <c r="J146" s="318" t="s">
        <v>478</v>
      </c>
      <c r="K146" s="317"/>
    </row>
    <row r="147" ht="17.25" customHeight="1">
      <c r="B147" s="315"/>
      <c r="C147" s="320" t="s">
        <v>479</v>
      </c>
      <c r="D147" s="320"/>
      <c r="E147" s="320"/>
      <c r="F147" s="321" t="s">
        <v>480</v>
      </c>
      <c r="G147" s="322"/>
      <c r="H147" s="320"/>
      <c r="I147" s="320"/>
      <c r="J147" s="320" t="s">
        <v>481</v>
      </c>
      <c r="K147" s="317"/>
    </row>
    <row r="148" ht="5.25" customHeight="1">
      <c r="B148" s="326"/>
      <c r="C148" s="323"/>
      <c r="D148" s="323"/>
      <c r="E148" s="323"/>
      <c r="F148" s="323"/>
      <c r="G148" s="324"/>
      <c r="H148" s="323"/>
      <c r="I148" s="323"/>
      <c r="J148" s="323"/>
      <c r="K148" s="347"/>
    </row>
    <row r="149" ht="15" customHeight="1">
      <c r="B149" s="326"/>
      <c r="C149" s="351" t="s">
        <v>485</v>
      </c>
      <c r="D149" s="304"/>
      <c r="E149" s="304"/>
      <c r="F149" s="352" t="s">
        <v>482</v>
      </c>
      <c r="G149" s="304"/>
      <c r="H149" s="351" t="s">
        <v>521</v>
      </c>
      <c r="I149" s="351" t="s">
        <v>484</v>
      </c>
      <c r="J149" s="351">
        <v>120</v>
      </c>
      <c r="K149" s="347"/>
    </row>
    <row r="150" ht="15" customHeight="1">
      <c r="B150" s="326"/>
      <c r="C150" s="351" t="s">
        <v>530</v>
      </c>
      <c r="D150" s="304"/>
      <c r="E150" s="304"/>
      <c r="F150" s="352" t="s">
        <v>482</v>
      </c>
      <c r="G150" s="304"/>
      <c r="H150" s="351" t="s">
        <v>541</v>
      </c>
      <c r="I150" s="351" t="s">
        <v>484</v>
      </c>
      <c r="J150" s="351" t="s">
        <v>532</v>
      </c>
      <c r="K150" s="347"/>
    </row>
    <row r="151" ht="15" customHeight="1">
      <c r="B151" s="326"/>
      <c r="C151" s="351" t="s">
        <v>87</v>
      </c>
      <c r="D151" s="304"/>
      <c r="E151" s="304"/>
      <c r="F151" s="352" t="s">
        <v>482</v>
      </c>
      <c r="G151" s="304"/>
      <c r="H151" s="351" t="s">
        <v>542</v>
      </c>
      <c r="I151" s="351" t="s">
        <v>484</v>
      </c>
      <c r="J151" s="351" t="s">
        <v>532</v>
      </c>
      <c r="K151" s="347"/>
    </row>
    <row r="152" ht="15" customHeight="1">
      <c r="B152" s="326"/>
      <c r="C152" s="351" t="s">
        <v>487</v>
      </c>
      <c r="D152" s="304"/>
      <c r="E152" s="304"/>
      <c r="F152" s="352" t="s">
        <v>488</v>
      </c>
      <c r="G152" s="304"/>
      <c r="H152" s="351" t="s">
        <v>521</v>
      </c>
      <c r="I152" s="351" t="s">
        <v>484</v>
      </c>
      <c r="J152" s="351">
        <v>50</v>
      </c>
      <c r="K152" s="347"/>
    </row>
    <row r="153" ht="15" customHeight="1">
      <c r="B153" s="326"/>
      <c r="C153" s="351" t="s">
        <v>490</v>
      </c>
      <c r="D153" s="304"/>
      <c r="E153" s="304"/>
      <c r="F153" s="352" t="s">
        <v>482</v>
      </c>
      <c r="G153" s="304"/>
      <c r="H153" s="351" t="s">
        <v>521</v>
      </c>
      <c r="I153" s="351" t="s">
        <v>492</v>
      </c>
      <c r="J153" s="351"/>
      <c r="K153" s="347"/>
    </row>
    <row r="154" ht="15" customHeight="1">
      <c r="B154" s="326"/>
      <c r="C154" s="351" t="s">
        <v>501</v>
      </c>
      <c r="D154" s="304"/>
      <c r="E154" s="304"/>
      <c r="F154" s="352" t="s">
        <v>488</v>
      </c>
      <c r="G154" s="304"/>
      <c r="H154" s="351" t="s">
        <v>521</v>
      </c>
      <c r="I154" s="351" t="s">
        <v>484</v>
      </c>
      <c r="J154" s="351">
        <v>50</v>
      </c>
      <c r="K154" s="347"/>
    </row>
    <row r="155" ht="15" customHeight="1">
      <c r="B155" s="326"/>
      <c r="C155" s="351" t="s">
        <v>509</v>
      </c>
      <c r="D155" s="304"/>
      <c r="E155" s="304"/>
      <c r="F155" s="352" t="s">
        <v>488</v>
      </c>
      <c r="G155" s="304"/>
      <c r="H155" s="351" t="s">
        <v>521</v>
      </c>
      <c r="I155" s="351" t="s">
        <v>484</v>
      </c>
      <c r="J155" s="351">
        <v>50</v>
      </c>
      <c r="K155" s="347"/>
    </row>
    <row r="156" ht="15" customHeight="1">
      <c r="B156" s="326"/>
      <c r="C156" s="351" t="s">
        <v>507</v>
      </c>
      <c r="D156" s="304"/>
      <c r="E156" s="304"/>
      <c r="F156" s="352" t="s">
        <v>488</v>
      </c>
      <c r="G156" s="304"/>
      <c r="H156" s="351" t="s">
        <v>521</v>
      </c>
      <c r="I156" s="351" t="s">
        <v>484</v>
      </c>
      <c r="J156" s="351">
        <v>50</v>
      </c>
      <c r="K156" s="347"/>
    </row>
    <row r="157" ht="15" customHeight="1">
      <c r="B157" s="326"/>
      <c r="C157" s="351" t="s">
        <v>103</v>
      </c>
      <c r="D157" s="304"/>
      <c r="E157" s="304"/>
      <c r="F157" s="352" t="s">
        <v>482</v>
      </c>
      <c r="G157" s="304"/>
      <c r="H157" s="351" t="s">
        <v>543</v>
      </c>
      <c r="I157" s="351" t="s">
        <v>484</v>
      </c>
      <c r="J157" s="351" t="s">
        <v>544</v>
      </c>
      <c r="K157" s="347"/>
    </row>
    <row r="158" ht="15" customHeight="1">
      <c r="B158" s="326"/>
      <c r="C158" s="351" t="s">
        <v>545</v>
      </c>
      <c r="D158" s="304"/>
      <c r="E158" s="304"/>
      <c r="F158" s="352" t="s">
        <v>482</v>
      </c>
      <c r="G158" s="304"/>
      <c r="H158" s="351" t="s">
        <v>546</v>
      </c>
      <c r="I158" s="351" t="s">
        <v>516</v>
      </c>
      <c r="J158" s="351"/>
      <c r="K158" s="347"/>
    </row>
    <row r="159" ht="15" customHeight="1">
      <c r="B159" s="353"/>
      <c r="C159" s="335"/>
      <c r="D159" s="335"/>
      <c r="E159" s="335"/>
      <c r="F159" s="335"/>
      <c r="G159" s="335"/>
      <c r="H159" s="335"/>
      <c r="I159" s="335"/>
      <c r="J159" s="335"/>
      <c r="K159" s="354"/>
    </row>
    <row r="160" ht="18.75" customHeight="1">
      <c r="B160" s="300"/>
      <c r="C160" s="304"/>
      <c r="D160" s="304"/>
      <c r="E160" s="304"/>
      <c r="F160" s="325"/>
      <c r="G160" s="304"/>
      <c r="H160" s="304"/>
      <c r="I160" s="304"/>
      <c r="J160" s="304"/>
      <c r="K160" s="300"/>
    </row>
    <row r="161" ht="18.75" customHeight="1">
      <c r="B161" s="300"/>
      <c r="C161" s="304"/>
      <c r="D161" s="304"/>
      <c r="E161" s="304"/>
      <c r="F161" s="325"/>
      <c r="G161" s="304"/>
      <c r="H161" s="304"/>
      <c r="I161" s="304"/>
      <c r="J161" s="304"/>
      <c r="K161" s="300"/>
    </row>
    <row r="162" ht="18.75" customHeight="1">
      <c r="B162" s="300"/>
      <c r="C162" s="304"/>
      <c r="D162" s="304"/>
      <c r="E162" s="304"/>
      <c r="F162" s="325"/>
      <c r="G162" s="304"/>
      <c r="H162" s="304"/>
      <c r="I162" s="304"/>
      <c r="J162" s="304"/>
      <c r="K162" s="300"/>
    </row>
    <row r="163" ht="18.75" customHeight="1">
      <c r="B163" s="300"/>
      <c r="C163" s="304"/>
      <c r="D163" s="304"/>
      <c r="E163" s="304"/>
      <c r="F163" s="325"/>
      <c r="G163" s="304"/>
      <c r="H163" s="304"/>
      <c r="I163" s="304"/>
      <c r="J163" s="304"/>
      <c r="K163" s="300"/>
    </row>
    <row r="164" ht="18.75" customHeight="1">
      <c r="B164" s="300"/>
      <c r="C164" s="304"/>
      <c r="D164" s="304"/>
      <c r="E164" s="304"/>
      <c r="F164" s="325"/>
      <c r="G164" s="304"/>
      <c r="H164" s="304"/>
      <c r="I164" s="304"/>
      <c r="J164" s="304"/>
      <c r="K164" s="300"/>
    </row>
    <row r="165" ht="18.75" customHeight="1">
      <c r="B165" s="300"/>
      <c r="C165" s="304"/>
      <c r="D165" s="304"/>
      <c r="E165" s="304"/>
      <c r="F165" s="325"/>
      <c r="G165" s="304"/>
      <c r="H165" s="304"/>
      <c r="I165" s="304"/>
      <c r="J165" s="304"/>
      <c r="K165" s="300"/>
    </row>
    <row r="166" ht="18.75" customHeight="1">
      <c r="B166" s="300"/>
      <c r="C166" s="304"/>
      <c r="D166" s="304"/>
      <c r="E166" s="304"/>
      <c r="F166" s="325"/>
      <c r="G166" s="304"/>
      <c r="H166" s="304"/>
      <c r="I166" s="304"/>
      <c r="J166" s="304"/>
      <c r="K166" s="300"/>
    </row>
    <row r="167" ht="18.75" customHeight="1">
      <c r="B167" s="311"/>
      <c r="C167" s="311"/>
      <c r="D167" s="311"/>
      <c r="E167" s="311"/>
      <c r="F167" s="311"/>
      <c r="G167" s="311"/>
      <c r="H167" s="311"/>
      <c r="I167" s="311"/>
      <c r="J167" s="311"/>
      <c r="K167" s="311"/>
    </row>
    <row r="168" ht="7.5" customHeight="1">
      <c r="B168" s="290"/>
      <c r="C168" s="291"/>
      <c r="D168" s="291"/>
      <c r="E168" s="291"/>
      <c r="F168" s="291"/>
      <c r="G168" s="291"/>
      <c r="H168" s="291"/>
      <c r="I168" s="291"/>
      <c r="J168" s="291"/>
      <c r="K168" s="292"/>
    </row>
    <row r="169" ht="45" customHeight="1">
      <c r="B169" s="293"/>
      <c r="C169" s="294" t="s">
        <v>547</v>
      </c>
      <c r="D169" s="294"/>
      <c r="E169" s="294"/>
      <c r="F169" s="294"/>
      <c r="G169" s="294"/>
      <c r="H169" s="294"/>
      <c r="I169" s="294"/>
      <c r="J169" s="294"/>
      <c r="K169" s="295"/>
    </row>
    <row r="170" ht="17.25" customHeight="1">
      <c r="B170" s="293"/>
      <c r="C170" s="318" t="s">
        <v>476</v>
      </c>
      <c r="D170" s="318"/>
      <c r="E170" s="318"/>
      <c r="F170" s="318" t="s">
        <v>477</v>
      </c>
      <c r="G170" s="355"/>
      <c r="H170" s="356" t="s">
        <v>119</v>
      </c>
      <c r="I170" s="356" t="s">
        <v>63</v>
      </c>
      <c r="J170" s="318" t="s">
        <v>478</v>
      </c>
      <c r="K170" s="295"/>
    </row>
    <row r="171" ht="17.25" customHeight="1">
      <c r="B171" s="296"/>
      <c r="C171" s="320" t="s">
        <v>479</v>
      </c>
      <c r="D171" s="320"/>
      <c r="E171" s="320"/>
      <c r="F171" s="321" t="s">
        <v>480</v>
      </c>
      <c r="G171" s="357"/>
      <c r="H171" s="358"/>
      <c r="I171" s="358"/>
      <c r="J171" s="320" t="s">
        <v>481</v>
      </c>
      <c r="K171" s="298"/>
    </row>
    <row r="172" ht="5.25" customHeight="1">
      <c r="B172" s="326"/>
      <c r="C172" s="323"/>
      <c r="D172" s="323"/>
      <c r="E172" s="323"/>
      <c r="F172" s="323"/>
      <c r="G172" s="324"/>
      <c r="H172" s="323"/>
      <c r="I172" s="323"/>
      <c r="J172" s="323"/>
      <c r="K172" s="347"/>
    </row>
    <row r="173" ht="15" customHeight="1">
      <c r="B173" s="326"/>
      <c r="C173" s="304" t="s">
        <v>485</v>
      </c>
      <c r="D173" s="304"/>
      <c r="E173" s="304"/>
      <c r="F173" s="325" t="s">
        <v>482</v>
      </c>
      <c r="G173" s="304"/>
      <c r="H173" s="304" t="s">
        <v>521</v>
      </c>
      <c r="I173" s="304" t="s">
        <v>484</v>
      </c>
      <c r="J173" s="304">
        <v>120</v>
      </c>
      <c r="K173" s="347"/>
    </row>
    <row r="174" ht="15" customHeight="1">
      <c r="B174" s="326"/>
      <c r="C174" s="304" t="s">
        <v>530</v>
      </c>
      <c r="D174" s="304"/>
      <c r="E174" s="304"/>
      <c r="F174" s="325" t="s">
        <v>482</v>
      </c>
      <c r="G174" s="304"/>
      <c r="H174" s="304" t="s">
        <v>531</v>
      </c>
      <c r="I174" s="304" t="s">
        <v>484</v>
      </c>
      <c r="J174" s="304" t="s">
        <v>532</v>
      </c>
      <c r="K174" s="347"/>
    </row>
    <row r="175" ht="15" customHeight="1">
      <c r="B175" s="326"/>
      <c r="C175" s="304" t="s">
        <v>87</v>
      </c>
      <c r="D175" s="304"/>
      <c r="E175" s="304"/>
      <c r="F175" s="325" t="s">
        <v>482</v>
      </c>
      <c r="G175" s="304"/>
      <c r="H175" s="304" t="s">
        <v>548</v>
      </c>
      <c r="I175" s="304" t="s">
        <v>484</v>
      </c>
      <c r="J175" s="304" t="s">
        <v>532</v>
      </c>
      <c r="K175" s="347"/>
    </row>
    <row r="176" ht="15" customHeight="1">
      <c r="B176" s="326"/>
      <c r="C176" s="304" t="s">
        <v>487</v>
      </c>
      <c r="D176" s="304"/>
      <c r="E176" s="304"/>
      <c r="F176" s="325" t="s">
        <v>488</v>
      </c>
      <c r="G176" s="304"/>
      <c r="H176" s="304" t="s">
        <v>548</v>
      </c>
      <c r="I176" s="304" t="s">
        <v>484</v>
      </c>
      <c r="J176" s="304">
        <v>50</v>
      </c>
      <c r="K176" s="347"/>
    </row>
    <row r="177" ht="15" customHeight="1">
      <c r="B177" s="326"/>
      <c r="C177" s="304" t="s">
        <v>490</v>
      </c>
      <c r="D177" s="304"/>
      <c r="E177" s="304"/>
      <c r="F177" s="325" t="s">
        <v>482</v>
      </c>
      <c r="G177" s="304"/>
      <c r="H177" s="304" t="s">
        <v>548</v>
      </c>
      <c r="I177" s="304" t="s">
        <v>492</v>
      </c>
      <c r="J177" s="304"/>
      <c r="K177" s="347"/>
    </row>
    <row r="178" ht="15" customHeight="1">
      <c r="B178" s="326"/>
      <c r="C178" s="304" t="s">
        <v>501</v>
      </c>
      <c r="D178" s="304"/>
      <c r="E178" s="304"/>
      <c r="F178" s="325" t="s">
        <v>488</v>
      </c>
      <c r="G178" s="304"/>
      <c r="H178" s="304" t="s">
        <v>548</v>
      </c>
      <c r="I178" s="304" t="s">
        <v>484</v>
      </c>
      <c r="J178" s="304">
        <v>50</v>
      </c>
      <c r="K178" s="347"/>
    </row>
    <row r="179" ht="15" customHeight="1">
      <c r="B179" s="326"/>
      <c r="C179" s="304" t="s">
        <v>509</v>
      </c>
      <c r="D179" s="304"/>
      <c r="E179" s="304"/>
      <c r="F179" s="325" t="s">
        <v>488</v>
      </c>
      <c r="G179" s="304"/>
      <c r="H179" s="304" t="s">
        <v>548</v>
      </c>
      <c r="I179" s="304" t="s">
        <v>484</v>
      </c>
      <c r="J179" s="304">
        <v>50</v>
      </c>
      <c r="K179" s="347"/>
    </row>
    <row r="180" ht="15" customHeight="1">
      <c r="B180" s="326"/>
      <c r="C180" s="304" t="s">
        <v>507</v>
      </c>
      <c r="D180" s="304"/>
      <c r="E180" s="304"/>
      <c r="F180" s="325" t="s">
        <v>488</v>
      </c>
      <c r="G180" s="304"/>
      <c r="H180" s="304" t="s">
        <v>548</v>
      </c>
      <c r="I180" s="304" t="s">
        <v>484</v>
      </c>
      <c r="J180" s="304">
        <v>50</v>
      </c>
      <c r="K180" s="347"/>
    </row>
    <row r="181" ht="15" customHeight="1">
      <c r="B181" s="326"/>
      <c r="C181" s="304" t="s">
        <v>118</v>
      </c>
      <c r="D181" s="304"/>
      <c r="E181" s="304"/>
      <c r="F181" s="325" t="s">
        <v>482</v>
      </c>
      <c r="G181" s="304"/>
      <c r="H181" s="304" t="s">
        <v>549</v>
      </c>
      <c r="I181" s="304" t="s">
        <v>550</v>
      </c>
      <c r="J181" s="304"/>
      <c r="K181" s="347"/>
    </row>
    <row r="182" ht="15" customHeight="1">
      <c r="B182" s="326"/>
      <c r="C182" s="304" t="s">
        <v>63</v>
      </c>
      <c r="D182" s="304"/>
      <c r="E182" s="304"/>
      <c r="F182" s="325" t="s">
        <v>482</v>
      </c>
      <c r="G182" s="304"/>
      <c r="H182" s="304" t="s">
        <v>551</v>
      </c>
      <c r="I182" s="304" t="s">
        <v>552</v>
      </c>
      <c r="J182" s="304">
        <v>1</v>
      </c>
      <c r="K182" s="347"/>
    </row>
    <row r="183" ht="15" customHeight="1">
      <c r="B183" s="326"/>
      <c r="C183" s="304" t="s">
        <v>59</v>
      </c>
      <c r="D183" s="304"/>
      <c r="E183" s="304"/>
      <c r="F183" s="325" t="s">
        <v>482</v>
      </c>
      <c r="G183" s="304"/>
      <c r="H183" s="304" t="s">
        <v>553</v>
      </c>
      <c r="I183" s="304" t="s">
        <v>484</v>
      </c>
      <c r="J183" s="304">
        <v>20</v>
      </c>
      <c r="K183" s="347"/>
    </row>
    <row r="184" ht="15" customHeight="1">
      <c r="B184" s="326"/>
      <c r="C184" s="304" t="s">
        <v>119</v>
      </c>
      <c r="D184" s="304"/>
      <c r="E184" s="304"/>
      <c r="F184" s="325" t="s">
        <v>482</v>
      </c>
      <c r="G184" s="304"/>
      <c r="H184" s="304" t="s">
        <v>554</v>
      </c>
      <c r="I184" s="304" t="s">
        <v>484</v>
      </c>
      <c r="J184" s="304">
        <v>255</v>
      </c>
      <c r="K184" s="347"/>
    </row>
    <row r="185" ht="15" customHeight="1">
      <c r="B185" s="326"/>
      <c r="C185" s="304" t="s">
        <v>120</v>
      </c>
      <c r="D185" s="304"/>
      <c r="E185" s="304"/>
      <c r="F185" s="325" t="s">
        <v>482</v>
      </c>
      <c r="G185" s="304"/>
      <c r="H185" s="304" t="s">
        <v>446</v>
      </c>
      <c r="I185" s="304" t="s">
        <v>484</v>
      </c>
      <c r="J185" s="304">
        <v>10</v>
      </c>
      <c r="K185" s="347"/>
    </row>
    <row r="186" ht="15" customHeight="1">
      <c r="B186" s="326"/>
      <c r="C186" s="304" t="s">
        <v>121</v>
      </c>
      <c r="D186" s="304"/>
      <c r="E186" s="304"/>
      <c r="F186" s="325" t="s">
        <v>482</v>
      </c>
      <c r="G186" s="304"/>
      <c r="H186" s="304" t="s">
        <v>555</v>
      </c>
      <c r="I186" s="304" t="s">
        <v>516</v>
      </c>
      <c r="J186" s="304"/>
      <c r="K186" s="347"/>
    </row>
    <row r="187" ht="15" customHeight="1">
      <c r="B187" s="326"/>
      <c r="C187" s="304" t="s">
        <v>556</v>
      </c>
      <c r="D187" s="304"/>
      <c r="E187" s="304"/>
      <c r="F187" s="325" t="s">
        <v>482</v>
      </c>
      <c r="G187" s="304"/>
      <c r="H187" s="304" t="s">
        <v>557</v>
      </c>
      <c r="I187" s="304" t="s">
        <v>516</v>
      </c>
      <c r="J187" s="304"/>
      <c r="K187" s="347"/>
    </row>
    <row r="188" ht="15" customHeight="1">
      <c r="B188" s="326"/>
      <c r="C188" s="304" t="s">
        <v>545</v>
      </c>
      <c r="D188" s="304"/>
      <c r="E188" s="304"/>
      <c r="F188" s="325" t="s">
        <v>482</v>
      </c>
      <c r="G188" s="304"/>
      <c r="H188" s="304" t="s">
        <v>558</v>
      </c>
      <c r="I188" s="304" t="s">
        <v>516</v>
      </c>
      <c r="J188" s="304"/>
      <c r="K188" s="347"/>
    </row>
    <row r="189" ht="15" customHeight="1">
      <c r="B189" s="326"/>
      <c r="C189" s="304" t="s">
        <v>123</v>
      </c>
      <c r="D189" s="304"/>
      <c r="E189" s="304"/>
      <c r="F189" s="325" t="s">
        <v>488</v>
      </c>
      <c r="G189" s="304"/>
      <c r="H189" s="304" t="s">
        <v>559</v>
      </c>
      <c r="I189" s="304" t="s">
        <v>484</v>
      </c>
      <c r="J189" s="304">
        <v>50</v>
      </c>
      <c r="K189" s="347"/>
    </row>
    <row r="190" ht="15" customHeight="1">
      <c r="B190" s="326"/>
      <c r="C190" s="304" t="s">
        <v>560</v>
      </c>
      <c r="D190" s="304"/>
      <c r="E190" s="304"/>
      <c r="F190" s="325" t="s">
        <v>488</v>
      </c>
      <c r="G190" s="304"/>
      <c r="H190" s="304" t="s">
        <v>561</v>
      </c>
      <c r="I190" s="304" t="s">
        <v>562</v>
      </c>
      <c r="J190" s="304"/>
      <c r="K190" s="347"/>
    </row>
    <row r="191" ht="15" customHeight="1">
      <c r="B191" s="326"/>
      <c r="C191" s="304" t="s">
        <v>563</v>
      </c>
      <c r="D191" s="304"/>
      <c r="E191" s="304"/>
      <c r="F191" s="325" t="s">
        <v>488</v>
      </c>
      <c r="G191" s="304"/>
      <c r="H191" s="304" t="s">
        <v>564</v>
      </c>
      <c r="I191" s="304" t="s">
        <v>562</v>
      </c>
      <c r="J191" s="304"/>
      <c r="K191" s="347"/>
    </row>
    <row r="192" ht="15" customHeight="1">
      <c r="B192" s="326"/>
      <c r="C192" s="304" t="s">
        <v>565</v>
      </c>
      <c r="D192" s="304"/>
      <c r="E192" s="304"/>
      <c r="F192" s="325" t="s">
        <v>488</v>
      </c>
      <c r="G192" s="304"/>
      <c r="H192" s="304" t="s">
        <v>566</v>
      </c>
      <c r="I192" s="304" t="s">
        <v>562</v>
      </c>
      <c r="J192" s="304"/>
      <c r="K192" s="347"/>
    </row>
    <row r="193" ht="15" customHeight="1">
      <c r="B193" s="326"/>
      <c r="C193" s="359" t="s">
        <v>567</v>
      </c>
      <c r="D193" s="304"/>
      <c r="E193" s="304"/>
      <c r="F193" s="325" t="s">
        <v>488</v>
      </c>
      <c r="G193" s="304"/>
      <c r="H193" s="304" t="s">
        <v>568</v>
      </c>
      <c r="I193" s="304" t="s">
        <v>569</v>
      </c>
      <c r="J193" s="360" t="s">
        <v>570</v>
      </c>
      <c r="K193" s="347"/>
    </row>
    <row r="194" ht="15" customHeight="1">
      <c r="B194" s="326"/>
      <c r="C194" s="310" t="s">
        <v>48</v>
      </c>
      <c r="D194" s="304"/>
      <c r="E194" s="304"/>
      <c r="F194" s="325" t="s">
        <v>482</v>
      </c>
      <c r="G194" s="304"/>
      <c r="H194" s="300" t="s">
        <v>571</v>
      </c>
      <c r="I194" s="304" t="s">
        <v>572</v>
      </c>
      <c r="J194" s="304"/>
      <c r="K194" s="347"/>
    </row>
    <row r="195" ht="15" customHeight="1">
      <c r="B195" s="326"/>
      <c r="C195" s="310" t="s">
        <v>573</v>
      </c>
      <c r="D195" s="304"/>
      <c r="E195" s="304"/>
      <c r="F195" s="325" t="s">
        <v>482</v>
      </c>
      <c r="G195" s="304"/>
      <c r="H195" s="304" t="s">
        <v>574</v>
      </c>
      <c r="I195" s="304" t="s">
        <v>516</v>
      </c>
      <c r="J195" s="304"/>
      <c r="K195" s="347"/>
    </row>
    <row r="196" ht="15" customHeight="1">
      <c r="B196" s="326"/>
      <c r="C196" s="310" t="s">
        <v>575</v>
      </c>
      <c r="D196" s="304"/>
      <c r="E196" s="304"/>
      <c r="F196" s="325" t="s">
        <v>482</v>
      </c>
      <c r="G196" s="304"/>
      <c r="H196" s="304" t="s">
        <v>576</v>
      </c>
      <c r="I196" s="304" t="s">
        <v>516</v>
      </c>
      <c r="J196" s="304"/>
      <c r="K196" s="347"/>
    </row>
    <row r="197" ht="15" customHeight="1">
      <c r="B197" s="326"/>
      <c r="C197" s="310" t="s">
        <v>577</v>
      </c>
      <c r="D197" s="304"/>
      <c r="E197" s="304"/>
      <c r="F197" s="325" t="s">
        <v>488</v>
      </c>
      <c r="G197" s="304"/>
      <c r="H197" s="304" t="s">
        <v>578</v>
      </c>
      <c r="I197" s="304" t="s">
        <v>516</v>
      </c>
      <c r="J197" s="304"/>
      <c r="K197" s="347"/>
    </row>
    <row r="198" ht="15" customHeight="1">
      <c r="B198" s="353"/>
      <c r="C198" s="361"/>
      <c r="D198" s="335"/>
      <c r="E198" s="335"/>
      <c r="F198" s="335"/>
      <c r="G198" s="335"/>
      <c r="H198" s="335"/>
      <c r="I198" s="335"/>
      <c r="J198" s="335"/>
      <c r="K198" s="354"/>
    </row>
    <row r="199" ht="18.75" customHeight="1">
      <c r="B199" s="300"/>
      <c r="C199" s="304"/>
      <c r="D199" s="304"/>
      <c r="E199" s="304"/>
      <c r="F199" s="325"/>
      <c r="G199" s="304"/>
      <c r="H199" s="304"/>
      <c r="I199" s="304"/>
      <c r="J199" s="304"/>
      <c r="K199" s="300"/>
    </row>
    <row r="200" ht="18.75" customHeight="1">
      <c r="B200" s="311"/>
      <c r="C200" s="311"/>
      <c r="D200" s="311"/>
      <c r="E200" s="311"/>
      <c r="F200" s="311"/>
      <c r="G200" s="311"/>
      <c r="H200" s="311"/>
      <c r="I200" s="311"/>
      <c r="J200" s="311"/>
      <c r="K200" s="311"/>
    </row>
    <row r="201" ht="13.5">
      <c r="B201" s="290"/>
      <c r="C201" s="291"/>
      <c r="D201" s="291"/>
      <c r="E201" s="291"/>
      <c r="F201" s="291"/>
      <c r="G201" s="291"/>
      <c r="H201" s="291"/>
      <c r="I201" s="291"/>
      <c r="J201" s="291"/>
      <c r="K201" s="292"/>
    </row>
    <row r="202" ht="21" customHeight="1">
      <c r="B202" s="293"/>
      <c r="C202" s="294" t="s">
        <v>579</v>
      </c>
      <c r="D202" s="294"/>
      <c r="E202" s="294"/>
      <c r="F202" s="294"/>
      <c r="G202" s="294"/>
      <c r="H202" s="294"/>
      <c r="I202" s="294"/>
      <c r="J202" s="294"/>
      <c r="K202" s="295"/>
    </row>
    <row r="203" ht="25.5" customHeight="1">
      <c r="B203" s="293"/>
      <c r="C203" s="362" t="s">
        <v>580</v>
      </c>
      <c r="D203" s="362"/>
      <c r="E203" s="362"/>
      <c r="F203" s="362" t="s">
        <v>581</v>
      </c>
      <c r="G203" s="363"/>
      <c r="H203" s="362" t="s">
        <v>582</v>
      </c>
      <c r="I203" s="362"/>
      <c r="J203" s="362"/>
      <c r="K203" s="295"/>
    </row>
    <row r="204" ht="5.25" customHeight="1">
      <c r="B204" s="326"/>
      <c r="C204" s="323"/>
      <c r="D204" s="323"/>
      <c r="E204" s="323"/>
      <c r="F204" s="323"/>
      <c r="G204" s="304"/>
      <c r="H204" s="323"/>
      <c r="I204" s="323"/>
      <c r="J204" s="323"/>
      <c r="K204" s="347"/>
    </row>
    <row r="205" ht="15" customHeight="1">
      <c r="B205" s="326"/>
      <c r="C205" s="304" t="s">
        <v>572</v>
      </c>
      <c r="D205" s="304"/>
      <c r="E205" s="304"/>
      <c r="F205" s="325" t="s">
        <v>49</v>
      </c>
      <c r="G205" s="304"/>
      <c r="H205" s="304" t="s">
        <v>583</v>
      </c>
      <c r="I205" s="304"/>
      <c r="J205" s="304"/>
      <c r="K205" s="347"/>
    </row>
    <row r="206" ht="15" customHeight="1">
      <c r="B206" s="326"/>
      <c r="C206" s="332"/>
      <c r="D206" s="304"/>
      <c r="E206" s="304"/>
      <c r="F206" s="325" t="s">
        <v>50</v>
      </c>
      <c r="G206" s="304"/>
      <c r="H206" s="304" t="s">
        <v>584</v>
      </c>
      <c r="I206" s="304"/>
      <c r="J206" s="304"/>
      <c r="K206" s="347"/>
    </row>
    <row r="207" ht="15" customHeight="1">
      <c r="B207" s="326"/>
      <c r="C207" s="332"/>
      <c r="D207" s="304"/>
      <c r="E207" s="304"/>
      <c r="F207" s="325" t="s">
        <v>53</v>
      </c>
      <c r="G207" s="304"/>
      <c r="H207" s="304" t="s">
        <v>585</v>
      </c>
      <c r="I207" s="304"/>
      <c r="J207" s="304"/>
      <c r="K207" s="347"/>
    </row>
    <row r="208" ht="15" customHeight="1">
      <c r="B208" s="326"/>
      <c r="C208" s="304"/>
      <c r="D208" s="304"/>
      <c r="E208" s="304"/>
      <c r="F208" s="325" t="s">
        <v>51</v>
      </c>
      <c r="G208" s="304"/>
      <c r="H208" s="304" t="s">
        <v>586</v>
      </c>
      <c r="I208" s="304"/>
      <c r="J208" s="304"/>
      <c r="K208" s="347"/>
    </row>
    <row r="209" ht="15" customHeight="1">
      <c r="B209" s="326"/>
      <c r="C209" s="304"/>
      <c r="D209" s="304"/>
      <c r="E209" s="304"/>
      <c r="F209" s="325" t="s">
        <v>52</v>
      </c>
      <c r="G209" s="304"/>
      <c r="H209" s="304" t="s">
        <v>587</v>
      </c>
      <c r="I209" s="304"/>
      <c r="J209" s="304"/>
      <c r="K209" s="347"/>
    </row>
    <row r="210" ht="15" customHeight="1">
      <c r="B210" s="326"/>
      <c r="C210" s="304"/>
      <c r="D210" s="304"/>
      <c r="E210" s="304"/>
      <c r="F210" s="325"/>
      <c r="G210" s="304"/>
      <c r="H210" s="304"/>
      <c r="I210" s="304"/>
      <c r="J210" s="304"/>
      <c r="K210" s="347"/>
    </row>
    <row r="211" ht="15" customHeight="1">
      <c r="B211" s="326"/>
      <c r="C211" s="304" t="s">
        <v>528</v>
      </c>
      <c r="D211" s="304"/>
      <c r="E211" s="304"/>
      <c r="F211" s="325" t="s">
        <v>83</v>
      </c>
      <c r="G211" s="304"/>
      <c r="H211" s="304" t="s">
        <v>588</v>
      </c>
      <c r="I211" s="304"/>
      <c r="J211" s="304"/>
      <c r="K211" s="347"/>
    </row>
    <row r="212" ht="15" customHeight="1">
      <c r="B212" s="326"/>
      <c r="C212" s="332"/>
      <c r="D212" s="304"/>
      <c r="E212" s="304"/>
      <c r="F212" s="325" t="s">
        <v>425</v>
      </c>
      <c r="G212" s="304"/>
      <c r="H212" s="304" t="s">
        <v>426</v>
      </c>
      <c r="I212" s="304"/>
      <c r="J212" s="304"/>
      <c r="K212" s="347"/>
    </row>
    <row r="213" ht="15" customHeight="1">
      <c r="B213" s="326"/>
      <c r="C213" s="304"/>
      <c r="D213" s="304"/>
      <c r="E213" s="304"/>
      <c r="F213" s="325" t="s">
        <v>423</v>
      </c>
      <c r="G213" s="304"/>
      <c r="H213" s="304" t="s">
        <v>589</v>
      </c>
      <c r="I213" s="304"/>
      <c r="J213" s="304"/>
      <c r="K213" s="347"/>
    </row>
    <row r="214" ht="15" customHeight="1">
      <c r="B214" s="364"/>
      <c r="C214" s="332"/>
      <c r="D214" s="332"/>
      <c r="E214" s="332"/>
      <c r="F214" s="325" t="s">
        <v>427</v>
      </c>
      <c r="G214" s="310"/>
      <c r="H214" s="351" t="s">
        <v>428</v>
      </c>
      <c r="I214" s="351"/>
      <c r="J214" s="351"/>
      <c r="K214" s="365"/>
    </row>
    <row r="215" ht="15" customHeight="1">
      <c r="B215" s="364"/>
      <c r="C215" s="332"/>
      <c r="D215" s="332"/>
      <c r="E215" s="332"/>
      <c r="F215" s="325" t="s">
        <v>429</v>
      </c>
      <c r="G215" s="310"/>
      <c r="H215" s="351" t="s">
        <v>590</v>
      </c>
      <c r="I215" s="351"/>
      <c r="J215" s="351"/>
      <c r="K215" s="365"/>
    </row>
    <row r="216" ht="15" customHeight="1">
      <c r="B216" s="364"/>
      <c r="C216" s="332"/>
      <c r="D216" s="332"/>
      <c r="E216" s="332"/>
      <c r="F216" s="366"/>
      <c r="G216" s="310"/>
      <c r="H216" s="367"/>
      <c r="I216" s="367"/>
      <c r="J216" s="367"/>
      <c r="K216" s="365"/>
    </row>
    <row r="217" ht="15" customHeight="1">
      <c r="B217" s="364"/>
      <c r="C217" s="304" t="s">
        <v>552</v>
      </c>
      <c r="D217" s="332"/>
      <c r="E217" s="332"/>
      <c r="F217" s="325">
        <v>1</v>
      </c>
      <c r="G217" s="310"/>
      <c r="H217" s="351" t="s">
        <v>591</v>
      </c>
      <c r="I217" s="351"/>
      <c r="J217" s="351"/>
      <c r="K217" s="365"/>
    </row>
    <row r="218" ht="15" customHeight="1">
      <c r="B218" s="364"/>
      <c r="C218" s="332"/>
      <c r="D218" s="332"/>
      <c r="E218" s="332"/>
      <c r="F218" s="325">
        <v>2</v>
      </c>
      <c r="G218" s="310"/>
      <c r="H218" s="351" t="s">
        <v>592</v>
      </c>
      <c r="I218" s="351"/>
      <c r="J218" s="351"/>
      <c r="K218" s="365"/>
    </row>
    <row r="219" ht="15" customHeight="1">
      <c r="B219" s="364"/>
      <c r="C219" s="332"/>
      <c r="D219" s="332"/>
      <c r="E219" s="332"/>
      <c r="F219" s="325">
        <v>3</v>
      </c>
      <c r="G219" s="310"/>
      <c r="H219" s="351" t="s">
        <v>593</v>
      </c>
      <c r="I219" s="351"/>
      <c r="J219" s="351"/>
      <c r="K219" s="365"/>
    </row>
    <row r="220" ht="15" customHeight="1">
      <c r="B220" s="364"/>
      <c r="C220" s="332"/>
      <c r="D220" s="332"/>
      <c r="E220" s="332"/>
      <c r="F220" s="325">
        <v>4</v>
      </c>
      <c r="G220" s="310"/>
      <c r="H220" s="351" t="s">
        <v>594</v>
      </c>
      <c r="I220" s="351"/>
      <c r="J220" s="351"/>
      <c r="K220" s="365"/>
    </row>
    <row r="221" ht="12.75" customHeight="1">
      <c r="B221" s="368"/>
      <c r="C221" s="369"/>
      <c r="D221" s="369"/>
      <c r="E221" s="369"/>
      <c r="F221" s="369"/>
      <c r="G221" s="369"/>
      <c r="H221" s="369"/>
      <c r="I221" s="369"/>
      <c r="J221" s="369"/>
      <c r="K221" s="370"/>
    </row>
  </sheetData>
  <sheetProtection autoFilter="0" deleteColumns="0" deleteRows="0" formatCells="0" formatColumns="0" formatRows="0" insertColumns="0" insertHyperlinks="0" insertRows="0" pivotTables="0" sort="0"/>
  <mergeCells count="77">
    <mergeCell ref="H217:J217"/>
    <mergeCell ref="H218:J218"/>
    <mergeCell ref="H219:J219"/>
    <mergeCell ref="H203:J203"/>
    <mergeCell ref="H205:J205"/>
    <mergeCell ref="H220:J220"/>
    <mergeCell ref="H208:J208"/>
    <mergeCell ref="H209:J209"/>
    <mergeCell ref="H211:J211"/>
    <mergeCell ref="H212:J212"/>
    <mergeCell ref="H213:J213"/>
    <mergeCell ref="H214:J214"/>
    <mergeCell ref="H215:J215"/>
    <mergeCell ref="H206:J206"/>
    <mergeCell ref="H207:J207"/>
    <mergeCell ref="D67:J67"/>
    <mergeCell ref="D68:J68"/>
    <mergeCell ref="C73:J73"/>
    <mergeCell ref="C100:J100"/>
    <mergeCell ref="C120:J120"/>
    <mergeCell ref="C145:J145"/>
    <mergeCell ref="C169:J169"/>
    <mergeCell ref="C202:J202"/>
    <mergeCell ref="D60:J60"/>
    <mergeCell ref="D61:J61"/>
    <mergeCell ref="D63:J63"/>
    <mergeCell ref="D64:J64"/>
    <mergeCell ref="D65:J65"/>
    <mergeCell ref="D66:J66"/>
    <mergeCell ref="C53:J53"/>
    <mergeCell ref="C55:J55"/>
    <mergeCell ref="D56:J56"/>
    <mergeCell ref="D57:J57"/>
    <mergeCell ref="D58:J58"/>
    <mergeCell ref="D59:J59"/>
    <mergeCell ref="G43:J43"/>
    <mergeCell ref="D45:J45"/>
    <mergeCell ref="E46:J46"/>
    <mergeCell ref="E47:J47"/>
    <mergeCell ref="E48:J48"/>
    <mergeCell ref="D49:J49"/>
    <mergeCell ref="F20:J20"/>
    <mergeCell ref="F21:J21"/>
    <mergeCell ref="C23:J23"/>
    <mergeCell ref="C24:J24"/>
    <mergeCell ref="C50:J50"/>
    <mergeCell ref="C52:J52"/>
    <mergeCell ref="G39:J39"/>
    <mergeCell ref="G40:J40"/>
    <mergeCell ref="G41:J41"/>
    <mergeCell ref="G42:J42"/>
    <mergeCell ref="D31:J31"/>
    <mergeCell ref="D32:J32"/>
    <mergeCell ref="D33:J33"/>
    <mergeCell ref="G34:J34"/>
    <mergeCell ref="G35:J35"/>
    <mergeCell ref="G36:J36"/>
    <mergeCell ref="D14:J14"/>
    <mergeCell ref="D15:J15"/>
    <mergeCell ref="F16:J16"/>
    <mergeCell ref="F17:J17"/>
    <mergeCell ref="G37:J37"/>
    <mergeCell ref="G38:J38"/>
    <mergeCell ref="D25:J25"/>
    <mergeCell ref="D26:J26"/>
    <mergeCell ref="D28:J28"/>
    <mergeCell ref="D29:J29"/>
    <mergeCell ref="F18:J18"/>
    <mergeCell ref="F19:J19"/>
    <mergeCell ref="C9:J9"/>
    <mergeCell ref="D10:J10"/>
    <mergeCell ref="C3:J3"/>
    <mergeCell ref="C4:J4"/>
    <mergeCell ref="C6:J6"/>
    <mergeCell ref="C7:J7"/>
    <mergeCell ref="D11:J11"/>
    <mergeCell ref="D13:J13"/>
  </mergeCells>
  <pageSetup paperSize="9" orientation="landscape" fitToHeight="0"/>
</worksheet>
</file>

<file path=docProps/core.xml><?xml version="1.0" encoding="utf-8"?>
<cp:coreProperties xmlns:dc="http://purl.org/dc/elements/1.1/" xmlns:dcterms="http://purl.org/dc/terms/" xmlns:xsi="http://www.w3.org/2001/XMLSchema-instance" xmlns:cp="http://schemas.openxmlformats.org/package/2006/metadata/core-properties">
  <dc:creator>Rachota Tomáš</dc:creator>
  <cp:lastModifiedBy>Rachota Tomáš</cp:lastModifiedBy>
  <dcterms:created xsi:type="dcterms:W3CDTF">2018-06-05T07:43:07Z</dcterms:created>
  <dcterms:modified xsi:type="dcterms:W3CDTF">2018-06-05T07:43:11Z</dcterms:modified>
</cp:coreProperties>
</file>