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_01 - zab zař" sheetId="2" r:id="rId2"/>
    <sheet name="SO_02S - zenmí práce - sb..." sheetId="3" r:id="rId3"/>
    <sheet name="SO_02U - zemní práce URS" sheetId="4" r:id="rId4"/>
    <sheet name="SO_03 - rušení LIS" sheetId="5" r:id="rId5"/>
    <sheet name="SO_100 - VRN" sheetId="6" r:id="rId6"/>
    <sheet name="Pokyny pro vyplnění" sheetId="7" r:id="rId7"/>
  </sheets>
  <definedNames>
    <definedName name="_xlnm.Print_Area" localSheetId="0">'Rekapitulace zakázky'!$D$4:$AO$33,'Rekapitulace zakázky'!$C$39:$AQ$58</definedName>
    <definedName name="_xlnm.Print_Titles" localSheetId="0">'Rekapitulace zakázky'!$49:$49</definedName>
    <definedName name="_xlnm._FilterDatabase" localSheetId="1" hidden="1">'SO_01 - zab zař'!$C$79:$K$183</definedName>
    <definedName name="_xlnm.Print_Area" localSheetId="1">'SO_01 - zab zař'!$C$4:$J$36,'SO_01 - zab zař'!$C$42:$J$61,'SO_01 - zab zař'!$C$67:$K$183</definedName>
    <definedName name="_xlnm.Print_Titles" localSheetId="1">'SO_01 - zab zař'!$79:$79</definedName>
    <definedName name="_xlnm._FilterDatabase" localSheetId="2" hidden="1">'SO_02S - zenmí práce - sb...'!$C$84:$K$97</definedName>
    <definedName name="_xlnm.Print_Area" localSheetId="2">'SO_02S - zenmí práce - sb...'!$C$4:$J$38,'SO_02S - zenmí práce - sb...'!$C$44:$J$64,'SO_02S - zenmí práce - sb...'!$C$70:$K$97</definedName>
    <definedName name="_xlnm.Print_Titles" localSheetId="2">'SO_02S - zenmí práce - sb...'!$84:$84</definedName>
    <definedName name="_xlnm._FilterDatabase" localSheetId="3" hidden="1">'SO_02U - zemní práce URS'!$C$86:$K$105</definedName>
    <definedName name="_xlnm.Print_Area" localSheetId="3">'SO_02U - zemní práce URS'!$C$4:$J$38,'SO_02U - zemní práce URS'!$C$44:$J$66,'SO_02U - zemní práce URS'!$C$72:$K$105</definedName>
    <definedName name="_xlnm.Print_Titles" localSheetId="3">'SO_02U - zemní práce URS'!$86:$86</definedName>
    <definedName name="_xlnm._FilterDatabase" localSheetId="4" hidden="1">'SO_03 - rušení LIS'!$C$77:$K$88</definedName>
    <definedName name="_xlnm.Print_Area" localSheetId="4">'SO_03 - rušení LIS'!$C$4:$J$36,'SO_03 - rušení LIS'!$C$42:$J$59,'SO_03 - rušení LIS'!$C$65:$K$88</definedName>
    <definedName name="_xlnm.Print_Titles" localSheetId="4">'SO_03 - rušení LIS'!$77:$77</definedName>
    <definedName name="_xlnm._FilterDatabase" localSheetId="5" hidden="1">'SO_100 - VRN'!$C$77:$K$88</definedName>
    <definedName name="_xlnm.Print_Area" localSheetId="5">'SO_100 - VRN'!$C$4:$J$36,'SO_100 - VRN'!$C$42:$J$59,'SO_100 - VRN'!$C$65:$K$88</definedName>
    <definedName name="_xlnm.Print_Titles" localSheetId="5">'SO_100 - VRN'!$77:$77</definedName>
  </definedNames>
  <calcPr/>
</workbook>
</file>

<file path=xl/calcChain.xml><?xml version="1.0" encoding="utf-8"?>
<calcChain xmlns="http://schemas.openxmlformats.org/spreadsheetml/2006/main">
  <c i="1" r="AY57"/>
  <c r="AX57"/>
  <c i="6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T81"/>
  <c r="R82"/>
  <c r="R81"/>
  <c r="P82"/>
  <c r="P81"/>
  <c r="BK82"/>
  <c r="BK81"/>
  <c r="J81"/>
  <c r="J82"/>
  <c r="BE82"/>
  <c r="J58"/>
  <c r="BI80"/>
  <c r="F34"/>
  <c i="1" r="BD57"/>
  <c i="6" r="BH80"/>
  <c r="F33"/>
  <c i="1" r="BC57"/>
  <c i="6" r="BG80"/>
  <c r="F32"/>
  <c i="1" r="BB57"/>
  <c i="6" r="BF80"/>
  <c r="J31"/>
  <c i="1" r="AW57"/>
  <c i="6" r="F31"/>
  <c i="1" r="BA57"/>
  <c i="6" r="T80"/>
  <c r="T79"/>
  <c r="T78"/>
  <c r="R80"/>
  <c r="R79"/>
  <c r="R78"/>
  <c r="P80"/>
  <c r="P79"/>
  <c r="P78"/>
  <c i="1" r="AU57"/>
  <c i="6" r="BK80"/>
  <c r="BK79"/>
  <c r="J79"/>
  <c r="BK78"/>
  <c r="J78"/>
  <c r="J56"/>
  <c r="J27"/>
  <c i="1" r="AG57"/>
  <c i="6" r="J80"/>
  <c r="BE80"/>
  <c r="J30"/>
  <c i="1" r="AV57"/>
  <c i="6" r="F30"/>
  <c i="1" r="AZ57"/>
  <c i="6"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6"/>
  <c r="AX56"/>
  <c i="5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6"/>
  <c i="5" r="BH81"/>
  <c r="F33"/>
  <c i="1" r="BC56"/>
  <c i="5" r="BG81"/>
  <c r="F32"/>
  <c i="1" r="BB56"/>
  <c i="5" r="BF81"/>
  <c r="J31"/>
  <c i="1" r="AW56"/>
  <c i="5" r="F31"/>
  <c i="1" r="BA56"/>
  <c i="5" r="T81"/>
  <c r="T80"/>
  <c r="T79"/>
  <c r="T78"/>
  <c r="R81"/>
  <c r="R80"/>
  <c r="R79"/>
  <c r="R78"/>
  <c r="P81"/>
  <c r="P80"/>
  <c r="P79"/>
  <c r="P78"/>
  <c i="1" r="AU56"/>
  <c i="5" r="BK81"/>
  <c r="BK80"/>
  <c r="J80"/>
  <c r="BK79"/>
  <c r="J79"/>
  <c r="BK78"/>
  <c r="J78"/>
  <c r="J56"/>
  <c r="J27"/>
  <c i="1" r="AG56"/>
  <c i="5" r="J81"/>
  <c r="BE81"/>
  <c r="J30"/>
  <c i="1" r="AV56"/>
  <c i="5" r="F30"/>
  <c i="1" r="AZ56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5"/>
  <c r="AX55"/>
  <c i="4"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5"/>
  <c r="BI100"/>
  <c r="BH100"/>
  <c r="BG100"/>
  <c r="BF100"/>
  <c r="T100"/>
  <c r="R100"/>
  <c r="P100"/>
  <c r="BK100"/>
  <c r="J100"/>
  <c r="BE100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64"/>
  <c r="J63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6"/>
  <c i="1" r="BD55"/>
  <c i="4" r="BH90"/>
  <c r="F35"/>
  <c i="1" r="BC55"/>
  <c i="4" r="BG90"/>
  <c r="F34"/>
  <c i="1" r="BB55"/>
  <c i="4" r="BF90"/>
  <c r="J33"/>
  <c i="1" r="AW55"/>
  <c i="4" r="F33"/>
  <c i="1" r="BA55"/>
  <c i="4" r="T90"/>
  <c r="T89"/>
  <c r="T88"/>
  <c r="T87"/>
  <c r="R90"/>
  <c r="R89"/>
  <c r="R88"/>
  <c r="R87"/>
  <c r="P90"/>
  <c r="P89"/>
  <c r="P88"/>
  <c r="P87"/>
  <c i="1" r="AU55"/>
  <c i="4" r="BK90"/>
  <c r="BK89"/>
  <c r="J89"/>
  <c r="BK88"/>
  <c r="J88"/>
  <c r="BK87"/>
  <c r="J87"/>
  <c r="J60"/>
  <c r="J29"/>
  <c i="1" r="AG55"/>
  <c i="4" r="J90"/>
  <c r="BE90"/>
  <c r="J32"/>
  <c i="1" r="AV55"/>
  <c i="4" r="F32"/>
  <c i="1" r="AZ55"/>
  <c i="4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4"/>
  <c r="AX54"/>
  <c i="3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3"/>
  <c r="BI89"/>
  <c r="BH89"/>
  <c r="BG89"/>
  <c r="BF89"/>
  <c r="T89"/>
  <c r="R89"/>
  <c r="P89"/>
  <c r="BK89"/>
  <c r="J89"/>
  <c r="BE89"/>
  <c r="BI88"/>
  <c r="F36"/>
  <c i="1" r="BD54"/>
  <c i="3" r="BH88"/>
  <c r="F35"/>
  <c i="1" r="BC54"/>
  <c i="3" r="BG88"/>
  <c r="F34"/>
  <c i="1" r="BB54"/>
  <c i="3" r="BF88"/>
  <c r="J33"/>
  <c i="1" r="AW54"/>
  <c i="3" r="F33"/>
  <c i="1" r="BA54"/>
  <c i="3" r="T88"/>
  <c r="T87"/>
  <c r="T86"/>
  <c r="T85"/>
  <c r="R88"/>
  <c r="R87"/>
  <c r="R86"/>
  <c r="R85"/>
  <c r="P88"/>
  <c r="P87"/>
  <c r="P86"/>
  <c r="P85"/>
  <c i="1" r="AU54"/>
  <c i="3" r="BK88"/>
  <c r="BK87"/>
  <c r="J87"/>
  <c r="BK86"/>
  <c r="J86"/>
  <c r="BK85"/>
  <c r="J85"/>
  <c r="J60"/>
  <c r="J29"/>
  <c i="1" r="AG54"/>
  <c i="3" r="J88"/>
  <c r="BE88"/>
  <c r="J32"/>
  <c i="1" r="AV54"/>
  <c i="3" r="F32"/>
  <c i="1" r="AZ54"/>
  <c i="3" r="J62"/>
  <c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52"/>
  <c r="AX52"/>
  <c i="2"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0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T102"/>
  <c r="R104"/>
  <c r="R103"/>
  <c r="R102"/>
  <c r="P104"/>
  <c r="P103"/>
  <c r="P102"/>
  <c r="BK104"/>
  <c r="BK103"/>
  <c r="J103"/>
  <c r="BK102"/>
  <c r="J102"/>
  <c r="J104"/>
  <c r="BE104"/>
  <c r="J59"/>
  <c r="J58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R82"/>
  <c r="R81"/>
  <c r="R80"/>
  <c r="P82"/>
  <c r="P81"/>
  <c r="P80"/>
  <c i="1" r="AU52"/>
  <c i="2" r="BK82"/>
  <c r="BK81"/>
  <c r="J81"/>
  <c r="BK80"/>
  <c r="J80"/>
  <c r="J56"/>
  <c r="J27"/>
  <c i="1" r="AG52"/>
  <c i="2" r="J82"/>
  <c r="BE82"/>
  <c r="J30"/>
  <c i="1" r="AV52"/>
  <c i="2" r="F30"/>
  <c i="1" r="AZ52"/>
  <c i="2"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3"/>
  <c r="BC53"/>
  <c r="BB53"/>
  <c r="BA53"/>
  <c r="AZ53"/>
  <c r="AY53"/>
  <c r="AX53"/>
  <c r="AW53"/>
  <c r="AV53"/>
  <c r="AU53"/>
  <c r="AT53"/>
  <c r="AS53"/>
  <c r="AG53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<sst xmlns="http://schemas.openxmlformats.org/spreadsheetml/2006/main">
  <si>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</si>
  <si>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</si>
  <si>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</si>
  <si>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</si>
  <si>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</si>
  <si>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</si>
  <si>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</si>
  <si>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{74131a84-1888-4256-b295-4d733c553840}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</si>
  <si>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</si>
  <si>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</si>
  <si>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</si>
  <si>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</si>
  <si>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</si>
  <si>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</si>
  <si>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</si>
  <si>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</si>
  <si>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OPR18_04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</si>
  <si>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</si>
  <si>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</si>
  <si>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 xml:space="preserve"> Starostín-náhrada KO počítači náprav</t>
  </si>
  <si>
    <t>KSO:</t>
  </si>
  <si>
    <t/>
  </si>
  <si>
    <t>CC-CZ:</t>
  </si>
  <si>
    <t>Místo:</t>
  </si>
  <si>
    <t xml:space="preserve"> </t>
  </si>
  <si>
    <t>Datum:</t>
  </si>
  <si>
    <t>13. 7. 2018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</si>
  <si>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</si>
  <si>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</si>
  <si>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</si>
  <si>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</si>
  <si>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</si>
  <si>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</si>
  <si>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</si>
  <si>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</si>
  <si>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</si>
  <si>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</si>
  <si>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</si>
  <si>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</si>
  <si>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</si>
  <si>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</si>
  <si>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</si>
  <si>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</si>
  <si>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</si>
  <si>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</si>
  <si>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</si>
  <si>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</si>
  <si>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</si>
  <si>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</si>
  <si>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</si>
  <si>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</si>
  <si>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</si>
  <si>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</si>
  <si>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</si>
  <si>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</si>
  <si>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</si>
  <si>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</si>
  <si>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</si>
  <si>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</si>
  <si>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</si>
  <si>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</si>
  <si>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</si>
  <si>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</si>
  <si>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</si>
  <si>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</si>
  <si>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</si>
  <si>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</si>
  <si>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</si>
  <si>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</si>
  <si>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</si>
  <si>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</si>
  <si>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</si>
  <si>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</si>
  <si>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</si>
  <si>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SO_01</t>
  </si>
  <si>
    <t>zab zař</t>
  </si>
  <si>
    <t>ING</t>
  </si>
  <si>
    <t>1</t>
  </si>
  <si>
    <t>{b4133d99-3e48-464a-8900-dbf44177c181}</t>
  </si>
  <si>
    <t>2</t>
  </si>
  <si>
    <t>SO_02</t>
  </si>
  <si>
    <t xml:space="preserve"> zemní práce</t>
  </si>
  <si>
    <t>STA</t>
  </si>
  <si>
    <t>{01b7440b-0f32-493a-b98c-6d0e4915d769}</t>
  </si>
  <si>
    <t>SO_02S</t>
  </si>
  <si>
    <t>zenmí práce - sborník</t>
  </si>
  <si>
    <t>Soupis</t>
  </si>
  <si>
    <t>{04017e40-7ddc-403a-98a6-33446d7e3323}</t>
  </si>
  <si>
    <t>SO_02U</t>
  </si>
  <si>
    <t>zemní práce URS</t>
  </si>
  <si>
    <t>{581c74c8-7485-4faf-8d90-396eb97ae512}</t>
  </si>
  <si>
    <t>SO_03</t>
  </si>
  <si>
    <t>rušení LIS</t>
  </si>
  <si>
    <t>{3897a4df-6c5c-49c1-a9b9-92444ecfb3cd}</t>
  </si>
  <si>
    <t>SO_100</t>
  </si>
  <si>
    <t>VRN</t>
  </si>
  <si>
    <t>VON</t>
  </si>
  <si>
    <t>{0751ec85-4771-4fb8-a7a8-d03abef00391}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</si>
  <si>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</si>
  <si>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</si>
  <si>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</si>
  <si>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</si>
  <si>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</si>
  <si>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</si>
  <si>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</si>
  <si>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SO_01 - zab zař</t>
  </si>
  <si>
    <t>REKAPITULACE ČLENĚNÍ SOUPISU PRACÍ</t>
  </si>
  <si>
    <t>Kód dílu - Popis</t>
  </si>
  <si>
    <t>Cena celkem [CZK]</t>
  </si>
  <si>
    <t>Náklady soupisu celkem</t>
  </si>
  <si>
    <t>-1</t>
  </si>
  <si>
    <t>D1 - D1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</si>
  <si>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</si>
  <si>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</si>
  <si>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</si>
  <si>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</si>
  <si>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</si>
  <si>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</si>
  <si>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</si>
  <si>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</si>
  <si>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</si>
  <si>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</si>
  <si>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</si>
  <si>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</si>
  <si>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</si>
  <si>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</si>
  <si>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</si>
  <si>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</si>
  <si>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</si>
  <si>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</si>
  <si>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ROZPOCET</t>
  </si>
  <si>
    <t>M</t>
  </si>
  <si>
    <t>7593311200</t>
  </si>
  <si>
    <t>Konstrukční díly Zásuvka ESP ocínovaná norma 71101DS024 (CV711015024)</t>
  </si>
  <si>
    <t>kus</t>
  </si>
  <si>
    <t>Sborník UOŽI 01 2018</t>
  </si>
  <si>
    <t>256</t>
  </si>
  <si>
    <t>64</t>
  </si>
  <si>
    <t>127507158</t>
  </si>
  <si>
    <t>7590610020</t>
  </si>
  <si>
    <t>Indikační a kolejové desky a ovládací pulty Buňka světelná jednožárovková norma 72040B (CV720409002)</t>
  </si>
  <si>
    <t>-736660869</t>
  </si>
  <si>
    <t>3</t>
  </si>
  <si>
    <t>7590610370</t>
  </si>
  <si>
    <t>Indikační a kolejové desky a ovládací pulty Stínítko rudé norma 72040D-010 (HM0321720400010)</t>
  </si>
  <si>
    <t>27398401</t>
  </si>
  <si>
    <t>4</t>
  </si>
  <si>
    <t>7590610380</t>
  </si>
  <si>
    <t>Indikační a kolejové desky a ovládací pulty Stínítko zelené norma 72040D-011 (HM0321720400011)</t>
  </si>
  <si>
    <t>2067346675</t>
  </si>
  <si>
    <t>5</t>
  </si>
  <si>
    <t>7590610390</t>
  </si>
  <si>
    <t>Indikační a kolejové desky a ovládací pulty Stínítko modré norma 72040D-012 (HM0321720400012)</t>
  </si>
  <si>
    <t>1934955686</t>
  </si>
  <si>
    <t>6</t>
  </si>
  <si>
    <t>7590610400</t>
  </si>
  <si>
    <t>Indikační a kolejové desky a ovládací pulty Stínítko čiré norma 72040D-013 (HM0321720400013)</t>
  </si>
  <si>
    <t>1315632742</t>
  </si>
  <si>
    <t>7</t>
  </si>
  <si>
    <t>7590610410</t>
  </si>
  <si>
    <t>Indikační a kolejové desky a ovládací pulty Stínítko žluté norma 72040D-014 (HM0321720400014)</t>
  </si>
  <si>
    <t>-904729458</t>
  </si>
  <si>
    <t>8</t>
  </si>
  <si>
    <t>7590610220</t>
  </si>
  <si>
    <t>Indikační a kolejové desky a ovládací pulty Tlačítko dvoupolohové nevratné norma 72077C (CV720779003)</t>
  </si>
  <si>
    <t>128</t>
  </si>
  <si>
    <t>311868084</t>
  </si>
  <si>
    <t>9</t>
  </si>
  <si>
    <t>7590610180</t>
  </si>
  <si>
    <t>Indikační a kolejové desky a ovládací pulty Tlačítko dvoupoloh. vratné norma 72076A (CV720769001)</t>
  </si>
  <si>
    <t>-1370781557</t>
  </si>
  <si>
    <t>10</t>
  </si>
  <si>
    <t>7590610240</t>
  </si>
  <si>
    <t>Indikační a kolejové desky a ovládací pulty Tlačítko třípoloh.vratné norma 72078C (CV720789003)</t>
  </si>
  <si>
    <t>1604215642</t>
  </si>
  <si>
    <t>11</t>
  </si>
  <si>
    <t>7590610420</t>
  </si>
  <si>
    <t>Indikační a kolejové desky a ovládací pulty Deska kolejová |540x540x230| 72122A</t>
  </si>
  <si>
    <t>454423739</t>
  </si>
  <si>
    <t>12</t>
  </si>
  <si>
    <t>7590610490R</t>
  </si>
  <si>
    <t>Indikační a kolejové desky a ovládací pulty - počítadlo Hengsler</t>
  </si>
  <si>
    <t>199909002</t>
  </si>
  <si>
    <t>13</t>
  </si>
  <si>
    <t>K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</si>
  <si>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</si>
  <si>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</si>
  <si>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14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</si>
  <si>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</si>
  <si>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</si>
  <si>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7598095635</t>
  </si>
  <si>
    <t>Vyhotovení revizní správy PZZ - vykonání prohlídky a  zkoušky pro napájení elektrického zařízení včetně vyhotovení revizní zprávy podle vyhl. 100/1995 Sb. a norem ČSN</t>
  </si>
  <si>
    <t>16</t>
  </si>
  <si>
    <t>7590521025</t>
  </si>
  <si>
    <t>Venkovní vedení kabelová - metalické sítě Plněné, párované s ochr. Vodičem TCEKPFLEY 24 P 1,0 D</t>
  </si>
  <si>
    <t>m</t>
  </si>
  <si>
    <t>17</t>
  </si>
  <si>
    <t>7590521010</t>
  </si>
  <si>
    <t>Venkovní vedení kabelová - metalické sítě Plněné, párované s ochr. Vodičem TCEKPFLEY 7 P 1,0 D</t>
  </si>
  <si>
    <t>18</t>
  </si>
  <si>
    <t>7590520995</t>
  </si>
  <si>
    <t>Venkovní vedení kabelová - metalické sítě Plněné, párované s ochr. Vodičem TCEKPFLEY 3 P 1,0 D</t>
  </si>
  <si>
    <t>19</t>
  </si>
  <si>
    <t>7590105426R</t>
  </si>
  <si>
    <t>BallMarker-kabelový označník</t>
  </si>
  <si>
    <t>ks</t>
  </si>
  <si>
    <t>20</t>
  </si>
  <si>
    <t>5955101014</t>
  </si>
  <si>
    <t>Kamenivo drcené štěrkodrť frakce 0/8</t>
  </si>
  <si>
    <t>t</t>
  </si>
  <si>
    <t>HSV</t>
  </si>
  <si>
    <t>Práce a dodávky HSV</t>
  </si>
  <si>
    <t>Komunikace pozemní</t>
  </si>
  <si>
    <t>5904020010</t>
  </si>
  <si>
    <t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</si>
  <si>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m2</t>
  </si>
  <si>
    <t>-407890006</t>
  </si>
  <si>
    <t>22</t>
  </si>
  <si>
    <t>5904030010</t>
  </si>
  <si>
    <t>Likvidace porostu odhrnutí včetně kořenů. Poznámka: 1. V cenách jsou započteny náklady na naložení na dopravní prostředek a uložení na skládku.2. V cenách nejsou obsaženy náklady na dopravu a skládkovné.</t>
  </si>
  <si>
    <t>1078655824</t>
  </si>
  <si>
    <t>23</t>
  </si>
  <si>
    <t>5907055010</t>
  </si>
  <si>
    <t>Vrtání kolejnic otvor o průměru do 10 mm. Poznámka: 1. V cenách jsou započteny náklady na manipulaci podložení, označení a provedení vrtu ve stojině kolejnice.</t>
  </si>
  <si>
    <t>-631056848</t>
  </si>
  <si>
    <t>24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</si>
  <si>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</si>
  <si>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</si>
  <si>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</si>
  <si>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-759846032</t>
  </si>
  <si>
    <t>OST</t>
  </si>
  <si>
    <t>Ostatní</t>
  </si>
  <si>
    <t>25</t>
  </si>
  <si>
    <t>7593310450</t>
  </si>
  <si>
    <t>Konstrukční díly Panel volné vazby úplný norma 72571C (CV725719003M)</t>
  </si>
  <si>
    <t>26</t>
  </si>
  <si>
    <t>7593310380</t>
  </si>
  <si>
    <t>Konstrukční díly Panel krycí norma 72479A (CV724799001M)</t>
  </si>
  <si>
    <t>27</t>
  </si>
  <si>
    <t>7593320654</t>
  </si>
  <si>
    <t>Prvky Panel jističů (133mm)</t>
  </si>
  <si>
    <t>28</t>
  </si>
  <si>
    <t>7593330040</t>
  </si>
  <si>
    <t xml:space="preserve">Výměnné díly Relé NMŠ 1-2000 AgNi  (HM0404221990407)</t>
  </si>
  <si>
    <t>29</t>
  </si>
  <si>
    <t>7593500600</t>
  </si>
  <si>
    <t>Trasy kabelového vedení Kabelové krycí desky a pásy Fólie výstražná modrá š. 34 cm</t>
  </si>
  <si>
    <t>32</t>
  </si>
  <si>
    <t>30</t>
  </si>
  <si>
    <t>7594300380</t>
  </si>
  <si>
    <t>Počítače náprav Vnitřní prvky PN ACS 2000 Skříň pro bloky šíře 126TE BGT06 126TE</t>
  </si>
  <si>
    <t>34</t>
  </si>
  <si>
    <t>31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</si>
  <si>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</si>
  <si>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</si>
  <si>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512</t>
  </si>
  <si>
    <t>-1471813201</t>
  </si>
  <si>
    <t>7492756030</t>
  </si>
  <si>
    <t>Pomocné práce pro montáž kabelů vyhledání stávajících kabelů ( měření, sonda ) - v obvodu žel. stanice nebo na na trati včetně provedení sondy</t>
  </si>
  <si>
    <t>-362160300</t>
  </si>
  <si>
    <t>33</t>
  </si>
  <si>
    <t>7491600250</t>
  </si>
  <si>
    <t>Uzemnění Vnější Tyč ZT 1.5k K- kříž zemnící</t>
  </si>
  <si>
    <t>1443122907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</si>
  <si>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</si>
  <si>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</si>
  <si>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1814511487</t>
  </si>
  <si>
    <t>35</t>
  </si>
  <si>
    <t>7498150525</t>
  </si>
  <si>
    <t>Vyhotovení výchozí revizní zprávy příplatek za každých dalších i započatých 500 000 Kč přes 1 000 000 Kč</t>
  </si>
  <si>
    <t>1117321465</t>
  </si>
  <si>
    <t>36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</si>
  <si>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</si>
  <si>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</si>
  <si>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1952095729</t>
  </si>
  <si>
    <t>37</t>
  </si>
  <si>
    <t>7590155022</t>
  </si>
  <si>
    <t>Montáž uzemnění návěstního kabelu v kabelovém závěru - připojení uzemňovací propojky na stínění kabelu, připojení uzemňovacího vodiče</t>
  </si>
  <si>
    <t>676424337</t>
  </si>
  <si>
    <t>38</t>
  </si>
  <si>
    <t>7590155044</t>
  </si>
  <si>
    <t>Montáž pasivní ochrany pro omezení atmosférických vlivů u neelektrizovaných tratí jednoduché bez uzemnění</t>
  </si>
  <si>
    <t>-324437305</t>
  </si>
  <si>
    <t>39</t>
  </si>
  <si>
    <t>7590155046</t>
  </si>
  <si>
    <t>Montáž pasivní ochrany pro omezení atmosférických vlivů u neelektrizovaných tratí dvojité včetně uzemnění</t>
  </si>
  <si>
    <t>136367356</t>
  </si>
  <si>
    <t>40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</si>
  <si>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</si>
  <si>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</si>
  <si>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41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</si>
  <si>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</si>
  <si>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</si>
  <si>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42</t>
  </si>
  <si>
    <t>7590555192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</si>
  <si>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</si>
  <si>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43</t>
  </si>
  <si>
    <t>7590555196</t>
  </si>
  <si>
    <t>Montáž forma pro kabely TCEKPFLE, TCEKPFLEY, TCEKPFLEZE, TCEKPFLEZY svorkovice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</si>
  <si>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44</t>
  </si>
  <si>
    <t>7590555202</t>
  </si>
  <si>
    <t>Montáž forma pro kabely TCEKPFLE, TCEKPFLEY, TCEKPFLEZE, TCEKPFLEZY svorkovice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</si>
  <si>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45</t>
  </si>
  <si>
    <t>7594190050</t>
  </si>
  <si>
    <t>Ostatní Souprava propojek s oky CEMBRE dvojitá + uzemnění norma 253039003 (HM0404223991903)</t>
  </si>
  <si>
    <t>46</t>
  </si>
  <si>
    <t>7590140180</t>
  </si>
  <si>
    <t>Závěry Závěr kabelový UPMP-WM VII. norma 73670G (CV736709007)</t>
  </si>
  <si>
    <t>48</t>
  </si>
  <si>
    <t>47</t>
  </si>
  <si>
    <t>7594190060</t>
  </si>
  <si>
    <t>Ostatní Souprava propojek s oky CEMBRE jednoduchá + uzemnění norma 253039002 (HM0404223991902)</t>
  </si>
  <si>
    <t>50</t>
  </si>
  <si>
    <t>7594190070</t>
  </si>
  <si>
    <t>Ostatní Souprava propojek s oky CEMBRE jednoduchá norma 253039001 (HM0404223991901)</t>
  </si>
  <si>
    <t>52</t>
  </si>
  <si>
    <t>49</t>
  </si>
  <si>
    <t>7592000030</t>
  </si>
  <si>
    <t>Bodové prvky v kolejišti Snímač průjezdu kola RSR 180 (4,8m kabel)</t>
  </si>
  <si>
    <t>54</t>
  </si>
  <si>
    <t>7592000090</t>
  </si>
  <si>
    <t>Bodové prvky v kolejišti Neoprénová ochr.hadice 5m</t>
  </si>
  <si>
    <t>56</t>
  </si>
  <si>
    <t>51</t>
  </si>
  <si>
    <t>7592000120</t>
  </si>
  <si>
    <t>Bodové prvky v kolejišti Montážní sada neoprénové ochr.hadice</t>
  </si>
  <si>
    <t>58</t>
  </si>
  <si>
    <t>7592000130</t>
  </si>
  <si>
    <t>Bodové prvky v kolejišti Upevňovací svorka hadice RSR</t>
  </si>
  <si>
    <t>60</t>
  </si>
  <si>
    <t>53</t>
  </si>
  <si>
    <t>7592000140</t>
  </si>
  <si>
    <t>Bodové prvky v kolejišti Upevňovací kolejnicové čelisti SK150</t>
  </si>
  <si>
    <t>62</t>
  </si>
  <si>
    <t>7592000150</t>
  </si>
  <si>
    <t>Bodové prvky v kolejišti Upevňovací šroub BBK</t>
  </si>
  <si>
    <t>pár</t>
  </si>
  <si>
    <t>55</t>
  </si>
  <si>
    <t>7592000240</t>
  </si>
  <si>
    <t>Bodové prvky v kolejišti Přepěťová ochrana EPO 180</t>
  </si>
  <si>
    <t>66</t>
  </si>
  <si>
    <t>7592000220</t>
  </si>
  <si>
    <t>Bodové prvky v kolejišti Uzemňovací souprava pro KSL-FP</t>
  </si>
  <si>
    <t>68</t>
  </si>
  <si>
    <t>57</t>
  </si>
  <si>
    <t>7590615034R</t>
  </si>
  <si>
    <t>Montáž kolejové desky na kolejovou desku (nástavba)</t>
  </si>
  <si>
    <t>-138218296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</si>
  <si>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</si>
  <si>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</si>
  <si>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-147762773</t>
  </si>
  <si>
    <t>59</t>
  </si>
  <si>
    <t>7590617020</t>
  </si>
  <si>
    <t>Demontáž skříňky s pomocnými tlačítky - včetně odpojení kabelů</t>
  </si>
  <si>
    <t>1366388731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</si>
  <si>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</si>
  <si>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</si>
  <si>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-392821482</t>
  </si>
  <si>
    <t>61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</si>
  <si>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</si>
  <si>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</si>
  <si>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198347690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</si>
  <si>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</si>
  <si>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</si>
  <si>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-162863824</t>
  </si>
  <si>
    <t>63</t>
  </si>
  <si>
    <t>7590190160</t>
  </si>
  <si>
    <t>Ostatní Trámek umělohmotný UTR-122 norma 9802.11 (HM0321859999802)</t>
  </si>
  <si>
    <t>648075333</t>
  </si>
  <si>
    <t>5964133010</t>
  </si>
  <si>
    <t>Geotextilie ochranné</t>
  </si>
  <si>
    <t>-571484541</t>
  </si>
  <si>
    <t>65</t>
  </si>
  <si>
    <t>7591505050</t>
  </si>
  <si>
    <t>Montáž úvazky přejezdového zabezpečovacího zařízení na staniční zabezpečovací zařízení pro jednokolejný přejezd - montáž panelů volné vazby, polic, patic relé a reléových bloků všech druhů, svorkovnic, spodků pojistek pro ZZ, drátových odporů, destiček plošných spojů umístěných za paticemi relé s naletovanými prvky a kompletní vodivé propojení těchto prvků pevnými vodiči (Cu drát) a pohyblivými propojeními (Cu šňůra). Včetně výrobní dokumentace a odzkoušení na maketě, výměnných dílů. Součástí jsou indikace PZZ</t>
  </si>
  <si>
    <t>70</t>
  </si>
  <si>
    <t>7592000260</t>
  </si>
  <si>
    <t>Bodové prvky v kolejišti Zkušební přípravek RSR SB</t>
  </si>
  <si>
    <t>72</t>
  </si>
  <si>
    <t>67</t>
  </si>
  <si>
    <t>7592005050</t>
  </si>
  <si>
    <t>Montáž počítacího bodu (senzoru) RSR 180 - uložení a připevnění na určené místo, seřízení polohy, přezkoušení</t>
  </si>
  <si>
    <t>74</t>
  </si>
  <si>
    <t>7593315425</t>
  </si>
  <si>
    <t>Zhotovení jednoho zapojení při volné vazbě - naměření vodiče, zatažení a připojení</t>
  </si>
  <si>
    <t>-1449048605</t>
  </si>
  <si>
    <t>69</t>
  </si>
  <si>
    <t>7593337040</t>
  </si>
  <si>
    <t>Demontáž malorozměrného relé</t>
  </si>
  <si>
    <t>1597451780</t>
  </si>
  <si>
    <t>7593337160</t>
  </si>
  <si>
    <t>Demontáž souboru KAV, FID, ASE</t>
  </si>
  <si>
    <t>1661767128</t>
  </si>
  <si>
    <t>71</t>
  </si>
  <si>
    <t>7593505270</t>
  </si>
  <si>
    <t>Montáž kabelového označníku Ball Marker - upevnění kabelového označníku na plášť kabelu upevňovacími prvky</t>
  </si>
  <si>
    <t>76</t>
  </si>
  <si>
    <t>7594105390</t>
  </si>
  <si>
    <t>Montáž pražce nebo trámku pro upevnění lanového propojení - usazení pražce nebo trámku mezi koleje nebo podél koleje; připevnění lana k pražci nebo montážnímu trámku</t>
  </si>
  <si>
    <t>-1587880320</t>
  </si>
  <si>
    <t>73</t>
  </si>
  <si>
    <t>7594107310</t>
  </si>
  <si>
    <t>Demontáž kolejnicového lanového propojení z dřevěných pražců</t>
  </si>
  <si>
    <t>304895495</t>
  </si>
  <si>
    <t>7594207050</t>
  </si>
  <si>
    <t>Demontáž stojánku kabelového KSL, KSLP</t>
  </si>
  <si>
    <t>1824827012</t>
  </si>
  <si>
    <t>75</t>
  </si>
  <si>
    <t>7594207080</t>
  </si>
  <si>
    <t>Demontáž kolejové skříně TJA, TJAP</t>
  </si>
  <si>
    <t>105302315</t>
  </si>
  <si>
    <t>7594305010</t>
  </si>
  <si>
    <t>Montáž součástí počítače náprav vyhodnocovací části</t>
  </si>
  <si>
    <t>78</t>
  </si>
  <si>
    <t>77</t>
  </si>
  <si>
    <t>7594300300</t>
  </si>
  <si>
    <t>Počítače náprav Vnitřní prvky PN ACS 2000 Vyhodnocovací modul IMC003 GS01</t>
  </si>
  <si>
    <t>80</t>
  </si>
  <si>
    <t>7594300510</t>
  </si>
  <si>
    <t>Počítače náprav Vnitřní prvky PN ACS 2000 Sběrnicový modul ABP002-2 21TE GS02</t>
  </si>
  <si>
    <t>82</t>
  </si>
  <si>
    <t>79</t>
  </si>
  <si>
    <t>7594305015</t>
  </si>
  <si>
    <t>Montáž součástí počítače náprav neoprénové ochranné hadice se soupravou pro upevnění k pražci</t>
  </si>
  <si>
    <t>84</t>
  </si>
  <si>
    <t>7594300640</t>
  </si>
  <si>
    <t>Počítače náprav Vnitřní prvky PN ACS 2000 Patchkabel UTP Kat.5e 0,5m</t>
  </si>
  <si>
    <t>86</t>
  </si>
  <si>
    <t>81</t>
  </si>
  <si>
    <t>7594305020</t>
  </si>
  <si>
    <t>Montáž součástí počítače náprav bleskojistkové svorkovnice</t>
  </si>
  <si>
    <t>88</t>
  </si>
  <si>
    <t>7594305025</t>
  </si>
  <si>
    <t>Montáž součástí počítače náprav přepěťové ochrany napájení</t>
  </si>
  <si>
    <t>90</t>
  </si>
  <si>
    <t>83</t>
  </si>
  <si>
    <t>7594305040</t>
  </si>
  <si>
    <t>Montáž součástí počítače náprav upevňovací kolejnicové čelisti SK 140</t>
  </si>
  <si>
    <t>94</t>
  </si>
  <si>
    <t>7594305045</t>
  </si>
  <si>
    <t>Montáž součástí počítače náprav AZF upevňovacího šroubu BBK</t>
  </si>
  <si>
    <t>96</t>
  </si>
  <si>
    <t>85</t>
  </si>
  <si>
    <t>7594305075</t>
  </si>
  <si>
    <t>Montáž součástí počítače náprav skříně pro bloky šíře 126TE BGT 03</t>
  </si>
  <si>
    <t>98</t>
  </si>
  <si>
    <t>7594305095</t>
  </si>
  <si>
    <t>Montáž součástí počítače náprav drátové formy pro skříň 126TE</t>
  </si>
  <si>
    <t>100</t>
  </si>
  <si>
    <t>87</t>
  </si>
  <si>
    <t>7594300400</t>
  </si>
  <si>
    <t>Počítače náprav Vnitřní prvky PN ACS 2000 Pojistkový modul SIC006 GS01</t>
  </si>
  <si>
    <t>102</t>
  </si>
  <si>
    <t>7594300050</t>
  </si>
  <si>
    <t>Počítače náprav Vnitřní prvky PN AZF Bleskojistková svorkovnice BSI 004 GS01</t>
  </si>
  <si>
    <t>104</t>
  </si>
  <si>
    <t>89</t>
  </si>
  <si>
    <t>7594300260</t>
  </si>
  <si>
    <t>Počítače náprav Vnitřní prvky PN ACS 2000 Počítací modul ACB004 GS02</t>
  </si>
  <si>
    <t>106</t>
  </si>
  <si>
    <t>7598015005</t>
  </si>
  <si>
    <t>Přeměření izolačního stavu kabelu závlačného 10 žil</t>
  </si>
  <si>
    <t>-1597463467</t>
  </si>
  <si>
    <t>91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</si>
  <si>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</si>
  <si>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</si>
  <si>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110</t>
  </si>
  <si>
    <t>92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</si>
  <si>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</si>
  <si>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</si>
  <si>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112</t>
  </si>
  <si>
    <t>93</t>
  </si>
  <si>
    <t>7598095225</t>
  </si>
  <si>
    <t>Kapacitní zkouška baterie staniční (bez ohledu na počet článků)</t>
  </si>
  <si>
    <t>114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</si>
  <si>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</si>
  <si>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</si>
  <si>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116</t>
  </si>
  <si>
    <t>95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</si>
  <si>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</si>
  <si>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</si>
  <si>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118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</si>
  <si>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</si>
  <si>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</si>
  <si>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120</t>
  </si>
  <si>
    <t>97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</si>
  <si>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</si>
  <si>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</si>
  <si>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122</t>
  </si>
  <si>
    <t>7598095550</t>
  </si>
  <si>
    <t>Vyhotovení protokolu UTZ pro PZZ bez závor jedna kolej - vykonání prohlídky a zkoušky včetně vyhotovení protokolu podle vyhl. 100/1995 Sb.</t>
  </si>
  <si>
    <t>124</t>
  </si>
  <si>
    <t>99</t>
  </si>
  <si>
    <t>7598095560</t>
  </si>
  <si>
    <t>Vyhotovení protokolu UTZ pro PZZ se závorou jedna kolej - vykonání prohlídky a zkoušky včetně vyhotovení protokolu podle vyhl. 100/1995 Sb.</t>
  </si>
  <si>
    <t>1913801937</t>
  </si>
  <si>
    <t xml:space="preserve">SO_02 -  zemní práce</t>
  </si>
  <si>
    <t>Soupis:</t>
  </si>
  <si>
    <t>SO_02S - zenmí práce - sborník</t>
  </si>
  <si>
    <t xml:space="preserve">    1 - Zemní práce</t>
  </si>
  <si>
    <t>Zemní práce</t>
  </si>
  <si>
    <t>1320010001-R</t>
  </si>
  <si>
    <t>Výkop a odkop zeminy ke stávajícím kabelům ručně, zabezpečení výkopu</t>
  </si>
  <si>
    <t>742612198</t>
  </si>
  <si>
    <t>1320010011-R</t>
  </si>
  <si>
    <t>Ochrana štěrkového lože kolejí při souběžné trase s kolejemi</t>
  </si>
  <si>
    <t>1662360945</t>
  </si>
  <si>
    <t>1320010021-R</t>
  </si>
  <si>
    <t>Opětovné zřízení kabelového lože z prosáté zeminy ve stávající kabelové trase</t>
  </si>
  <si>
    <t>1667133898</t>
  </si>
  <si>
    <t>1320010031-R</t>
  </si>
  <si>
    <t>Pokládka výstražné folie ve stávající kabelové trase</t>
  </si>
  <si>
    <t>1510002050</t>
  </si>
  <si>
    <t>1320010041-R</t>
  </si>
  <si>
    <t>Zához osazené kabelové trasy ručně včetně hutnění</t>
  </si>
  <si>
    <t>1779084019</t>
  </si>
  <si>
    <t>1320010051-R</t>
  </si>
  <si>
    <t>Povrchová úprava po záhozu ve stávající kabelové trase</t>
  </si>
  <si>
    <t>566264860</t>
  </si>
  <si>
    <t>1320020142-R</t>
  </si>
  <si>
    <t>Výkop kabelové trasy mechanizací š 50 cm, hl 80 cm v hornině tř. 4</t>
  </si>
  <si>
    <t>-1474389736</t>
  </si>
  <si>
    <t>1320030142-R</t>
  </si>
  <si>
    <t>Zához kabelové trasy mechanizací š 50 cm, hl 80 cm v hornině tř. 4</t>
  </si>
  <si>
    <t>-1397196996</t>
  </si>
  <si>
    <t>7593501095</t>
  </si>
  <si>
    <t>Trasy kabelového vedení Ohebná dvouplášťová korugovaná chránička KF 09160 průměr 160/136 mm</t>
  </si>
  <si>
    <t>-374806890</t>
  </si>
  <si>
    <t>SO_02U - zemní práce URS</t>
  </si>
  <si>
    <t xml:space="preserve">    1 -     Zemní práce</t>
  </si>
  <si>
    <t>M - Práce a dodávky M</t>
  </si>
  <si>
    <t xml:space="preserve">    46-M - Zemní práce při extr.mont.pracích</t>
  </si>
  <si>
    <t>HZS - Hodinové zúčtovací sazby</t>
  </si>
  <si>
    <t xml:space="preserve">    Zemní práce</t>
  </si>
  <si>
    <t>131301101</t>
  </si>
  <si>
    <t>Hloubení nezapažených jam a zářezů s urovnáním dna do předepsaného profilu a spádu v hornině tř. 4 do 100 m3</t>
  </si>
  <si>
    <t>CS ÚRS 2018 01</t>
  </si>
  <si>
    <t>2113878378</t>
  </si>
  <si>
    <t>132302411</t>
  </si>
  <si>
    <t>Hloubení rýh pod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 hornině tř. 4</t>
  </si>
  <si>
    <t>506929088</t>
  </si>
  <si>
    <t>141721116</t>
  </si>
  <si>
    <t>Řízený zemní protlak v hornině tř. 1 až 4, včetně protlačení trub v hloubce do 6 m vnějšího průměru vrtu přes 160 do 225 mm</t>
  </si>
  <si>
    <t>1644329067</t>
  </si>
  <si>
    <t>28610003</t>
  </si>
  <si>
    <t>trubka PVC tlaková hrdlovaná vodovodní dl 6m DN 150</t>
  </si>
  <si>
    <t>-263320650</t>
  </si>
  <si>
    <t>174101101</t>
  </si>
  <si>
    <t xml:space="preserve">Zásyp sypaninou z jakékoliv horniny  s uložením výkopku ve vrstvách se zhutněním jam, šachet, rýh nebo kolem objektů v těchto vykopávkách</t>
  </si>
  <si>
    <t>-1669801548</t>
  </si>
  <si>
    <t>345751530</t>
  </si>
  <si>
    <t>spojka kabelového žlabu PVC (200x126)</t>
  </si>
  <si>
    <t>-586529417</t>
  </si>
  <si>
    <t>345751520</t>
  </si>
  <si>
    <t>žlab kabelový s víkem PVC (200x126)</t>
  </si>
  <si>
    <t>1780664277</t>
  </si>
  <si>
    <t>Práce a dodávky M</t>
  </si>
  <si>
    <t>46-M</t>
  </si>
  <si>
    <t>Zemní práce při extr.mont.pracích</t>
  </si>
  <si>
    <t>460010021</t>
  </si>
  <si>
    <t xml:space="preserve">Vytyčení trasy  vedení kabelového (podzemního) v obvodu železniční stanice</t>
  </si>
  <si>
    <t>km</t>
  </si>
  <si>
    <t>-1399989045</t>
  </si>
  <si>
    <t>460010023</t>
  </si>
  <si>
    <t xml:space="preserve">Vytyčení trasy  vedení kabelového (podzemního) ve volném terénu</t>
  </si>
  <si>
    <t>208236749</t>
  </si>
  <si>
    <t>HZS</t>
  </si>
  <si>
    <t>Hodinové zúčtovací sazby</t>
  </si>
  <si>
    <t>HZS3222</t>
  </si>
  <si>
    <t xml:space="preserve">Hodinové zúčtovací sazby montáží technologických zařízení  na stavebních objektech montér slaboproudých zařízení odborný</t>
  </si>
  <si>
    <t>hod</t>
  </si>
  <si>
    <t>-861674887</t>
  </si>
  <si>
    <t>HZS4111</t>
  </si>
  <si>
    <t xml:space="preserve">Hodinové zúčtovací sazby ostatních profesí  obsluha stavebních strojů a zařízení řidič</t>
  </si>
  <si>
    <t>-179967954</t>
  </si>
  <si>
    <t>HZS4131</t>
  </si>
  <si>
    <t xml:space="preserve">Hodinové zúčtovací sazby ostatních profesí  obsluha stavebních strojů a zařízení jeřábník</t>
  </si>
  <si>
    <t>130933470</t>
  </si>
  <si>
    <t>HZS4141</t>
  </si>
  <si>
    <t xml:space="preserve">Hodinové zúčtovací sazby ostatních profesí  obsluha stavebních strojů a zařízení vazač břemen</t>
  </si>
  <si>
    <t>-1108887899</t>
  </si>
  <si>
    <t>SO_03 - rušení LIS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</si>
  <si>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</si>
  <si>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</si>
  <si>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5907050010</t>
  </si>
  <si>
    <t>Dělení kolejnic řezáním nebo rozbroušením tv. UIC60 nebo R65. Poznámka: 1. V cenách jsou započteny náklady na manipulaci podložení, označení a provedení řezu kolejnice.</t>
  </si>
  <si>
    <t>1969071779</t>
  </si>
  <si>
    <t>5907050020</t>
  </si>
  <si>
    <t>Dělení kolejnic řezáním nebo rozbroušením tv. S49. Poznámka: 1. V cenách jsou započteny náklady na manipulaci podložení, označení a provedení řezu kolejnice.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</si>
  <si>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</si>
  <si>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</si>
  <si>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</si>
  <si>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633042189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</si>
  <si>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</si>
  <si>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</si>
  <si>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</si>
  <si>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</si>
  <si>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-1218461547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</si>
  <si>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</si>
  <si>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</si>
  <si>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</si>
  <si>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</si>
  <si>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SO_100 - VRN</t>
  </si>
  <si>
    <t>VRN - Vedlejší rozpočtové náklady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</si>
  <si>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</si>
  <si>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</si>
  <si>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262144</t>
  </si>
  <si>
    <t>Vedlejší rozpočtové náklady</t>
  </si>
  <si>
    <t>012103000</t>
  </si>
  <si>
    <t>Geodetické práce před opravou</t>
  </si>
  <si>
    <t>%</t>
  </si>
  <si>
    <t>1024</t>
  </si>
  <si>
    <t>012303000</t>
  </si>
  <si>
    <t>Geodetické práce po ukončení opravy</t>
  </si>
  <si>
    <t>013003003</t>
  </si>
  <si>
    <t>Projektové práce v rozsahu ZRN přes 3 do 5 mil. Kč</t>
  </si>
  <si>
    <t>030003002</t>
  </si>
  <si>
    <t>Zařízení a vybavení staveniště při velikosti nákladů přes 3 do 5 mil. Kč</t>
  </si>
  <si>
    <t>045002000</t>
  </si>
  <si>
    <t>Koordinační a kompletační činnost</t>
  </si>
  <si>
    <t>774025746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</si>
  <si>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</si>
  <si>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</si>
  <si>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1919821872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</si>
  <si>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</si>
  <si>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</si>
  <si>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-1582233995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</si>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</sst>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34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29</v>
      </c>
      <c r="AL11" s="26"/>
      <c r="AM11" s="26"/>
      <c r="AN11" s="32" t="s">
        <v>21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31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31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29</v>
      </c>
      <c r="AL14" s="26"/>
      <c r="AM14" s="26"/>
      <c r="AN14" s="39" t="s">
        <v>31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29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33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35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36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37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38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39</v>
      </c>
      <c r="E26" s="51"/>
      <c r="F26" s="52" t="s">
        <v>40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41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42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43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44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45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46</v>
      </c>
      <c r="U32" s="58"/>
      <c r="V32" s="58"/>
      <c r="W32" s="58"/>
      <c r="X32" s="60" t="s">
        <v>47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48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OPR18_04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 xml:space="preserve"> Starostín-náhrada KO počítači náprav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13. 7. 2018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 xml:space="preserve"> 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32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49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30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50</v>
      </c>
      <c r="D49" s="94"/>
      <c r="E49" s="94"/>
      <c r="F49" s="94"/>
      <c r="G49" s="94"/>
      <c r="H49" s="95"/>
      <c r="I49" s="96" t="s">
        <v>51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52</v>
      </c>
      <c r="AH49" s="94"/>
      <c r="AI49" s="94"/>
      <c r="AJ49" s="94"/>
      <c r="AK49" s="94"/>
      <c r="AL49" s="94"/>
      <c r="AM49" s="94"/>
      <c r="AN49" s="96" t="s">
        <v>53</v>
      </c>
      <c r="AO49" s="94"/>
      <c r="AP49" s="94"/>
      <c r="AQ49" s="98" t="s">
        <v>54</v>
      </c>
      <c r="AR49" s="69"/>
      <c r="AS49" s="99" t="s">
        <v>55</v>
      </c>
      <c r="AT49" s="100" t="s">
        <v>56</v>
      </c>
      <c r="AU49" s="100" t="s">
        <v>57</v>
      </c>
      <c r="AV49" s="100" t="s">
        <v>58</v>
      </c>
      <c r="AW49" s="100" t="s">
        <v>59</v>
      </c>
      <c r="AX49" s="100" t="s">
        <v>60</v>
      </c>
      <c r="AY49" s="100" t="s">
        <v>61</v>
      </c>
      <c r="AZ49" s="100" t="s">
        <v>62</v>
      </c>
      <c r="BA49" s="100" t="s">
        <v>63</v>
      </c>
      <c r="BB49" s="100" t="s">
        <v>64</v>
      </c>
      <c r="BC49" s="100" t="s">
        <v>65</v>
      </c>
      <c r="BD49" s="101" t="s">
        <v>66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67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ROUND(AG52+AG53+AG56+AG57,2)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ROUND(AS52+AS53+AS56+AS57,2)</f>
        <v>0</v>
      </c>
      <c r="AT51" s="111">
        <f>ROUND(SUM(AV51:AW51),2)</f>
        <v>0</v>
      </c>
      <c r="AU51" s="112">
        <f>ROUND(AU52+AU53+AU56+AU57,5)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ROUND(AZ52+AZ53+AZ56+AZ57,2)</f>
        <v>0</v>
      </c>
      <c r="BA51" s="111">
        <f>ROUND(BA52+BA53+BA56+BA57,2)</f>
        <v>0</v>
      </c>
      <c r="BB51" s="111">
        <f>ROUND(BB52+BB53+BB56+BB57,2)</f>
        <v>0</v>
      </c>
      <c r="BC51" s="111">
        <f>ROUND(BC52+BC53+BC56+BC57,2)</f>
        <v>0</v>
      </c>
      <c r="BD51" s="113">
        <f>ROUND(BD52+BD53+BD56+BD57,2)</f>
        <v>0</v>
      </c>
      <c r="BS51" s="114" t="s">
        <v>68</v>
      </c>
      <c r="BT51" s="114" t="s">
        <v>69</v>
      </c>
      <c r="BU51" s="115" t="s">
        <v>70</v>
      </c>
      <c r="BV51" s="114" t="s">
        <v>71</v>
      </c>
      <c r="BW51" s="114" t="s">
        <v>7</v>
      </c>
      <c r="BX51" s="114" t="s">
        <v>72</v>
      </c>
      <c r="CL51" s="114" t="s">
        <v>21</v>
      </c>
    </row>
    <row r="52" s="5" customFormat="1" ht="16.5" customHeight="1">
      <c r="A52" s="116" t="s">
        <v>73</v>
      </c>
      <c r="B52" s="117"/>
      <c r="C52" s="118"/>
      <c r="D52" s="119" t="s">
        <v>74</v>
      </c>
      <c r="E52" s="119"/>
      <c r="F52" s="119"/>
      <c r="G52" s="119"/>
      <c r="H52" s="119"/>
      <c r="I52" s="120"/>
      <c r="J52" s="119" t="s">
        <v>75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'SO_01 - zab zař'!J27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76</v>
      </c>
      <c r="AR52" s="123"/>
      <c r="AS52" s="124">
        <v>0</v>
      </c>
      <c r="AT52" s="125">
        <f>ROUND(SUM(AV52:AW52),2)</f>
        <v>0</v>
      </c>
      <c r="AU52" s="126">
        <f>'SO_01 - zab zař'!P80</f>
        <v>0</v>
      </c>
      <c r="AV52" s="125">
        <f>'SO_01 - zab zař'!J30</f>
        <v>0</v>
      </c>
      <c r="AW52" s="125">
        <f>'SO_01 - zab zař'!J31</f>
        <v>0</v>
      </c>
      <c r="AX52" s="125">
        <f>'SO_01 - zab zař'!J32</f>
        <v>0</v>
      </c>
      <c r="AY52" s="125">
        <f>'SO_01 - zab zař'!J33</f>
        <v>0</v>
      </c>
      <c r="AZ52" s="125">
        <f>'SO_01 - zab zař'!F30</f>
        <v>0</v>
      </c>
      <c r="BA52" s="125">
        <f>'SO_01 - zab zař'!F31</f>
        <v>0</v>
      </c>
      <c r="BB52" s="125">
        <f>'SO_01 - zab zař'!F32</f>
        <v>0</v>
      </c>
      <c r="BC52" s="125">
        <f>'SO_01 - zab zař'!F33</f>
        <v>0</v>
      </c>
      <c r="BD52" s="127">
        <f>'SO_01 - zab zař'!F34</f>
        <v>0</v>
      </c>
      <c r="BT52" s="128" t="s">
        <v>77</v>
      </c>
      <c r="BV52" s="128" t="s">
        <v>71</v>
      </c>
      <c r="BW52" s="128" t="s">
        <v>78</v>
      </c>
      <c r="BX52" s="128" t="s">
        <v>7</v>
      </c>
      <c r="CL52" s="128" t="s">
        <v>21</v>
      </c>
      <c r="CM52" s="128" t="s">
        <v>79</v>
      </c>
    </row>
    <row r="53" s="5" customFormat="1" ht="16.5" customHeight="1">
      <c r="B53" s="117"/>
      <c r="C53" s="118"/>
      <c r="D53" s="119" t="s">
        <v>80</v>
      </c>
      <c r="E53" s="119"/>
      <c r="F53" s="119"/>
      <c r="G53" s="119"/>
      <c r="H53" s="119"/>
      <c r="I53" s="120"/>
      <c r="J53" s="119" t="s">
        <v>81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9">
        <f>ROUND(SUM(AG54:AG55),2)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82</v>
      </c>
      <c r="AR53" s="123"/>
      <c r="AS53" s="124">
        <f>ROUND(SUM(AS54:AS55),2)</f>
        <v>0</v>
      </c>
      <c r="AT53" s="125">
        <f>ROUND(SUM(AV53:AW53),2)</f>
        <v>0</v>
      </c>
      <c r="AU53" s="126">
        <f>ROUND(SUM(AU54:AU55),5)</f>
        <v>0</v>
      </c>
      <c r="AV53" s="125">
        <f>ROUND(AZ53*L26,2)</f>
        <v>0</v>
      </c>
      <c r="AW53" s="125">
        <f>ROUND(BA53*L27,2)</f>
        <v>0</v>
      </c>
      <c r="AX53" s="125">
        <f>ROUND(BB53*L26,2)</f>
        <v>0</v>
      </c>
      <c r="AY53" s="125">
        <f>ROUND(BC53*L27,2)</f>
        <v>0</v>
      </c>
      <c r="AZ53" s="125">
        <f>ROUND(SUM(AZ54:AZ55),2)</f>
        <v>0</v>
      </c>
      <c r="BA53" s="125">
        <f>ROUND(SUM(BA54:BA55),2)</f>
        <v>0</v>
      </c>
      <c r="BB53" s="125">
        <f>ROUND(SUM(BB54:BB55),2)</f>
        <v>0</v>
      </c>
      <c r="BC53" s="125">
        <f>ROUND(SUM(BC54:BC55),2)</f>
        <v>0</v>
      </c>
      <c r="BD53" s="127">
        <f>ROUND(SUM(BD54:BD55),2)</f>
        <v>0</v>
      </c>
      <c r="BS53" s="128" t="s">
        <v>68</v>
      </c>
      <c r="BT53" s="128" t="s">
        <v>77</v>
      </c>
      <c r="BU53" s="128" t="s">
        <v>70</v>
      </c>
      <c r="BV53" s="128" t="s">
        <v>71</v>
      </c>
      <c r="BW53" s="128" t="s">
        <v>83</v>
      </c>
      <c r="BX53" s="128" t="s">
        <v>7</v>
      </c>
      <c r="CL53" s="128" t="s">
        <v>21</v>
      </c>
      <c r="CM53" s="128" t="s">
        <v>79</v>
      </c>
    </row>
    <row r="54" s="6" customFormat="1" ht="16.5" customHeight="1">
      <c r="A54" s="116" t="s">
        <v>73</v>
      </c>
      <c r="B54" s="130"/>
      <c r="C54" s="131"/>
      <c r="D54" s="131"/>
      <c r="E54" s="132" t="s">
        <v>84</v>
      </c>
      <c r="F54" s="132"/>
      <c r="G54" s="132"/>
      <c r="H54" s="132"/>
      <c r="I54" s="132"/>
      <c r="J54" s="131"/>
      <c r="K54" s="132" t="s">
        <v>85</v>
      </c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3">
        <f>'SO_02S - zenmí práce - sb...'!J29</f>
        <v>0</v>
      </c>
      <c r="AH54" s="131"/>
      <c r="AI54" s="131"/>
      <c r="AJ54" s="131"/>
      <c r="AK54" s="131"/>
      <c r="AL54" s="131"/>
      <c r="AM54" s="131"/>
      <c r="AN54" s="133">
        <f>SUM(AG54,AT54)</f>
        <v>0</v>
      </c>
      <c r="AO54" s="131"/>
      <c r="AP54" s="131"/>
      <c r="AQ54" s="134" t="s">
        <v>86</v>
      </c>
      <c r="AR54" s="135"/>
      <c r="AS54" s="136">
        <v>0</v>
      </c>
      <c r="AT54" s="137">
        <f>ROUND(SUM(AV54:AW54),2)</f>
        <v>0</v>
      </c>
      <c r="AU54" s="138">
        <f>'SO_02S - zenmí práce - sb...'!P85</f>
        <v>0</v>
      </c>
      <c r="AV54" s="137">
        <f>'SO_02S - zenmí práce - sb...'!J32</f>
        <v>0</v>
      </c>
      <c r="AW54" s="137">
        <f>'SO_02S - zenmí práce - sb...'!J33</f>
        <v>0</v>
      </c>
      <c r="AX54" s="137">
        <f>'SO_02S - zenmí práce - sb...'!J34</f>
        <v>0</v>
      </c>
      <c r="AY54" s="137">
        <f>'SO_02S - zenmí práce - sb...'!J35</f>
        <v>0</v>
      </c>
      <c r="AZ54" s="137">
        <f>'SO_02S - zenmí práce - sb...'!F32</f>
        <v>0</v>
      </c>
      <c r="BA54" s="137">
        <f>'SO_02S - zenmí práce - sb...'!F33</f>
        <v>0</v>
      </c>
      <c r="BB54" s="137">
        <f>'SO_02S - zenmí práce - sb...'!F34</f>
        <v>0</v>
      </c>
      <c r="BC54" s="137">
        <f>'SO_02S - zenmí práce - sb...'!F35</f>
        <v>0</v>
      </c>
      <c r="BD54" s="139">
        <f>'SO_02S - zenmí práce - sb...'!F36</f>
        <v>0</v>
      </c>
      <c r="BT54" s="140" t="s">
        <v>79</v>
      </c>
      <c r="BV54" s="140" t="s">
        <v>71</v>
      </c>
      <c r="BW54" s="140" t="s">
        <v>87</v>
      </c>
      <c r="BX54" s="140" t="s">
        <v>83</v>
      </c>
      <c r="CL54" s="140" t="s">
        <v>21</v>
      </c>
    </row>
    <row r="55" s="6" customFormat="1" ht="16.5" customHeight="1">
      <c r="A55" s="116" t="s">
        <v>73</v>
      </c>
      <c r="B55" s="130"/>
      <c r="C55" s="131"/>
      <c r="D55" s="131"/>
      <c r="E55" s="132" t="s">
        <v>88</v>
      </c>
      <c r="F55" s="132"/>
      <c r="G55" s="132"/>
      <c r="H55" s="132"/>
      <c r="I55" s="132"/>
      <c r="J55" s="131"/>
      <c r="K55" s="132" t="s">
        <v>89</v>
      </c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3">
        <f>'SO_02U - zemní práce URS'!J29</f>
        <v>0</v>
      </c>
      <c r="AH55" s="131"/>
      <c r="AI55" s="131"/>
      <c r="AJ55" s="131"/>
      <c r="AK55" s="131"/>
      <c r="AL55" s="131"/>
      <c r="AM55" s="131"/>
      <c r="AN55" s="133">
        <f>SUM(AG55,AT55)</f>
        <v>0</v>
      </c>
      <c r="AO55" s="131"/>
      <c r="AP55" s="131"/>
      <c r="AQ55" s="134" t="s">
        <v>86</v>
      </c>
      <c r="AR55" s="135"/>
      <c r="AS55" s="136">
        <v>0</v>
      </c>
      <c r="AT55" s="137">
        <f>ROUND(SUM(AV55:AW55),2)</f>
        <v>0</v>
      </c>
      <c r="AU55" s="138">
        <f>'SO_02U - zemní práce URS'!P87</f>
        <v>0</v>
      </c>
      <c r="AV55" s="137">
        <f>'SO_02U - zemní práce URS'!J32</f>
        <v>0</v>
      </c>
      <c r="AW55" s="137">
        <f>'SO_02U - zemní práce URS'!J33</f>
        <v>0</v>
      </c>
      <c r="AX55" s="137">
        <f>'SO_02U - zemní práce URS'!J34</f>
        <v>0</v>
      </c>
      <c r="AY55" s="137">
        <f>'SO_02U - zemní práce URS'!J35</f>
        <v>0</v>
      </c>
      <c r="AZ55" s="137">
        <f>'SO_02U - zemní práce URS'!F32</f>
        <v>0</v>
      </c>
      <c r="BA55" s="137">
        <f>'SO_02U - zemní práce URS'!F33</f>
        <v>0</v>
      </c>
      <c r="BB55" s="137">
        <f>'SO_02U - zemní práce URS'!F34</f>
        <v>0</v>
      </c>
      <c r="BC55" s="137">
        <f>'SO_02U - zemní práce URS'!F35</f>
        <v>0</v>
      </c>
      <c r="BD55" s="139">
        <f>'SO_02U - zemní práce URS'!F36</f>
        <v>0</v>
      </c>
      <c r="BT55" s="140" t="s">
        <v>79</v>
      </c>
      <c r="BV55" s="140" t="s">
        <v>71</v>
      </c>
      <c r="BW55" s="140" t="s">
        <v>90</v>
      </c>
      <c r="BX55" s="140" t="s">
        <v>83</v>
      </c>
      <c r="CL55" s="140" t="s">
        <v>21</v>
      </c>
    </row>
    <row r="56" s="5" customFormat="1" ht="16.5" customHeight="1">
      <c r="A56" s="116" t="s">
        <v>73</v>
      </c>
      <c r="B56" s="117"/>
      <c r="C56" s="118"/>
      <c r="D56" s="119" t="s">
        <v>91</v>
      </c>
      <c r="E56" s="119"/>
      <c r="F56" s="119"/>
      <c r="G56" s="119"/>
      <c r="H56" s="119"/>
      <c r="I56" s="120"/>
      <c r="J56" s="119" t="s">
        <v>92</v>
      </c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1">
        <f>'SO_03 - rušení LIS'!J27</f>
        <v>0</v>
      </c>
      <c r="AH56" s="120"/>
      <c r="AI56" s="120"/>
      <c r="AJ56" s="120"/>
      <c r="AK56" s="120"/>
      <c r="AL56" s="120"/>
      <c r="AM56" s="120"/>
      <c r="AN56" s="121">
        <f>SUM(AG56,AT56)</f>
        <v>0</v>
      </c>
      <c r="AO56" s="120"/>
      <c r="AP56" s="120"/>
      <c r="AQ56" s="122" t="s">
        <v>82</v>
      </c>
      <c r="AR56" s="123"/>
      <c r="AS56" s="124">
        <v>0</v>
      </c>
      <c r="AT56" s="125">
        <f>ROUND(SUM(AV56:AW56),2)</f>
        <v>0</v>
      </c>
      <c r="AU56" s="126">
        <f>'SO_03 - rušení LIS'!P78</f>
        <v>0</v>
      </c>
      <c r="AV56" s="125">
        <f>'SO_03 - rušení LIS'!J30</f>
        <v>0</v>
      </c>
      <c r="AW56" s="125">
        <f>'SO_03 - rušení LIS'!J31</f>
        <v>0</v>
      </c>
      <c r="AX56" s="125">
        <f>'SO_03 - rušení LIS'!J32</f>
        <v>0</v>
      </c>
      <c r="AY56" s="125">
        <f>'SO_03 - rušení LIS'!J33</f>
        <v>0</v>
      </c>
      <c r="AZ56" s="125">
        <f>'SO_03 - rušení LIS'!F30</f>
        <v>0</v>
      </c>
      <c r="BA56" s="125">
        <f>'SO_03 - rušení LIS'!F31</f>
        <v>0</v>
      </c>
      <c r="BB56" s="125">
        <f>'SO_03 - rušení LIS'!F32</f>
        <v>0</v>
      </c>
      <c r="BC56" s="125">
        <f>'SO_03 - rušení LIS'!F33</f>
        <v>0</v>
      </c>
      <c r="BD56" s="127">
        <f>'SO_03 - rušení LIS'!F34</f>
        <v>0</v>
      </c>
      <c r="BT56" s="128" t="s">
        <v>77</v>
      </c>
      <c r="BV56" s="128" t="s">
        <v>71</v>
      </c>
      <c r="BW56" s="128" t="s">
        <v>93</v>
      </c>
      <c r="BX56" s="128" t="s">
        <v>7</v>
      </c>
      <c r="CL56" s="128" t="s">
        <v>21</v>
      </c>
      <c r="CM56" s="128" t="s">
        <v>79</v>
      </c>
    </row>
    <row r="57" s="5" customFormat="1" ht="16.5" customHeight="1">
      <c r="A57" s="116" t="s">
        <v>73</v>
      </c>
      <c r="B57" s="117"/>
      <c r="C57" s="118"/>
      <c r="D57" s="119" t="s">
        <v>94</v>
      </c>
      <c r="E57" s="119"/>
      <c r="F57" s="119"/>
      <c r="G57" s="119"/>
      <c r="H57" s="119"/>
      <c r="I57" s="120"/>
      <c r="J57" s="119" t="s">
        <v>95</v>
      </c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1">
        <f>'SO_100 - VRN'!J27</f>
        <v>0</v>
      </c>
      <c r="AH57" s="120"/>
      <c r="AI57" s="120"/>
      <c r="AJ57" s="120"/>
      <c r="AK57" s="120"/>
      <c r="AL57" s="120"/>
      <c r="AM57" s="120"/>
      <c r="AN57" s="121">
        <f>SUM(AG57,AT57)</f>
        <v>0</v>
      </c>
      <c r="AO57" s="120"/>
      <c r="AP57" s="120"/>
      <c r="AQ57" s="122" t="s">
        <v>96</v>
      </c>
      <c r="AR57" s="123"/>
      <c r="AS57" s="141">
        <v>0</v>
      </c>
      <c r="AT57" s="142">
        <f>ROUND(SUM(AV57:AW57),2)</f>
        <v>0</v>
      </c>
      <c r="AU57" s="143">
        <f>'SO_100 - VRN'!P78</f>
        <v>0</v>
      </c>
      <c r="AV57" s="142">
        <f>'SO_100 - VRN'!J30</f>
        <v>0</v>
      </c>
      <c r="AW57" s="142">
        <f>'SO_100 - VRN'!J31</f>
        <v>0</v>
      </c>
      <c r="AX57" s="142">
        <f>'SO_100 - VRN'!J32</f>
        <v>0</v>
      </c>
      <c r="AY57" s="142">
        <f>'SO_100 - VRN'!J33</f>
        <v>0</v>
      </c>
      <c r="AZ57" s="142">
        <f>'SO_100 - VRN'!F30</f>
        <v>0</v>
      </c>
      <c r="BA57" s="142">
        <f>'SO_100 - VRN'!F31</f>
        <v>0</v>
      </c>
      <c r="BB57" s="142">
        <f>'SO_100 - VRN'!F32</f>
        <v>0</v>
      </c>
      <c r="BC57" s="142">
        <f>'SO_100 - VRN'!F33</f>
        <v>0</v>
      </c>
      <c r="BD57" s="144">
        <f>'SO_100 - VRN'!F34</f>
        <v>0</v>
      </c>
      <c r="BT57" s="128" t="s">
        <v>77</v>
      </c>
      <c r="BV57" s="128" t="s">
        <v>71</v>
      </c>
      <c r="BW57" s="128" t="s">
        <v>97</v>
      </c>
      <c r="BX57" s="128" t="s">
        <v>7</v>
      </c>
      <c r="CL57" s="128" t="s">
        <v>21</v>
      </c>
      <c r="CM57" s="128" t="s">
        <v>79</v>
      </c>
    </row>
    <row r="58" s="1" customFormat="1" ht="30" customHeight="1">
      <c r="B58" s="43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69"/>
    </row>
    <row r="59" s="1" customFormat="1" ht="6.96" customHeight="1">
      <c r="B59" s="64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9"/>
    </row>
  </sheetData>
  <sheetProtection sheet="1" formatColumns="0" formatRows="0" objects="1" scenarios="1" spinCount="100000" saltValue="eEnsjSK/exnoJxDBMcVsAgUnHrbk39WUXF+b2Ft2QIZlNKcoSVTsd66yCt5wbG1AZMF+tonWPPmVijMLLAS3NQ==" hashValue="sIR5QyBhTHHQD1eFDuvaF9EyxVMdiPIoRVaicJevTffrXsCjqGD67sDygcbx3W4Q+hddzM27V/1Bhca9lGpk6Q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_01 - zab zař'!C2" display="/"/>
    <hyperlink ref="A54" location="'SO_02S - zenmí práce - sb...'!C2" display="/"/>
    <hyperlink ref="A55" location="'SO_02U - zemní práce URS'!C2" display="/"/>
    <hyperlink ref="A56" location="'SO_03 - rušení LIS'!C2" display="/"/>
    <hyperlink ref="A57" location="'SO_100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98</v>
      </c>
      <c r="G1" s="148" t="s">
        <v>99</v>
      </c>
      <c r="H1" s="148"/>
      <c r="I1" s="149"/>
      <c r="J1" s="148" t="s">
        <v>100</v>
      </c>
      <c r="K1" s="147" t="s">
        <v>101</v>
      </c>
      <c r="L1" s="148" t="s">
        <v>102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78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 xml:space="preserve"> Starostín-náhrada KO počítači náprav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104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105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13. 7. 2018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55" t="s">
        <v>29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30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29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32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29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34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35</v>
      </c>
      <c r="E27" s="44"/>
      <c r="F27" s="44"/>
      <c r="G27" s="44"/>
      <c r="H27" s="44"/>
      <c r="I27" s="153"/>
      <c r="J27" s="164">
        <f>ROUND(J80,2)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37</v>
      </c>
      <c r="G29" s="44"/>
      <c r="H29" s="44"/>
      <c r="I29" s="165" t="s">
        <v>36</v>
      </c>
      <c r="J29" s="49" t="s">
        <v>38</v>
      </c>
      <c r="K29" s="48"/>
    </row>
    <row r="30" s="1" customFormat="1" ht="14.4" customHeight="1">
      <c r="B30" s="43"/>
      <c r="C30" s="44"/>
      <c r="D30" s="52" t="s">
        <v>39</v>
      </c>
      <c r="E30" s="52" t="s">
        <v>40</v>
      </c>
      <c r="F30" s="166">
        <f>ROUND(SUM(BE80:BE183), 2)</f>
        <v>0</v>
      </c>
      <c r="G30" s="44"/>
      <c r="H30" s="44"/>
      <c r="I30" s="167">
        <v>0.20999999999999999</v>
      </c>
      <c r="J30" s="166">
        <f>ROUND(ROUND((SUM(BE80:BE183)), 2)*I30, 2)</f>
        <v>0</v>
      </c>
      <c r="K30" s="48"/>
    </row>
    <row r="31" s="1" customFormat="1" ht="14.4" customHeight="1">
      <c r="B31" s="43"/>
      <c r="C31" s="44"/>
      <c r="D31" s="44"/>
      <c r="E31" s="52" t="s">
        <v>41</v>
      </c>
      <c r="F31" s="166">
        <f>ROUND(SUM(BF80:BF183), 2)</f>
        <v>0</v>
      </c>
      <c r="G31" s="44"/>
      <c r="H31" s="44"/>
      <c r="I31" s="167">
        <v>0.14999999999999999</v>
      </c>
      <c r="J31" s="166">
        <f>ROUND(ROUND((SUM(BF80:BF183)),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42</v>
      </c>
      <c r="F32" s="166">
        <f>ROUND(SUM(BG80:BG183),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43</v>
      </c>
      <c r="F33" s="166">
        <f>ROUND(SUM(BH80:BH183),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44</v>
      </c>
      <c r="F34" s="166">
        <f>ROUND(SUM(BI80:BI183),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45</v>
      </c>
      <c r="E36" s="95"/>
      <c r="F36" s="95"/>
      <c r="G36" s="170" t="s">
        <v>46</v>
      </c>
      <c r="H36" s="171" t="s">
        <v>47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106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 xml:space="preserve"> Starostín-náhrada KO počítači náprav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104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SO_01 - zab zař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55" t="s">
        <v>25</v>
      </c>
      <c r="J49" s="156" t="str">
        <f>IF(J12="","",J12)</f>
        <v>13. 7. 2018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55" t="s">
        <v>32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30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107</v>
      </c>
      <c r="D54" s="168"/>
      <c r="E54" s="168"/>
      <c r="F54" s="168"/>
      <c r="G54" s="168"/>
      <c r="H54" s="168"/>
      <c r="I54" s="182"/>
      <c r="J54" s="183" t="s">
        <v>108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109</v>
      </c>
      <c r="D56" s="44"/>
      <c r="E56" s="44"/>
      <c r="F56" s="44"/>
      <c r="G56" s="44"/>
      <c r="H56" s="44"/>
      <c r="I56" s="153"/>
      <c r="J56" s="164">
        <f>J80</f>
        <v>0</v>
      </c>
      <c r="K56" s="48"/>
      <c r="AU56" s="21" t="s">
        <v>110</v>
      </c>
    </row>
    <row r="57" s="8" customFormat="1" ht="24.96" customHeight="1">
      <c r="B57" s="186"/>
      <c r="C57" s="187"/>
      <c r="D57" s="188" t="s">
        <v>111</v>
      </c>
      <c r="E57" s="189"/>
      <c r="F57" s="189"/>
      <c r="G57" s="189"/>
      <c r="H57" s="189"/>
      <c r="I57" s="190"/>
      <c r="J57" s="191">
        <f>J81</f>
        <v>0</v>
      </c>
      <c r="K57" s="192"/>
    </row>
    <row r="58" s="8" customFormat="1" ht="24.96" customHeight="1">
      <c r="B58" s="186"/>
      <c r="C58" s="187"/>
      <c r="D58" s="188" t="s">
        <v>112</v>
      </c>
      <c r="E58" s="189"/>
      <c r="F58" s="189"/>
      <c r="G58" s="189"/>
      <c r="H58" s="189"/>
      <c r="I58" s="190"/>
      <c r="J58" s="191">
        <f>J102</f>
        <v>0</v>
      </c>
      <c r="K58" s="192"/>
    </row>
    <row r="59" s="9" customFormat="1" ht="19.92" customHeight="1">
      <c r="B59" s="193"/>
      <c r="C59" s="194"/>
      <c r="D59" s="195" t="s">
        <v>113</v>
      </c>
      <c r="E59" s="196"/>
      <c r="F59" s="196"/>
      <c r="G59" s="196"/>
      <c r="H59" s="196"/>
      <c r="I59" s="197"/>
      <c r="J59" s="198">
        <f>J103</f>
        <v>0</v>
      </c>
      <c r="K59" s="199"/>
    </row>
    <row r="60" s="8" customFormat="1" ht="24.96" customHeight="1">
      <c r="B60" s="186"/>
      <c r="C60" s="187"/>
      <c r="D60" s="188" t="s">
        <v>114</v>
      </c>
      <c r="E60" s="189"/>
      <c r="F60" s="189"/>
      <c r="G60" s="189"/>
      <c r="H60" s="189"/>
      <c r="I60" s="190"/>
      <c r="J60" s="191">
        <f>J108</f>
        <v>0</v>
      </c>
      <c r="K60" s="192"/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115</v>
      </c>
      <c r="D67" s="71"/>
      <c r="E67" s="71"/>
      <c r="F67" s="71"/>
      <c r="G67" s="71"/>
      <c r="H67" s="71"/>
      <c r="I67" s="200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200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16.5" customHeight="1">
      <c r="B70" s="43"/>
      <c r="C70" s="71"/>
      <c r="D70" s="71"/>
      <c r="E70" s="201" t="str">
        <f>E7</f>
        <v xml:space="preserve"> Starostín-náhrada KO počítači náprav</v>
      </c>
      <c r="F70" s="73"/>
      <c r="G70" s="73"/>
      <c r="H70" s="73"/>
      <c r="I70" s="200"/>
      <c r="J70" s="71"/>
      <c r="K70" s="71"/>
      <c r="L70" s="69"/>
    </row>
    <row r="71" s="1" customFormat="1" ht="14.4" customHeight="1">
      <c r="B71" s="43"/>
      <c r="C71" s="73" t="s">
        <v>104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7.25" customHeight="1">
      <c r="B72" s="43"/>
      <c r="C72" s="71"/>
      <c r="D72" s="71"/>
      <c r="E72" s="79" t="str">
        <f>E9</f>
        <v>SO_01 - zab zař</v>
      </c>
      <c r="F72" s="71"/>
      <c r="G72" s="71"/>
      <c r="H72" s="71"/>
      <c r="I72" s="200"/>
      <c r="J72" s="71"/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200"/>
      <c r="J73" s="71"/>
      <c r="K73" s="71"/>
      <c r="L73" s="69"/>
    </row>
    <row r="74" s="1" customFormat="1" ht="18" customHeight="1">
      <c r="B74" s="43"/>
      <c r="C74" s="73" t="s">
        <v>23</v>
      </c>
      <c r="D74" s="71"/>
      <c r="E74" s="71"/>
      <c r="F74" s="202" t="str">
        <f>F12</f>
        <v xml:space="preserve"> </v>
      </c>
      <c r="G74" s="71"/>
      <c r="H74" s="71"/>
      <c r="I74" s="203" t="s">
        <v>25</v>
      </c>
      <c r="J74" s="82" t="str">
        <f>IF(J12="","",J12)</f>
        <v>13. 7. 2018</v>
      </c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>
      <c r="B76" s="43"/>
      <c r="C76" s="73" t="s">
        <v>27</v>
      </c>
      <c r="D76" s="71"/>
      <c r="E76" s="71"/>
      <c r="F76" s="202" t="str">
        <f>E15</f>
        <v xml:space="preserve"> </v>
      </c>
      <c r="G76" s="71"/>
      <c r="H76" s="71"/>
      <c r="I76" s="203" t="s">
        <v>32</v>
      </c>
      <c r="J76" s="202" t="str">
        <f>E21</f>
        <v xml:space="preserve"> </v>
      </c>
      <c r="K76" s="71"/>
      <c r="L76" s="69"/>
    </row>
    <row r="77" s="1" customFormat="1" ht="14.4" customHeight="1">
      <c r="B77" s="43"/>
      <c r="C77" s="73" t="s">
        <v>30</v>
      </c>
      <c r="D77" s="71"/>
      <c r="E77" s="71"/>
      <c r="F77" s="202" t="str">
        <f>IF(E18="","",E18)</f>
        <v/>
      </c>
      <c r="G77" s="71"/>
      <c r="H77" s="71"/>
      <c r="I77" s="200"/>
      <c r="J77" s="71"/>
      <c r="K77" s="71"/>
      <c r="L77" s="69"/>
    </row>
    <row r="78" s="1" customFormat="1" ht="10.32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0" customFormat="1" ht="29.28" customHeight="1">
      <c r="B79" s="204"/>
      <c r="C79" s="205" t="s">
        <v>116</v>
      </c>
      <c r="D79" s="206" t="s">
        <v>54</v>
      </c>
      <c r="E79" s="206" t="s">
        <v>50</v>
      </c>
      <c r="F79" s="206" t="s">
        <v>117</v>
      </c>
      <c r="G79" s="206" t="s">
        <v>118</v>
      </c>
      <c r="H79" s="206" t="s">
        <v>119</v>
      </c>
      <c r="I79" s="207" t="s">
        <v>120</v>
      </c>
      <c r="J79" s="206" t="s">
        <v>108</v>
      </c>
      <c r="K79" s="208" t="s">
        <v>121</v>
      </c>
      <c r="L79" s="209"/>
      <c r="M79" s="99" t="s">
        <v>122</v>
      </c>
      <c r="N79" s="100" t="s">
        <v>39</v>
      </c>
      <c r="O79" s="100" t="s">
        <v>123</v>
      </c>
      <c r="P79" s="100" t="s">
        <v>124</v>
      </c>
      <c r="Q79" s="100" t="s">
        <v>125</v>
      </c>
      <c r="R79" s="100" t="s">
        <v>126</v>
      </c>
      <c r="S79" s="100" t="s">
        <v>127</v>
      </c>
      <c r="T79" s="101" t="s">
        <v>128</v>
      </c>
    </row>
    <row r="80" s="1" customFormat="1" ht="29.28" customHeight="1">
      <c r="B80" s="43"/>
      <c r="C80" s="105" t="s">
        <v>109</v>
      </c>
      <c r="D80" s="71"/>
      <c r="E80" s="71"/>
      <c r="F80" s="71"/>
      <c r="G80" s="71"/>
      <c r="H80" s="71"/>
      <c r="I80" s="200"/>
      <c r="J80" s="210">
        <f>BK80</f>
        <v>0</v>
      </c>
      <c r="K80" s="71"/>
      <c r="L80" s="69"/>
      <c r="M80" s="102"/>
      <c r="N80" s="103"/>
      <c r="O80" s="103"/>
      <c r="P80" s="211">
        <f>P81+P102+P108</f>
        <v>0</v>
      </c>
      <c r="Q80" s="103"/>
      <c r="R80" s="211">
        <f>R81+R102+R108</f>
        <v>4</v>
      </c>
      <c r="S80" s="103"/>
      <c r="T80" s="212">
        <f>T81+T102+T108</f>
        <v>0</v>
      </c>
      <c r="AT80" s="21" t="s">
        <v>68</v>
      </c>
      <c r="AU80" s="21" t="s">
        <v>110</v>
      </c>
      <c r="BK80" s="213">
        <f>BK81+BK102+BK108</f>
        <v>0</v>
      </c>
    </row>
    <row r="81" s="11" customFormat="1" ht="37.44" customHeight="1">
      <c r="B81" s="214"/>
      <c r="C81" s="215"/>
      <c r="D81" s="216" t="s">
        <v>68</v>
      </c>
      <c r="E81" s="217" t="s">
        <v>129</v>
      </c>
      <c r="F81" s="217" t="s">
        <v>129</v>
      </c>
      <c r="G81" s="215"/>
      <c r="H81" s="215"/>
      <c r="I81" s="218"/>
      <c r="J81" s="219">
        <f>BK81</f>
        <v>0</v>
      </c>
      <c r="K81" s="215"/>
      <c r="L81" s="220"/>
      <c r="M81" s="221"/>
      <c r="N81" s="222"/>
      <c r="O81" s="222"/>
      <c r="P81" s="223">
        <f>SUM(P82:P101)</f>
        <v>0</v>
      </c>
      <c r="Q81" s="222"/>
      <c r="R81" s="223">
        <f>SUM(R82:R101)</f>
        <v>4</v>
      </c>
      <c r="S81" s="222"/>
      <c r="T81" s="224">
        <f>SUM(T82:T101)</f>
        <v>0</v>
      </c>
      <c r="AR81" s="225" t="s">
        <v>77</v>
      </c>
      <c r="AT81" s="226" t="s">
        <v>68</v>
      </c>
      <c r="AU81" s="226" t="s">
        <v>69</v>
      </c>
      <c r="AY81" s="225" t="s">
        <v>130</v>
      </c>
      <c r="BK81" s="227">
        <f>SUM(BK82:BK101)</f>
        <v>0</v>
      </c>
    </row>
    <row r="82" s="1" customFormat="1" ht="16.5" customHeight="1">
      <c r="B82" s="43"/>
      <c r="C82" s="228" t="s">
        <v>77</v>
      </c>
      <c r="D82" s="228" t="s">
        <v>131</v>
      </c>
      <c r="E82" s="229" t="s">
        <v>132</v>
      </c>
      <c r="F82" s="230" t="s">
        <v>133</v>
      </c>
      <c r="G82" s="231" t="s">
        <v>134</v>
      </c>
      <c r="H82" s="232">
        <v>22</v>
      </c>
      <c r="I82" s="233"/>
      <c r="J82" s="234">
        <f>ROUND(I82*H82,2)</f>
        <v>0</v>
      </c>
      <c r="K82" s="230" t="s">
        <v>135</v>
      </c>
      <c r="L82" s="235"/>
      <c r="M82" s="236" t="s">
        <v>21</v>
      </c>
      <c r="N82" s="237" t="s">
        <v>40</v>
      </c>
      <c r="O82" s="44"/>
      <c r="P82" s="238">
        <f>O82*H82</f>
        <v>0</v>
      </c>
      <c r="Q82" s="238">
        <v>0</v>
      </c>
      <c r="R82" s="238">
        <f>Q82*H82</f>
        <v>0</v>
      </c>
      <c r="S82" s="238">
        <v>0</v>
      </c>
      <c r="T82" s="239">
        <f>S82*H82</f>
        <v>0</v>
      </c>
      <c r="AR82" s="21" t="s">
        <v>136</v>
      </c>
      <c r="AT82" s="21" t="s">
        <v>131</v>
      </c>
      <c r="AU82" s="21" t="s">
        <v>77</v>
      </c>
      <c r="AY82" s="21" t="s">
        <v>130</v>
      </c>
      <c r="BE82" s="240">
        <f>IF(N82="základní",J82,0)</f>
        <v>0</v>
      </c>
      <c r="BF82" s="240">
        <f>IF(N82="snížená",J82,0)</f>
        <v>0</v>
      </c>
      <c r="BG82" s="240">
        <f>IF(N82="zákl. přenesená",J82,0)</f>
        <v>0</v>
      </c>
      <c r="BH82" s="240">
        <f>IF(N82="sníž. přenesená",J82,0)</f>
        <v>0</v>
      </c>
      <c r="BI82" s="240">
        <f>IF(N82="nulová",J82,0)</f>
        <v>0</v>
      </c>
      <c r="BJ82" s="21" t="s">
        <v>77</v>
      </c>
      <c r="BK82" s="240">
        <f>ROUND(I82*H82,2)</f>
        <v>0</v>
      </c>
      <c r="BL82" s="21" t="s">
        <v>137</v>
      </c>
      <c r="BM82" s="21" t="s">
        <v>138</v>
      </c>
    </row>
    <row r="83" s="1" customFormat="1" ht="25.5" customHeight="1">
      <c r="B83" s="43"/>
      <c r="C83" s="228" t="s">
        <v>79</v>
      </c>
      <c r="D83" s="228" t="s">
        <v>131</v>
      </c>
      <c r="E83" s="229" t="s">
        <v>139</v>
      </c>
      <c r="F83" s="230" t="s">
        <v>140</v>
      </c>
      <c r="G83" s="231" t="s">
        <v>134</v>
      </c>
      <c r="H83" s="232">
        <v>8</v>
      </c>
      <c r="I83" s="233"/>
      <c r="J83" s="234">
        <f>ROUND(I83*H83,2)</f>
        <v>0</v>
      </c>
      <c r="K83" s="230" t="s">
        <v>135</v>
      </c>
      <c r="L83" s="235"/>
      <c r="M83" s="236" t="s">
        <v>21</v>
      </c>
      <c r="N83" s="237" t="s">
        <v>40</v>
      </c>
      <c r="O83" s="44"/>
      <c r="P83" s="238">
        <f>O83*H83</f>
        <v>0</v>
      </c>
      <c r="Q83" s="238">
        <v>0</v>
      </c>
      <c r="R83" s="238">
        <f>Q83*H83</f>
        <v>0</v>
      </c>
      <c r="S83" s="238">
        <v>0</v>
      </c>
      <c r="T83" s="239">
        <f>S83*H83</f>
        <v>0</v>
      </c>
      <c r="AR83" s="21" t="s">
        <v>136</v>
      </c>
      <c r="AT83" s="21" t="s">
        <v>131</v>
      </c>
      <c r="AU83" s="21" t="s">
        <v>77</v>
      </c>
      <c r="AY83" s="21" t="s">
        <v>130</v>
      </c>
      <c r="BE83" s="240">
        <f>IF(N83="základní",J83,0)</f>
        <v>0</v>
      </c>
      <c r="BF83" s="240">
        <f>IF(N83="snížená",J83,0)</f>
        <v>0</v>
      </c>
      <c r="BG83" s="240">
        <f>IF(N83="zákl. přenesená",J83,0)</f>
        <v>0</v>
      </c>
      <c r="BH83" s="240">
        <f>IF(N83="sníž. přenesená",J83,0)</f>
        <v>0</v>
      </c>
      <c r="BI83" s="240">
        <f>IF(N83="nulová",J83,0)</f>
        <v>0</v>
      </c>
      <c r="BJ83" s="21" t="s">
        <v>77</v>
      </c>
      <c r="BK83" s="240">
        <f>ROUND(I83*H83,2)</f>
        <v>0</v>
      </c>
      <c r="BL83" s="21" t="s">
        <v>137</v>
      </c>
      <c r="BM83" s="21" t="s">
        <v>141</v>
      </c>
    </row>
    <row r="84" s="1" customFormat="1" ht="25.5" customHeight="1">
      <c r="B84" s="43"/>
      <c r="C84" s="228" t="s">
        <v>142</v>
      </c>
      <c r="D84" s="228" t="s">
        <v>131</v>
      </c>
      <c r="E84" s="229" t="s">
        <v>143</v>
      </c>
      <c r="F84" s="230" t="s">
        <v>144</v>
      </c>
      <c r="G84" s="231" t="s">
        <v>134</v>
      </c>
      <c r="H84" s="232">
        <v>2</v>
      </c>
      <c r="I84" s="233"/>
      <c r="J84" s="234">
        <f>ROUND(I84*H84,2)</f>
        <v>0</v>
      </c>
      <c r="K84" s="230" t="s">
        <v>135</v>
      </c>
      <c r="L84" s="235"/>
      <c r="M84" s="236" t="s">
        <v>21</v>
      </c>
      <c r="N84" s="237" t="s">
        <v>40</v>
      </c>
      <c r="O84" s="44"/>
      <c r="P84" s="238">
        <f>O84*H84</f>
        <v>0</v>
      </c>
      <c r="Q84" s="238">
        <v>0</v>
      </c>
      <c r="R84" s="238">
        <f>Q84*H84</f>
        <v>0</v>
      </c>
      <c r="S84" s="238">
        <v>0</v>
      </c>
      <c r="T84" s="239">
        <f>S84*H84</f>
        <v>0</v>
      </c>
      <c r="AR84" s="21" t="s">
        <v>136</v>
      </c>
      <c r="AT84" s="21" t="s">
        <v>131</v>
      </c>
      <c r="AU84" s="21" t="s">
        <v>77</v>
      </c>
      <c r="AY84" s="21" t="s">
        <v>130</v>
      </c>
      <c r="BE84" s="240">
        <f>IF(N84="základní",J84,0)</f>
        <v>0</v>
      </c>
      <c r="BF84" s="240">
        <f>IF(N84="snížená",J84,0)</f>
        <v>0</v>
      </c>
      <c r="BG84" s="240">
        <f>IF(N84="zákl. přenesená",J84,0)</f>
        <v>0</v>
      </c>
      <c r="BH84" s="240">
        <f>IF(N84="sníž. přenesená",J84,0)</f>
        <v>0</v>
      </c>
      <c r="BI84" s="240">
        <f>IF(N84="nulová",J84,0)</f>
        <v>0</v>
      </c>
      <c r="BJ84" s="21" t="s">
        <v>77</v>
      </c>
      <c r="BK84" s="240">
        <f>ROUND(I84*H84,2)</f>
        <v>0</v>
      </c>
      <c r="BL84" s="21" t="s">
        <v>137</v>
      </c>
      <c r="BM84" s="21" t="s">
        <v>145</v>
      </c>
    </row>
    <row r="85" s="1" customFormat="1" ht="25.5" customHeight="1">
      <c r="B85" s="43"/>
      <c r="C85" s="228" t="s">
        <v>146</v>
      </c>
      <c r="D85" s="228" t="s">
        <v>131</v>
      </c>
      <c r="E85" s="229" t="s">
        <v>147</v>
      </c>
      <c r="F85" s="230" t="s">
        <v>148</v>
      </c>
      <c r="G85" s="231" t="s">
        <v>134</v>
      </c>
      <c r="H85" s="232">
        <v>1</v>
      </c>
      <c r="I85" s="233"/>
      <c r="J85" s="234">
        <f>ROUND(I85*H85,2)</f>
        <v>0</v>
      </c>
      <c r="K85" s="230" t="s">
        <v>135</v>
      </c>
      <c r="L85" s="235"/>
      <c r="M85" s="236" t="s">
        <v>21</v>
      </c>
      <c r="N85" s="237" t="s">
        <v>40</v>
      </c>
      <c r="O85" s="44"/>
      <c r="P85" s="238">
        <f>O85*H85</f>
        <v>0</v>
      </c>
      <c r="Q85" s="238">
        <v>0</v>
      </c>
      <c r="R85" s="238">
        <f>Q85*H85</f>
        <v>0</v>
      </c>
      <c r="S85" s="238">
        <v>0</v>
      </c>
      <c r="T85" s="239">
        <f>S85*H85</f>
        <v>0</v>
      </c>
      <c r="AR85" s="21" t="s">
        <v>136</v>
      </c>
      <c r="AT85" s="21" t="s">
        <v>131</v>
      </c>
      <c r="AU85" s="21" t="s">
        <v>77</v>
      </c>
      <c r="AY85" s="21" t="s">
        <v>130</v>
      </c>
      <c r="BE85" s="240">
        <f>IF(N85="základní",J85,0)</f>
        <v>0</v>
      </c>
      <c r="BF85" s="240">
        <f>IF(N85="snížená",J85,0)</f>
        <v>0</v>
      </c>
      <c r="BG85" s="240">
        <f>IF(N85="zákl. přenesená",J85,0)</f>
        <v>0</v>
      </c>
      <c r="BH85" s="240">
        <f>IF(N85="sníž. přenesená",J85,0)</f>
        <v>0</v>
      </c>
      <c r="BI85" s="240">
        <f>IF(N85="nulová",J85,0)</f>
        <v>0</v>
      </c>
      <c r="BJ85" s="21" t="s">
        <v>77</v>
      </c>
      <c r="BK85" s="240">
        <f>ROUND(I85*H85,2)</f>
        <v>0</v>
      </c>
      <c r="BL85" s="21" t="s">
        <v>137</v>
      </c>
      <c r="BM85" s="21" t="s">
        <v>149</v>
      </c>
    </row>
    <row r="86" s="1" customFormat="1" ht="25.5" customHeight="1">
      <c r="B86" s="43"/>
      <c r="C86" s="228" t="s">
        <v>150</v>
      </c>
      <c r="D86" s="228" t="s">
        <v>131</v>
      </c>
      <c r="E86" s="229" t="s">
        <v>151</v>
      </c>
      <c r="F86" s="230" t="s">
        <v>152</v>
      </c>
      <c r="G86" s="231" t="s">
        <v>134</v>
      </c>
      <c r="H86" s="232">
        <v>1</v>
      </c>
      <c r="I86" s="233"/>
      <c r="J86" s="234">
        <f>ROUND(I86*H86,2)</f>
        <v>0</v>
      </c>
      <c r="K86" s="230" t="s">
        <v>135</v>
      </c>
      <c r="L86" s="235"/>
      <c r="M86" s="236" t="s">
        <v>21</v>
      </c>
      <c r="N86" s="237" t="s">
        <v>40</v>
      </c>
      <c r="O86" s="44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9">
        <f>S86*H86</f>
        <v>0</v>
      </c>
      <c r="AR86" s="21" t="s">
        <v>136</v>
      </c>
      <c r="AT86" s="21" t="s">
        <v>131</v>
      </c>
      <c r="AU86" s="21" t="s">
        <v>77</v>
      </c>
      <c r="AY86" s="21" t="s">
        <v>130</v>
      </c>
      <c r="BE86" s="240">
        <f>IF(N86="základní",J86,0)</f>
        <v>0</v>
      </c>
      <c r="BF86" s="240">
        <f>IF(N86="snížená",J86,0)</f>
        <v>0</v>
      </c>
      <c r="BG86" s="240">
        <f>IF(N86="zákl. přenesená",J86,0)</f>
        <v>0</v>
      </c>
      <c r="BH86" s="240">
        <f>IF(N86="sníž. přenesená",J86,0)</f>
        <v>0</v>
      </c>
      <c r="BI86" s="240">
        <f>IF(N86="nulová",J86,0)</f>
        <v>0</v>
      </c>
      <c r="BJ86" s="21" t="s">
        <v>77</v>
      </c>
      <c r="BK86" s="240">
        <f>ROUND(I86*H86,2)</f>
        <v>0</v>
      </c>
      <c r="BL86" s="21" t="s">
        <v>137</v>
      </c>
      <c r="BM86" s="21" t="s">
        <v>153</v>
      </c>
    </row>
    <row r="87" s="1" customFormat="1" ht="25.5" customHeight="1">
      <c r="B87" s="43"/>
      <c r="C87" s="228" t="s">
        <v>154</v>
      </c>
      <c r="D87" s="228" t="s">
        <v>131</v>
      </c>
      <c r="E87" s="229" t="s">
        <v>155</v>
      </c>
      <c r="F87" s="230" t="s">
        <v>156</v>
      </c>
      <c r="G87" s="231" t="s">
        <v>134</v>
      </c>
      <c r="H87" s="232">
        <v>2</v>
      </c>
      <c r="I87" s="233"/>
      <c r="J87" s="234">
        <f>ROUND(I87*H87,2)</f>
        <v>0</v>
      </c>
      <c r="K87" s="230" t="s">
        <v>135</v>
      </c>
      <c r="L87" s="235"/>
      <c r="M87" s="236" t="s">
        <v>21</v>
      </c>
      <c r="N87" s="237" t="s">
        <v>40</v>
      </c>
      <c r="O87" s="44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AR87" s="21" t="s">
        <v>136</v>
      </c>
      <c r="AT87" s="21" t="s">
        <v>131</v>
      </c>
      <c r="AU87" s="21" t="s">
        <v>77</v>
      </c>
      <c r="AY87" s="21" t="s">
        <v>130</v>
      </c>
      <c r="BE87" s="240">
        <f>IF(N87="základní",J87,0)</f>
        <v>0</v>
      </c>
      <c r="BF87" s="240">
        <f>IF(N87="snížená",J87,0)</f>
        <v>0</v>
      </c>
      <c r="BG87" s="240">
        <f>IF(N87="zákl. přenesená",J87,0)</f>
        <v>0</v>
      </c>
      <c r="BH87" s="240">
        <f>IF(N87="sníž. přenesená",J87,0)</f>
        <v>0</v>
      </c>
      <c r="BI87" s="240">
        <f>IF(N87="nulová",J87,0)</f>
        <v>0</v>
      </c>
      <c r="BJ87" s="21" t="s">
        <v>77</v>
      </c>
      <c r="BK87" s="240">
        <f>ROUND(I87*H87,2)</f>
        <v>0</v>
      </c>
      <c r="BL87" s="21" t="s">
        <v>137</v>
      </c>
      <c r="BM87" s="21" t="s">
        <v>157</v>
      </c>
    </row>
    <row r="88" s="1" customFormat="1" ht="25.5" customHeight="1">
      <c r="B88" s="43"/>
      <c r="C88" s="228" t="s">
        <v>158</v>
      </c>
      <c r="D88" s="228" t="s">
        <v>131</v>
      </c>
      <c r="E88" s="229" t="s">
        <v>159</v>
      </c>
      <c r="F88" s="230" t="s">
        <v>160</v>
      </c>
      <c r="G88" s="231" t="s">
        <v>134</v>
      </c>
      <c r="H88" s="232">
        <v>2</v>
      </c>
      <c r="I88" s="233"/>
      <c r="J88" s="234">
        <f>ROUND(I88*H88,2)</f>
        <v>0</v>
      </c>
      <c r="K88" s="230" t="s">
        <v>135</v>
      </c>
      <c r="L88" s="235"/>
      <c r="M88" s="236" t="s">
        <v>21</v>
      </c>
      <c r="N88" s="237" t="s">
        <v>40</v>
      </c>
      <c r="O88" s="44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9">
        <f>S88*H88</f>
        <v>0</v>
      </c>
      <c r="AR88" s="21" t="s">
        <v>136</v>
      </c>
      <c r="AT88" s="21" t="s">
        <v>131</v>
      </c>
      <c r="AU88" s="21" t="s">
        <v>77</v>
      </c>
      <c r="AY88" s="21" t="s">
        <v>130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21" t="s">
        <v>77</v>
      </c>
      <c r="BK88" s="240">
        <f>ROUND(I88*H88,2)</f>
        <v>0</v>
      </c>
      <c r="BL88" s="21" t="s">
        <v>137</v>
      </c>
      <c r="BM88" s="21" t="s">
        <v>161</v>
      </c>
    </row>
    <row r="89" s="1" customFormat="1" ht="25.5" customHeight="1">
      <c r="B89" s="43"/>
      <c r="C89" s="228" t="s">
        <v>162</v>
      </c>
      <c r="D89" s="228" t="s">
        <v>131</v>
      </c>
      <c r="E89" s="229" t="s">
        <v>163</v>
      </c>
      <c r="F89" s="230" t="s">
        <v>164</v>
      </c>
      <c r="G89" s="231" t="s">
        <v>134</v>
      </c>
      <c r="H89" s="232">
        <v>3</v>
      </c>
      <c r="I89" s="233"/>
      <c r="J89" s="234">
        <f>ROUND(I89*H89,2)</f>
        <v>0</v>
      </c>
      <c r="K89" s="230" t="s">
        <v>135</v>
      </c>
      <c r="L89" s="235"/>
      <c r="M89" s="236" t="s">
        <v>21</v>
      </c>
      <c r="N89" s="237" t="s">
        <v>40</v>
      </c>
      <c r="O89" s="44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AR89" s="21" t="s">
        <v>165</v>
      </c>
      <c r="AT89" s="21" t="s">
        <v>131</v>
      </c>
      <c r="AU89" s="21" t="s">
        <v>77</v>
      </c>
      <c r="AY89" s="21" t="s">
        <v>130</v>
      </c>
      <c r="BE89" s="240">
        <f>IF(N89="základní",J89,0)</f>
        <v>0</v>
      </c>
      <c r="BF89" s="240">
        <f>IF(N89="snížená",J89,0)</f>
        <v>0</v>
      </c>
      <c r="BG89" s="240">
        <f>IF(N89="zákl. přenesená",J89,0)</f>
        <v>0</v>
      </c>
      <c r="BH89" s="240">
        <f>IF(N89="sníž. přenesená",J89,0)</f>
        <v>0</v>
      </c>
      <c r="BI89" s="240">
        <f>IF(N89="nulová",J89,0)</f>
        <v>0</v>
      </c>
      <c r="BJ89" s="21" t="s">
        <v>77</v>
      </c>
      <c r="BK89" s="240">
        <f>ROUND(I89*H89,2)</f>
        <v>0</v>
      </c>
      <c r="BL89" s="21" t="s">
        <v>165</v>
      </c>
      <c r="BM89" s="21" t="s">
        <v>166</v>
      </c>
    </row>
    <row r="90" s="1" customFormat="1" ht="25.5" customHeight="1">
      <c r="B90" s="43"/>
      <c r="C90" s="228" t="s">
        <v>167</v>
      </c>
      <c r="D90" s="228" t="s">
        <v>131</v>
      </c>
      <c r="E90" s="229" t="s">
        <v>168</v>
      </c>
      <c r="F90" s="230" t="s">
        <v>169</v>
      </c>
      <c r="G90" s="231" t="s">
        <v>134</v>
      </c>
      <c r="H90" s="232">
        <v>2</v>
      </c>
      <c r="I90" s="233"/>
      <c r="J90" s="234">
        <f>ROUND(I90*H90,2)</f>
        <v>0</v>
      </c>
      <c r="K90" s="230" t="s">
        <v>135</v>
      </c>
      <c r="L90" s="235"/>
      <c r="M90" s="236" t="s">
        <v>21</v>
      </c>
      <c r="N90" s="237" t="s">
        <v>40</v>
      </c>
      <c r="O90" s="44"/>
      <c r="P90" s="238">
        <f>O90*H90</f>
        <v>0</v>
      </c>
      <c r="Q90" s="238">
        <v>0</v>
      </c>
      <c r="R90" s="238">
        <f>Q90*H90</f>
        <v>0</v>
      </c>
      <c r="S90" s="238">
        <v>0</v>
      </c>
      <c r="T90" s="239">
        <f>S90*H90</f>
        <v>0</v>
      </c>
      <c r="AR90" s="21" t="s">
        <v>165</v>
      </c>
      <c r="AT90" s="21" t="s">
        <v>131</v>
      </c>
      <c r="AU90" s="21" t="s">
        <v>77</v>
      </c>
      <c r="AY90" s="21" t="s">
        <v>130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21" t="s">
        <v>77</v>
      </c>
      <c r="BK90" s="240">
        <f>ROUND(I90*H90,2)</f>
        <v>0</v>
      </c>
      <c r="BL90" s="21" t="s">
        <v>165</v>
      </c>
      <c r="BM90" s="21" t="s">
        <v>170</v>
      </c>
    </row>
    <row r="91" s="1" customFormat="1" ht="25.5" customHeight="1">
      <c r="B91" s="43"/>
      <c r="C91" s="228" t="s">
        <v>171</v>
      </c>
      <c r="D91" s="228" t="s">
        <v>131</v>
      </c>
      <c r="E91" s="229" t="s">
        <v>172</v>
      </c>
      <c r="F91" s="230" t="s">
        <v>173</v>
      </c>
      <c r="G91" s="231" t="s">
        <v>134</v>
      </c>
      <c r="H91" s="232">
        <v>1</v>
      </c>
      <c r="I91" s="233"/>
      <c r="J91" s="234">
        <f>ROUND(I91*H91,2)</f>
        <v>0</v>
      </c>
      <c r="K91" s="230" t="s">
        <v>135</v>
      </c>
      <c r="L91" s="235"/>
      <c r="M91" s="236" t="s">
        <v>21</v>
      </c>
      <c r="N91" s="237" t="s">
        <v>40</v>
      </c>
      <c r="O91" s="44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AR91" s="21" t="s">
        <v>165</v>
      </c>
      <c r="AT91" s="21" t="s">
        <v>131</v>
      </c>
      <c r="AU91" s="21" t="s">
        <v>77</v>
      </c>
      <c r="AY91" s="21" t="s">
        <v>130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21" t="s">
        <v>77</v>
      </c>
      <c r="BK91" s="240">
        <f>ROUND(I91*H91,2)</f>
        <v>0</v>
      </c>
      <c r="BL91" s="21" t="s">
        <v>165</v>
      </c>
      <c r="BM91" s="21" t="s">
        <v>174</v>
      </c>
    </row>
    <row r="92" s="1" customFormat="1" ht="25.5" customHeight="1">
      <c r="B92" s="43"/>
      <c r="C92" s="228" t="s">
        <v>175</v>
      </c>
      <c r="D92" s="228" t="s">
        <v>131</v>
      </c>
      <c r="E92" s="229" t="s">
        <v>176</v>
      </c>
      <c r="F92" s="230" t="s">
        <v>177</v>
      </c>
      <c r="G92" s="231" t="s">
        <v>134</v>
      </c>
      <c r="H92" s="232">
        <v>1</v>
      </c>
      <c r="I92" s="233"/>
      <c r="J92" s="234">
        <f>ROUND(I92*H92,2)</f>
        <v>0</v>
      </c>
      <c r="K92" s="230" t="s">
        <v>135</v>
      </c>
      <c r="L92" s="235"/>
      <c r="M92" s="236" t="s">
        <v>21</v>
      </c>
      <c r="N92" s="237" t="s">
        <v>40</v>
      </c>
      <c r="O92" s="44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AR92" s="21" t="s">
        <v>165</v>
      </c>
      <c r="AT92" s="21" t="s">
        <v>131</v>
      </c>
      <c r="AU92" s="21" t="s">
        <v>77</v>
      </c>
      <c r="AY92" s="21" t="s">
        <v>130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21" t="s">
        <v>77</v>
      </c>
      <c r="BK92" s="240">
        <f>ROUND(I92*H92,2)</f>
        <v>0</v>
      </c>
      <c r="BL92" s="21" t="s">
        <v>165</v>
      </c>
      <c r="BM92" s="21" t="s">
        <v>178</v>
      </c>
    </row>
    <row r="93" s="1" customFormat="1" ht="16.5" customHeight="1">
      <c r="B93" s="43"/>
      <c r="C93" s="228" t="s">
        <v>179</v>
      </c>
      <c r="D93" s="228" t="s">
        <v>131</v>
      </c>
      <c r="E93" s="229" t="s">
        <v>180</v>
      </c>
      <c r="F93" s="230" t="s">
        <v>181</v>
      </c>
      <c r="G93" s="231" t="s">
        <v>134</v>
      </c>
      <c r="H93" s="232">
        <v>2</v>
      </c>
      <c r="I93" s="233"/>
      <c r="J93" s="234">
        <f>ROUND(I93*H93,2)</f>
        <v>0</v>
      </c>
      <c r="K93" s="230" t="s">
        <v>21</v>
      </c>
      <c r="L93" s="235"/>
      <c r="M93" s="236" t="s">
        <v>21</v>
      </c>
      <c r="N93" s="237" t="s">
        <v>40</v>
      </c>
      <c r="O93" s="44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AR93" s="21" t="s">
        <v>165</v>
      </c>
      <c r="AT93" s="21" t="s">
        <v>131</v>
      </c>
      <c r="AU93" s="21" t="s">
        <v>77</v>
      </c>
      <c r="AY93" s="21" t="s">
        <v>130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21" t="s">
        <v>77</v>
      </c>
      <c r="BK93" s="240">
        <f>ROUND(I93*H93,2)</f>
        <v>0</v>
      </c>
      <c r="BL93" s="21" t="s">
        <v>165</v>
      </c>
      <c r="BM93" s="21" t="s">
        <v>182</v>
      </c>
    </row>
    <row r="94" s="1" customFormat="1" ht="51" customHeight="1">
      <c r="B94" s="43"/>
      <c r="C94" s="241" t="s">
        <v>183</v>
      </c>
      <c r="D94" s="241" t="s">
        <v>184</v>
      </c>
      <c r="E94" s="242" t="s">
        <v>185</v>
      </c>
      <c r="F94" s="243" t="s">
        <v>186</v>
      </c>
      <c r="G94" s="244" t="s">
        <v>134</v>
      </c>
      <c r="H94" s="245">
        <v>1</v>
      </c>
      <c r="I94" s="246"/>
      <c r="J94" s="247">
        <f>ROUND(I94*H94,2)</f>
        <v>0</v>
      </c>
      <c r="K94" s="243" t="s">
        <v>135</v>
      </c>
      <c r="L94" s="69"/>
      <c r="M94" s="248" t="s">
        <v>21</v>
      </c>
      <c r="N94" s="249" t="s">
        <v>40</v>
      </c>
      <c r="O94" s="44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AR94" s="21" t="s">
        <v>146</v>
      </c>
      <c r="AT94" s="21" t="s">
        <v>184</v>
      </c>
      <c r="AU94" s="21" t="s">
        <v>77</v>
      </c>
      <c r="AY94" s="21" t="s">
        <v>130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21" t="s">
        <v>77</v>
      </c>
      <c r="BK94" s="240">
        <f>ROUND(I94*H94,2)</f>
        <v>0</v>
      </c>
      <c r="BL94" s="21" t="s">
        <v>146</v>
      </c>
      <c r="BM94" s="21" t="s">
        <v>146</v>
      </c>
    </row>
    <row r="95" s="1" customFormat="1" ht="38.25" customHeight="1">
      <c r="B95" s="43"/>
      <c r="C95" s="241" t="s">
        <v>187</v>
      </c>
      <c r="D95" s="241" t="s">
        <v>184</v>
      </c>
      <c r="E95" s="242" t="s">
        <v>188</v>
      </c>
      <c r="F95" s="243" t="s">
        <v>189</v>
      </c>
      <c r="G95" s="244" t="s">
        <v>134</v>
      </c>
      <c r="H95" s="245">
        <v>1</v>
      </c>
      <c r="I95" s="246"/>
      <c r="J95" s="247">
        <f>ROUND(I95*H95,2)</f>
        <v>0</v>
      </c>
      <c r="K95" s="243" t="s">
        <v>135</v>
      </c>
      <c r="L95" s="69"/>
      <c r="M95" s="248" t="s">
        <v>21</v>
      </c>
      <c r="N95" s="249" t="s">
        <v>40</v>
      </c>
      <c r="O95" s="44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AR95" s="21" t="s">
        <v>146</v>
      </c>
      <c r="AT95" s="21" t="s">
        <v>184</v>
      </c>
      <c r="AU95" s="21" t="s">
        <v>77</v>
      </c>
      <c r="AY95" s="21" t="s">
        <v>130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21" t="s">
        <v>77</v>
      </c>
      <c r="BK95" s="240">
        <f>ROUND(I95*H95,2)</f>
        <v>0</v>
      </c>
      <c r="BL95" s="21" t="s">
        <v>146</v>
      </c>
      <c r="BM95" s="21" t="s">
        <v>154</v>
      </c>
    </row>
    <row r="96" s="1" customFormat="1" ht="38.25" customHeight="1">
      <c r="B96" s="43"/>
      <c r="C96" s="241" t="s">
        <v>10</v>
      </c>
      <c r="D96" s="241" t="s">
        <v>184</v>
      </c>
      <c r="E96" s="242" t="s">
        <v>190</v>
      </c>
      <c r="F96" s="243" t="s">
        <v>191</v>
      </c>
      <c r="G96" s="244" t="s">
        <v>134</v>
      </c>
      <c r="H96" s="245">
        <v>1</v>
      </c>
      <c r="I96" s="246"/>
      <c r="J96" s="247">
        <f>ROUND(I96*H96,2)</f>
        <v>0</v>
      </c>
      <c r="K96" s="243" t="s">
        <v>135</v>
      </c>
      <c r="L96" s="69"/>
      <c r="M96" s="248" t="s">
        <v>21</v>
      </c>
      <c r="N96" s="249" t="s">
        <v>40</v>
      </c>
      <c r="O96" s="44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AR96" s="21" t="s">
        <v>146</v>
      </c>
      <c r="AT96" s="21" t="s">
        <v>184</v>
      </c>
      <c r="AU96" s="21" t="s">
        <v>77</v>
      </c>
      <c r="AY96" s="21" t="s">
        <v>130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21" t="s">
        <v>77</v>
      </c>
      <c r="BK96" s="240">
        <f>ROUND(I96*H96,2)</f>
        <v>0</v>
      </c>
      <c r="BL96" s="21" t="s">
        <v>146</v>
      </c>
      <c r="BM96" s="21" t="s">
        <v>162</v>
      </c>
    </row>
    <row r="97" s="1" customFormat="1" ht="25.5" customHeight="1">
      <c r="B97" s="43"/>
      <c r="C97" s="228" t="s">
        <v>192</v>
      </c>
      <c r="D97" s="228" t="s">
        <v>131</v>
      </c>
      <c r="E97" s="229" t="s">
        <v>193</v>
      </c>
      <c r="F97" s="230" t="s">
        <v>194</v>
      </c>
      <c r="G97" s="231" t="s">
        <v>195</v>
      </c>
      <c r="H97" s="232">
        <v>1600</v>
      </c>
      <c r="I97" s="233"/>
      <c r="J97" s="234">
        <f>ROUND(I97*H97,2)</f>
        <v>0</v>
      </c>
      <c r="K97" s="230" t="s">
        <v>135</v>
      </c>
      <c r="L97" s="235"/>
      <c r="M97" s="236" t="s">
        <v>21</v>
      </c>
      <c r="N97" s="237" t="s">
        <v>40</v>
      </c>
      <c r="O97" s="44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AR97" s="21" t="s">
        <v>136</v>
      </c>
      <c r="AT97" s="21" t="s">
        <v>131</v>
      </c>
      <c r="AU97" s="21" t="s">
        <v>77</v>
      </c>
      <c r="AY97" s="21" t="s">
        <v>130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21" t="s">
        <v>77</v>
      </c>
      <c r="BK97" s="240">
        <f>ROUND(I97*H97,2)</f>
        <v>0</v>
      </c>
      <c r="BL97" s="21" t="s">
        <v>137</v>
      </c>
      <c r="BM97" s="21" t="s">
        <v>171</v>
      </c>
    </row>
    <row r="98" s="1" customFormat="1" ht="25.5" customHeight="1">
      <c r="B98" s="43"/>
      <c r="C98" s="228" t="s">
        <v>196</v>
      </c>
      <c r="D98" s="228" t="s">
        <v>131</v>
      </c>
      <c r="E98" s="229" t="s">
        <v>197</v>
      </c>
      <c r="F98" s="230" t="s">
        <v>198</v>
      </c>
      <c r="G98" s="231" t="s">
        <v>195</v>
      </c>
      <c r="H98" s="232">
        <v>1600</v>
      </c>
      <c r="I98" s="233"/>
      <c r="J98" s="234">
        <f>ROUND(I98*H98,2)</f>
        <v>0</v>
      </c>
      <c r="K98" s="230" t="s">
        <v>135</v>
      </c>
      <c r="L98" s="235"/>
      <c r="M98" s="236" t="s">
        <v>21</v>
      </c>
      <c r="N98" s="237" t="s">
        <v>40</v>
      </c>
      <c r="O98" s="44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AR98" s="21" t="s">
        <v>136</v>
      </c>
      <c r="AT98" s="21" t="s">
        <v>131</v>
      </c>
      <c r="AU98" s="21" t="s">
        <v>77</v>
      </c>
      <c r="AY98" s="21" t="s">
        <v>130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21" t="s">
        <v>77</v>
      </c>
      <c r="BK98" s="240">
        <f>ROUND(I98*H98,2)</f>
        <v>0</v>
      </c>
      <c r="BL98" s="21" t="s">
        <v>137</v>
      </c>
      <c r="BM98" s="21" t="s">
        <v>179</v>
      </c>
    </row>
    <row r="99" s="1" customFormat="1" ht="25.5" customHeight="1">
      <c r="B99" s="43"/>
      <c r="C99" s="228" t="s">
        <v>199</v>
      </c>
      <c r="D99" s="228" t="s">
        <v>131</v>
      </c>
      <c r="E99" s="229" t="s">
        <v>200</v>
      </c>
      <c r="F99" s="230" t="s">
        <v>201</v>
      </c>
      <c r="G99" s="231" t="s">
        <v>195</v>
      </c>
      <c r="H99" s="232">
        <v>1650</v>
      </c>
      <c r="I99" s="233"/>
      <c r="J99" s="234">
        <f>ROUND(I99*H99,2)</f>
        <v>0</v>
      </c>
      <c r="K99" s="230" t="s">
        <v>135</v>
      </c>
      <c r="L99" s="235"/>
      <c r="M99" s="236" t="s">
        <v>21</v>
      </c>
      <c r="N99" s="237" t="s">
        <v>40</v>
      </c>
      <c r="O99" s="44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AR99" s="21" t="s">
        <v>136</v>
      </c>
      <c r="AT99" s="21" t="s">
        <v>131</v>
      </c>
      <c r="AU99" s="21" t="s">
        <v>77</v>
      </c>
      <c r="AY99" s="21" t="s">
        <v>130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21" t="s">
        <v>77</v>
      </c>
      <c r="BK99" s="240">
        <f>ROUND(I99*H99,2)</f>
        <v>0</v>
      </c>
      <c r="BL99" s="21" t="s">
        <v>137</v>
      </c>
      <c r="BM99" s="21" t="s">
        <v>187</v>
      </c>
    </row>
    <row r="100" s="1" customFormat="1" ht="16.5" customHeight="1">
      <c r="B100" s="43"/>
      <c r="C100" s="228" t="s">
        <v>202</v>
      </c>
      <c r="D100" s="228" t="s">
        <v>131</v>
      </c>
      <c r="E100" s="229" t="s">
        <v>203</v>
      </c>
      <c r="F100" s="230" t="s">
        <v>204</v>
      </c>
      <c r="G100" s="231" t="s">
        <v>205</v>
      </c>
      <c r="H100" s="232">
        <v>10</v>
      </c>
      <c r="I100" s="233"/>
      <c r="J100" s="234">
        <f>ROUND(I100*H100,2)</f>
        <v>0</v>
      </c>
      <c r="K100" s="230" t="s">
        <v>21</v>
      </c>
      <c r="L100" s="235"/>
      <c r="M100" s="236" t="s">
        <v>21</v>
      </c>
      <c r="N100" s="237" t="s">
        <v>40</v>
      </c>
      <c r="O100" s="44"/>
      <c r="P100" s="238">
        <f>O100*H100</f>
        <v>0</v>
      </c>
      <c r="Q100" s="238">
        <v>0</v>
      </c>
      <c r="R100" s="238">
        <f>Q100*H100</f>
        <v>0</v>
      </c>
      <c r="S100" s="238">
        <v>0</v>
      </c>
      <c r="T100" s="239">
        <f>S100*H100</f>
        <v>0</v>
      </c>
      <c r="AR100" s="21" t="s">
        <v>136</v>
      </c>
      <c r="AT100" s="21" t="s">
        <v>131</v>
      </c>
      <c r="AU100" s="21" t="s">
        <v>77</v>
      </c>
      <c r="AY100" s="21" t="s">
        <v>130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21" t="s">
        <v>77</v>
      </c>
      <c r="BK100" s="240">
        <f>ROUND(I100*H100,2)</f>
        <v>0</v>
      </c>
      <c r="BL100" s="21" t="s">
        <v>137</v>
      </c>
      <c r="BM100" s="21" t="s">
        <v>192</v>
      </c>
    </row>
    <row r="101" s="1" customFormat="1" ht="16.5" customHeight="1">
      <c r="B101" s="43"/>
      <c r="C101" s="228" t="s">
        <v>206</v>
      </c>
      <c r="D101" s="228" t="s">
        <v>131</v>
      </c>
      <c r="E101" s="229" t="s">
        <v>207</v>
      </c>
      <c r="F101" s="230" t="s">
        <v>208</v>
      </c>
      <c r="G101" s="231" t="s">
        <v>209</v>
      </c>
      <c r="H101" s="232">
        <v>4</v>
      </c>
      <c r="I101" s="233"/>
      <c r="J101" s="234">
        <f>ROUND(I101*H101,2)</f>
        <v>0</v>
      </c>
      <c r="K101" s="230" t="s">
        <v>135</v>
      </c>
      <c r="L101" s="235"/>
      <c r="M101" s="236" t="s">
        <v>21</v>
      </c>
      <c r="N101" s="237" t="s">
        <v>40</v>
      </c>
      <c r="O101" s="44"/>
      <c r="P101" s="238">
        <f>O101*H101</f>
        <v>0</v>
      </c>
      <c r="Q101" s="238">
        <v>1</v>
      </c>
      <c r="R101" s="238">
        <f>Q101*H101</f>
        <v>4</v>
      </c>
      <c r="S101" s="238">
        <v>0</v>
      </c>
      <c r="T101" s="239">
        <f>S101*H101</f>
        <v>0</v>
      </c>
      <c r="AR101" s="21" t="s">
        <v>136</v>
      </c>
      <c r="AT101" s="21" t="s">
        <v>131</v>
      </c>
      <c r="AU101" s="21" t="s">
        <v>77</v>
      </c>
      <c r="AY101" s="21" t="s">
        <v>130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21" t="s">
        <v>77</v>
      </c>
      <c r="BK101" s="240">
        <f>ROUND(I101*H101,2)</f>
        <v>0</v>
      </c>
      <c r="BL101" s="21" t="s">
        <v>137</v>
      </c>
      <c r="BM101" s="21" t="s">
        <v>206</v>
      </c>
    </row>
    <row r="102" s="11" customFormat="1" ht="37.44" customHeight="1">
      <c r="B102" s="214"/>
      <c r="C102" s="215"/>
      <c r="D102" s="216" t="s">
        <v>68</v>
      </c>
      <c r="E102" s="217" t="s">
        <v>210</v>
      </c>
      <c r="F102" s="217" t="s">
        <v>211</v>
      </c>
      <c r="G102" s="215"/>
      <c r="H102" s="215"/>
      <c r="I102" s="218"/>
      <c r="J102" s="219">
        <f>BK102</f>
        <v>0</v>
      </c>
      <c r="K102" s="215"/>
      <c r="L102" s="220"/>
      <c r="M102" s="221"/>
      <c r="N102" s="222"/>
      <c r="O102" s="222"/>
      <c r="P102" s="223">
        <f>P103</f>
        <v>0</v>
      </c>
      <c r="Q102" s="222"/>
      <c r="R102" s="223">
        <f>R103</f>
        <v>0</v>
      </c>
      <c r="S102" s="222"/>
      <c r="T102" s="224">
        <f>T103</f>
        <v>0</v>
      </c>
      <c r="AR102" s="225" t="s">
        <v>77</v>
      </c>
      <c r="AT102" s="226" t="s">
        <v>68</v>
      </c>
      <c r="AU102" s="226" t="s">
        <v>69</v>
      </c>
      <c r="AY102" s="225" t="s">
        <v>130</v>
      </c>
      <c r="BK102" s="227">
        <f>BK103</f>
        <v>0</v>
      </c>
    </row>
    <row r="103" s="11" customFormat="1" ht="19.92" customHeight="1">
      <c r="B103" s="214"/>
      <c r="C103" s="215"/>
      <c r="D103" s="216" t="s">
        <v>68</v>
      </c>
      <c r="E103" s="250" t="s">
        <v>150</v>
      </c>
      <c r="F103" s="250" t="s">
        <v>212</v>
      </c>
      <c r="G103" s="215"/>
      <c r="H103" s="215"/>
      <c r="I103" s="218"/>
      <c r="J103" s="251">
        <f>BK103</f>
        <v>0</v>
      </c>
      <c r="K103" s="215"/>
      <c r="L103" s="220"/>
      <c r="M103" s="221"/>
      <c r="N103" s="222"/>
      <c r="O103" s="222"/>
      <c r="P103" s="223">
        <f>SUM(P104:P107)</f>
        <v>0</v>
      </c>
      <c r="Q103" s="222"/>
      <c r="R103" s="223">
        <f>SUM(R104:R107)</f>
        <v>0</v>
      </c>
      <c r="S103" s="222"/>
      <c r="T103" s="224">
        <f>SUM(T104:T107)</f>
        <v>0</v>
      </c>
      <c r="AR103" s="225" t="s">
        <v>77</v>
      </c>
      <c r="AT103" s="226" t="s">
        <v>68</v>
      </c>
      <c r="AU103" s="226" t="s">
        <v>77</v>
      </c>
      <c r="AY103" s="225" t="s">
        <v>130</v>
      </c>
      <c r="BK103" s="227">
        <f>SUM(BK104:BK107)</f>
        <v>0</v>
      </c>
    </row>
    <row r="104" s="1" customFormat="1" ht="63.75" customHeight="1">
      <c r="B104" s="43"/>
      <c r="C104" s="241" t="s">
        <v>9</v>
      </c>
      <c r="D104" s="241" t="s">
        <v>184</v>
      </c>
      <c r="E104" s="242" t="s">
        <v>213</v>
      </c>
      <c r="F104" s="243" t="s">
        <v>214</v>
      </c>
      <c r="G104" s="244" t="s">
        <v>215</v>
      </c>
      <c r="H104" s="245">
        <v>200</v>
      </c>
      <c r="I104" s="246"/>
      <c r="J104" s="247">
        <f>ROUND(I104*H104,2)</f>
        <v>0</v>
      </c>
      <c r="K104" s="243" t="s">
        <v>135</v>
      </c>
      <c r="L104" s="69"/>
      <c r="M104" s="248" t="s">
        <v>21</v>
      </c>
      <c r="N104" s="249" t="s">
        <v>40</v>
      </c>
      <c r="O104" s="44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AR104" s="21" t="s">
        <v>146</v>
      </c>
      <c r="AT104" s="21" t="s">
        <v>184</v>
      </c>
      <c r="AU104" s="21" t="s">
        <v>79</v>
      </c>
      <c r="AY104" s="21" t="s">
        <v>130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21" t="s">
        <v>77</v>
      </c>
      <c r="BK104" s="240">
        <f>ROUND(I104*H104,2)</f>
        <v>0</v>
      </c>
      <c r="BL104" s="21" t="s">
        <v>146</v>
      </c>
      <c r="BM104" s="21" t="s">
        <v>216</v>
      </c>
    </row>
    <row r="105" s="1" customFormat="1" ht="38.25" customHeight="1">
      <c r="B105" s="43"/>
      <c r="C105" s="241" t="s">
        <v>217</v>
      </c>
      <c r="D105" s="241" t="s">
        <v>184</v>
      </c>
      <c r="E105" s="242" t="s">
        <v>218</v>
      </c>
      <c r="F105" s="243" t="s">
        <v>219</v>
      </c>
      <c r="G105" s="244" t="s">
        <v>215</v>
      </c>
      <c r="H105" s="245">
        <v>100</v>
      </c>
      <c r="I105" s="246"/>
      <c r="J105" s="247">
        <f>ROUND(I105*H105,2)</f>
        <v>0</v>
      </c>
      <c r="K105" s="243" t="s">
        <v>135</v>
      </c>
      <c r="L105" s="69"/>
      <c r="M105" s="248" t="s">
        <v>21</v>
      </c>
      <c r="N105" s="249" t="s">
        <v>40</v>
      </c>
      <c r="O105" s="44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AR105" s="21" t="s">
        <v>146</v>
      </c>
      <c r="AT105" s="21" t="s">
        <v>184</v>
      </c>
      <c r="AU105" s="21" t="s">
        <v>79</v>
      </c>
      <c r="AY105" s="21" t="s">
        <v>130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21" t="s">
        <v>77</v>
      </c>
      <c r="BK105" s="240">
        <f>ROUND(I105*H105,2)</f>
        <v>0</v>
      </c>
      <c r="BL105" s="21" t="s">
        <v>146</v>
      </c>
      <c r="BM105" s="21" t="s">
        <v>220</v>
      </c>
    </row>
    <row r="106" s="1" customFormat="1" ht="38.25" customHeight="1">
      <c r="B106" s="43"/>
      <c r="C106" s="241" t="s">
        <v>221</v>
      </c>
      <c r="D106" s="241" t="s">
        <v>184</v>
      </c>
      <c r="E106" s="242" t="s">
        <v>222</v>
      </c>
      <c r="F106" s="243" t="s">
        <v>223</v>
      </c>
      <c r="G106" s="244" t="s">
        <v>134</v>
      </c>
      <c r="H106" s="245">
        <v>20</v>
      </c>
      <c r="I106" s="246"/>
      <c r="J106" s="247">
        <f>ROUND(I106*H106,2)</f>
        <v>0</v>
      </c>
      <c r="K106" s="243" t="s">
        <v>135</v>
      </c>
      <c r="L106" s="69"/>
      <c r="M106" s="248" t="s">
        <v>21</v>
      </c>
      <c r="N106" s="249" t="s">
        <v>40</v>
      </c>
      <c r="O106" s="44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AR106" s="21" t="s">
        <v>146</v>
      </c>
      <c r="AT106" s="21" t="s">
        <v>184</v>
      </c>
      <c r="AU106" s="21" t="s">
        <v>79</v>
      </c>
      <c r="AY106" s="21" t="s">
        <v>130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21" t="s">
        <v>77</v>
      </c>
      <c r="BK106" s="240">
        <f>ROUND(I106*H106,2)</f>
        <v>0</v>
      </c>
      <c r="BL106" s="21" t="s">
        <v>146</v>
      </c>
      <c r="BM106" s="21" t="s">
        <v>224</v>
      </c>
    </row>
    <row r="107" s="1" customFormat="1" ht="38.25" customHeight="1">
      <c r="B107" s="43"/>
      <c r="C107" s="241" t="s">
        <v>225</v>
      </c>
      <c r="D107" s="241" t="s">
        <v>184</v>
      </c>
      <c r="E107" s="242" t="s">
        <v>226</v>
      </c>
      <c r="F107" s="243" t="s">
        <v>227</v>
      </c>
      <c r="G107" s="244" t="s">
        <v>228</v>
      </c>
      <c r="H107" s="245">
        <v>1.8999999999999999</v>
      </c>
      <c r="I107" s="246"/>
      <c r="J107" s="247">
        <f>ROUND(I107*H107,2)</f>
        <v>0</v>
      </c>
      <c r="K107" s="243" t="s">
        <v>135</v>
      </c>
      <c r="L107" s="69"/>
      <c r="M107" s="248" t="s">
        <v>21</v>
      </c>
      <c r="N107" s="249" t="s">
        <v>40</v>
      </c>
      <c r="O107" s="44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AR107" s="21" t="s">
        <v>146</v>
      </c>
      <c r="AT107" s="21" t="s">
        <v>184</v>
      </c>
      <c r="AU107" s="21" t="s">
        <v>79</v>
      </c>
      <c r="AY107" s="21" t="s">
        <v>130</v>
      </c>
      <c r="BE107" s="240">
        <f>IF(N107="základní",J107,0)</f>
        <v>0</v>
      </c>
      <c r="BF107" s="240">
        <f>IF(N107="snížená",J107,0)</f>
        <v>0</v>
      </c>
      <c r="BG107" s="240">
        <f>IF(N107="zákl. přenesená",J107,0)</f>
        <v>0</v>
      </c>
      <c r="BH107" s="240">
        <f>IF(N107="sníž. přenesená",J107,0)</f>
        <v>0</v>
      </c>
      <c r="BI107" s="240">
        <f>IF(N107="nulová",J107,0)</f>
        <v>0</v>
      </c>
      <c r="BJ107" s="21" t="s">
        <v>77</v>
      </c>
      <c r="BK107" s="240">
        <f>ROUND(I107*H107,2)</f>
        <v>0</v>
      </c>
      <c r="BL107" s="21" t="s">
        <v>146</v>
      </c>
      <c r="BM107" s="21" t="s">
        <v>229</v>
      </c>
    </row>
    <row r="108" s="11" customFormat="1" ht="37.44" customHeight="1">
      <c r="B108" s="214"/>
      <c r="C108" s="215"/>
      <c r="D108" s="216" t="s">
        <v>68</v>
      </c>
      <c r="E108" s="217" t="s">
        <v>230</v>
      </c>
      <c r="F108" s="217" t="s">
        <v>231</v>
      </c>
      <c r="G108" s="215"/>
      <c r="H108" s="215"/>
      <c r="I108" s="218"/>
      <c r="J108" s="219">
        <f>BK108</f>
        <v>0</v>
      </c>
      <c r="K108" s="215"/>
      <c r="L108" s="220"/>
      <c r="M108" s="221"/>
      <c r="N108" s="222"/>
      <c r="O108" s="222"/>
      <c r="P108" s="223">
        <f>SUM(P109:P183)</f>
        <v>0</v>
      </c>
      <c r="Q108" s="222"/>
      <c r="R108" s="223">
        <f>SUM(R109:R183)</f>
        <v>0</v>
      </c>
      <c r="S108" s="222"/>
      <c r="T108" s="224">
        <f>SUM(T109:T183)</f>
        <v>0</v>
      </c>
      <c r="AR108" s="225" t="s">
        <v>146</v>
      </c>
      <c r="AT108" s="226" t="s">
        <v>68</v>
      </c>
      <c r="AU108" s="226" t="s">
        <v>69</v>
      </c>
      <c r="AY108" s="225" t="s">
        <v>130</v>
      </c>
      <c r="BK108" s="227">
        <f>SUM(BK109:BK183)</f>
        <v>0</v>
      </c>
    </row>
    <row r="109" s="1" customFormat="1" ht="16.5" customHeight="1">
      <c r="B109" s="43"/>
      <c r="C109" s="228" t="s">
        <v>232</v>
      </c>
      <c r="D109" s="228" t="s">
        <v>131</v>
      </c>
      <c r="E109" s="229" t="s">
        <v>233</v>
      </c>
      <c r="F109" s="230" t="s">
        <v>234</v>
      </c>
      <c r="G109" s="231" t="s">
        <v>134</v>
      </c>
      <c r="H109" s="232">
        <v>2</v>
      </c>
      <c r="I109" s="233"/>
      <c r="J109" s="234">
        <f>ROUND(I109*H109,2)</f>
        <v>0</v>
      </c>
      <c r="K109" s="230" t="s">
        <v>135</v>
      </c>
      <c r="L109" s="235"/>
      <c r="M109" s="236" t="s">
        <v>21</v>
      </c>
      <c r="N109" s="237" t="s">
        <v>40</v>
      </c>
      <c r="O109" s="44"/>
      <c r="P109" s="238">
        <f>O109*H109</f>
        <v>0</v>
      </c>
      <c r="Q109" s="238">
        <v>0</v>
      </c>
      <c r="R109" s="238">
        <f>Q109*H109</f>
        <v>0</v>
      </c>
      <c r="S109" s="238">
        <v>0</v>
      </c>
      <c r="T109" s="239">
        <f>S109*H109</f>
        <v>0</v>
      </c>
      <c r="AR109" s="21" t="s">
        <v>165</v>
      </c>
      <c r="AT109" s="21" t="s">
        <v>131</v>
      </c>
      <c r="AU109" s="21" t="s">
        <v>77</v>
      </c>
      <c r="AY109" s="21" t="s">
        <v>130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21" t="s">
        <v>77</v>
      </c>
      <c r="BK109" s="240">
        <f>ROUND(I109*H109,2)</f>
        <v>0</v>
      </c>
      <c r="BL109" s="21" t="s">
        <v>165</v>
      </c>
      <c r="BM109" s="21" t="s">
        <v>217</v>
      </c>
    </row>
    <row r="110" s="1" customFormat="1" ht="16.5" customHeight="1">
      <c r="B110" s="43"/>
      <c r="C110" s="228" t="s">
        <v>235</v>
      </c>
      <c r="D110" s="228" t="s">
        <v>131</v>
      </c>
      <c r="E110" s="229" t="s">
        <v>236</v>
      </c>
      <c r="F110" s="230" t="s">
        <v>237</v>
      </c>
      <c r="G110" s="231" t="s">
        <v>134</v>
      </c>
      <c r="H110" s="232">
        <v>2</v>
      </c>
      <c r="I110" s="233"/>
      <c r="J110" s="234">
        <f>ROUND(I110*H110,2)</f>
        <v>0</v>
      </c>
      <c r="K110" s="230" t="s">
        <v>135</v>
      </c>
      <c r="L110" s="235"/>
      <c r="M110" s="236" t="s">
        <v>21</v>
      </c>
      <c r="N110" s="237" t="s">
        <v>40</v>
      </c>
      <c r="O110" s="44"/>
      <c r="P110" s="238">
        <f>O110*H110</f>
        <v>0</v>
      </c>
      <c r="Q110" s="238">
        <v>0</v>
      </c>
      <c r="R110" s="238">
        <f>Q110*H110</f>
        <v>0</v>
      </c>
      <c r="S110" s="238">
        <v>0</v>
      </c>
      <c r="T110" s="239">
        <f>S110*H110</f>
        <v>0</v>
      </c>
      <c r="AR110" s="21" t="s">
        <v>136</v>
      </c>
      <c r="AT110" s="21" t="s">
        <v>131</v>
      </c>
      <c r="AU110" s="21" t="s">
        <v>77</v>
      </c>
      <c r="AY110" s="21" t="s">
        <v>130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21" t="s">
        <v>77</v>
      </c>
      <c r="BK110" s="240">
        <f>ROUND(I110*H110,2)</f>
        <v>0</v>
      </c>
      <c r="BL110" s="21" t="s">
        <v>137</v>
      </c>
      <c r="BM110" s="21" t="s">
        <v>225</v>
      </c>
    </row>
    <row r="111" s="1" customFormat="1" ht="16.5" customHeight="1">
      <c r="B111" s="43"/>
      <c r="C111" s="228" t="s">
        <v>238</v>
      </c>
      <c r="D111" s="228" t="s">
        <v>131</v>
      </c>
      <c r="E111" s="229" t="s">
        <v>239</v>
      </c>
      <c r="F111" s="230" t="s">
        <v>240</v>
      </c>
      <c r="G111" s="231" t="s">
        <v>134</v>
      </c>
      <c r="H111" s="232">
        <v>1</v>
      </c>
      <c r="I111" s="233"/>
      <c r="J111" s="234">
        <f>ROUND(I111*H111,2)</f>
        <v>0</v>
      </c>
      <c r="K111" s="230" t="s">
        <v>135</v>
      </c>
      <c r="L111" s="235"/>
      <c r="M111" s="236" t="s">
        <v>21</v>
      </c>
      <c r="N111" s="237" t="s">
        <v>40</v>
      </c>
      <c r="O111" s="44"/>
      <c r="P111" s="238">
        <f>O111*H111</f>
        <v>0</v>
      </c>
      <c r="Q111" s="238">
        <v>0</v>
      </c>
      <c r="R111" s="238">
        <f>Q111*H111</f>
        <v>0</v>
      </c>
      <c r="S111" s="238">
        <v>0</v>
      </c>
      <c r="T111" s="239">
        <f>S111*H111</f>
        <v>0</v>
      </c>
      <c r="AR111" s="21" t="s">
        <v>165</v>
      </c>
      <c r="AT111" s="21" t="s">
        <v>131</v>
      </c>
      <c r="AU111" s="21" t="s">
        <v>77</v>
      </c>
      <c r="AY111" s="21" t="s">
        <v>130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21" t="s">
        <v>77</v>
      </c>
      <c r="BK111" s="240">
        <f>ROUND(I111*H111,2)</f>
        <v>0</v>
      </c>
      <c r="BL111" s="21" t="s">
        <v>165</v>
      </c>
      <c r="BM111" s="21" t="s">
        <v>235</v>
      </c>
    </row>
    <row r="112" s="1" customFormat="1" ht="16.5" customHeight="1">
      <c r="B112" s="43"/>
      <c r="C112" s="228" t="s">
        <v>241</v>
      </c>
      <c r="D112" s="228" t="s">
        <v>131</v>
      </c>
      <c r="E112" s="229" t="s">
        <v>242</v>
      </c>
      <c r="F112" s="230" t="s">
        <v>243</v>
      </c>
      <c r="G112" s="231" t="s">
        <v>134</v>
      </c>
      <c r="H112" s="232">
        <v>22</v>
      </c>
      <c r="I112" s="233"/>
      <c r="J112" s="234">
        <f>ROUND(I112*H112,2)</f>
        <v>0</v>
      </c>
      <c r="K112" s="230" t="s">
        <v>135</v>
      </c>
      <c r="L112" s="235"/>
      <c r="M112" s="236" t="s">
        <v>21</v>
      </c>
      <c r="N112" s="237" t="s">
        <v>40</v>
      </c>
      <c r="O112" s="44"/>
      <c r="P112" s="238">
        <f>O112*H112</f>
        <v>0</v>
      </c>
      <c r="Q112" s="238">
        <v>0</v>
      </c>
      <c r="R112" s="238">
        <f>Q112*H112</f>
        <v>0</v>
      </c>
      <c r="S112" s="238">
        <v>0</v>
      </c>
      <c r="T112" s="239">
        <f>S112*H112</f>
        <v>0</v>
      </c>
      <c r="AR112" s="21" t="s">
        <v>165</v>
      </c>
      <c r="AT112" s="21" t="s">
        <v>131</v>
      </c>
      <c r="AU112" s="21" t="s">
        <v>77</v>
      </c>
      <c r="AY112" s="21" t="s">
        <v>130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21" t="s">
        <v>77</v>
      </c>
      <c r="BK112" s="240">
        <f>ROUND(I112*H112,2)</f>
        <v>0</v>
      </c>
      <c r="BL112" s="21" t="s">
        <v>165</v>
      </c>
      <c r="BM112" s="21" t="s">
        <v>241</v>
      </c>
    </row>
    <row r="113" s="1" customFormat="1" ht="25.5" customHeight="1">
      <c r="B113" s="43"/>
      <c r="C113" s="228" t="s">
        <v>244</v>
      </c>
      <c r="D113" s="228" t="s">
        <v>131</v>
      </c>
      <c r="E113" s="229" t="s">
        <v>245</v>
      </c>
      <c r="F113" s="230" t="s">
        <v>246</v>
      </c>
      <c r="G113" s="231" t="s">
        <v>195</v>
      </c>
      <c r="H113" s="232">
        <v>6600</v>
      </c>
      <c r="I113" s="233"/>
      <c r="J113" s="234">
        <f>ROUND(I113*H113,2)</f>
        <v>0</v>
      </c>
      <c r="K113" s="230" t="s">
        <v>135</v>
      </c>
      <c r="L113" s="235"/>
      <c r="M113" s="236" t="s">
        <v>21</v>
      </c>
      <c r="N113" s="237" t="s">
        <v>40</v>
      </c>
      <c r="O113" s="44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AR113" s="21" t="s">
        <v>136</v>
      </c>
      <c r="AT113" s="21" t="s">
        <v>131</v>
      </c>
      <c r="AU113" s="21" t="s">
        <v>77</v>
      </c>
      <c r="AY113" s="21" t="s">
        <v>130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21" t="s">
        <v>77</v>
      </c>
      <c r="BK113" s="240">
        <f>ROUND(I113*H113,2)</f>
        <v>0</v>
      </c>
      <c r="BL113" s="21" t="s">
        <v>137</v>
      </c>
      <c r="BM113" s="21" t="s">
        <v>247</v>
      </c>
    </row>
    <row r="114" s="1" customFormat="1" ht="25.5" customHeight="1">
      <c r="B114" s="43"/>
      <c r="C114" s="228" t="s">
        <v>248</v>
      </c>
      <c r="D114" s="228" t="s">
        <v>131</v>
      </c>
      <c r="E114" s="229" t="s">
        <v>249</v>
      </c>
      <c r="F114" s="230" t="s">
        <v>250</v>
      </c>
      <c r="G114" s="231" t="s">
        <v>134</v>
      </c>
      <c r="H114" s="232">
        <v>1</v>
      </c>
      <c r="I114" s="233"/>
      <c r="J114" s="234">
        <f>ROUND(I114*H114,2)</f>
        <v>0</v>
      </c>
      <c r="K114" s="230" t="s">
        <v>135</v>
      </c>
      <c r="L114" s="235"/>
      <c r="M114" s="236" t="s">
        <v>21</v>
      </c>
      <c r="N114" s="237" t="s">
        <v>40</v>
      </c>
      <c r="O114" s="44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AR114" s="21" t="s">
        <v>165</v>
      </c>
      <c r="AT114" s="21" t="s">
        <v>131</v>
      </c>
      <c r="AU114" s="21" t="s">
        <v>77</v>
      </c>
      <c r="AY114" s="21" t="s">
        <v>130</v>
      </c>
      <c r="BE114" s="240">
        <f>IF(N114="základní",J114,0)</f>
        <v>0</v>
      </c>
      <c r="BF114" s="240">
        <f>IF(N114="snížená",J114,0)</f>
        <v>0</v>
      </c>
      <c r="BG114" s="240">
        <f>IF(N114="zákl. přenesená",J114,0)</f>
        <v>0</v>
      </c>
      <c r="BH114" s="240">
        <f>IF(N114="sníž. přenesená",J114,0)</f>
        <v>0</v>
      </c>
      <c r="BI114" s="240">
        <f>IF(N114="nulová",J114,0)</f>
        <v>0</v>
      </c>
      <c r="BJ114" s="21" t="s">
        <v>77</v>
      </c>
      <c r="BK114" s="240">
        <f>ROUND(I114*H114,2)</f>
        <v>0</v>
      </c>
      <c r="BL114" s="21" t="s">
        <v>165</v>
      </c>
      <c r="BM114" s="21" t="s">
        <v>251</v>
      </c>
    </row>
    <row r="115" s="1" customFormat="1" ht="38.25" customHeight="1">
      <c r="B115" s="43"/>
      <c r="C115" s="241" t="s">
        <v>252</v>
      </c>
      <c r="D115" s="241" t="s">
        <v>184</v>
      </c>
      <c r="E115" s="242" t="s">
        <v>253</v>
      </c>
      <c r="F115" s="243" t="s">
        <v>254</v>
      </c>
      <c r="G115" s="244" t="s">
        <v>134</v>
      </c>
      <c r="H115" s="245">
        <v>17</v>
      </c>
      <c r="I115" s="246"/>
      <c r="J115" s="247">
        <f>ROUND(I115*H115,2)</f>
        <v>0</v>
      </c>
      <c r="K115" s="243" t="s">
        <v>135</v>
      </c>
      <c r="L115" s="69"/>
      <c r="M115" s="248" t="s">
        <v>21</v>
      </c>
      <c r="N115" s="249" t="s">
        <v>40</v>
      </c>
      <c r="O115" s="44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AR115" s="21" t="s">
        <v>255</v>
      </c>
      <c r="AT115" s="21" t="s">
        <v>184</v>
      </c>
      <c r="AU115" s="21" t="s">
        <v>77</v>
      </c>
      <c r="AY115" s="21" t="s">
        <v>130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21" t="s">
        <v>77</v>
      </c>
      <c r="BK115" s="240">
        <f>ROUND(I115*H115,2)</f>
        <v>0</v>
      </c>
      <c r="BL115" s="21" t="s">
        <v>255</v>
      </c>
      <c r="BM115" s="21" t="s">
        <v>256</v>
      </c>
    </row>
    <row r="116" s="1" customFormat="1" ht="25.5" customHeight="1">
      <c r="B116" s="43"/>
      <c r="C116" s="241" t="s">
        <v>247</v>
      </c>
      <c r="D116" s="241" t="s">
        <v>184</v>
      </c>
      <c r="E116" s="242" t="s">
        <v>257</v>
      </c>
      <c r="F116" s="243" t="s">
        <v>258</v>
      </c>
      <c r="G116" s="244" t="s">
        <v>134</v>
      </c>
      <c r="H116" s="245">
        <v>9</v>
      </c>
      <c r="I116" s="246"/>
      <c r="J116" s="247">
        <f>ROUND(I116*H116,2)</f>
        <v>0</v>
      </c>
      <c r="K116" s="243" t="s">
        <v>135</v>
      </c>
      <c r="L116" s="69"/>
      <c r="M116" s="248" t="s">
        <v>21</v>
      </c>
      <c r="N116" s="249" t="s">
        <v>40</v>
      </c>
      <c r="O116" s="44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AR116" s="21" t="s">
        <v>255</v>
      </c>
      <c r="AT116" s="21" t="s">
        <v>184</v>
      </c>
      <c r="AU116" s="21" t="s">
        <v>77</v>
      </c>
      <c r="AY116" s="21" t="s">
        <v>130</v>
      </c>
      <c r="BE116" s="240">
        <f>IF(N116="základní",J116,0)</f>
        <v>0</v>
      </c>
      <c r="BF116" s="240">
        <f>IF(N116="snížená",J116,0)</f>
        <v>0</v>
      </c>
      <c r="BG116" s="240">
        <f>IF(N116="zákl. přenesená",J116,0)</f>
        <v>0</v>
      </c>
      <c r="BH116" s="240">
        <f>IF(N116="sníž. přenesená",J116,0)</f>
        <v>0</v>
      </c>
      <c r="BI116" s="240">
        <f>IF(N116="nulová",J116,0)</f>
        <v>0</v>
      </c>
      <c r="BJ116" s="21" t="s">
        <v>77</v>
      </c>
      <c r="BK116" s="240">
        <f>ROUND(I116*H116,2)</f>
        <v>0</v>
      </c>
      <c r="BL116" s="21" t="s">
        <v>255</v>
      </c>
      <c r="BM116" s="21" t="s">
        <v>259</v>
      </c>
    </row>
    <row r="117" s="1" customFormat="1" ht="16.5" customHeight="1">
      <c r="B117" s="43"/>
      <c r="C117" s="228" t="s">
        <v>260</v>
      </c>
      <c r="D117" s="228" t="s">
        <v>131</v>
      </c>
      <c r="E117" s="229" t="s">
        <v>261</v>
      </c>
      <c r="F117" s="230" t="s">
        <v>262</v>
      </c>
      <c r="G117" s="231" t="s">
        <v>134</v>
      </c>
      <c r="H117" s="232">
        <v>17</v>
      </c>
      <c r="I117" s="233"/>
      <c r="J117" s="234">
        <f>ROUND(I117*H117,2)</f>
        <v>0</v>
      </c>
      <c r="K117" s="230" t="s">
        <v>135</v>
      </c>
      <c r="L117" s="235"/>
      <c r="M117" s="236" t="s">
        <v>21</v>
      </c>
      <c r="N117" s="237" t="s">
        <v>40</v>
      </c>
      <c r="O117" s="44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AR117" s="21" t="s">
        <v>136</v>
      </c>
      <c r="AT117" s="21" t="s">
        <v>131</v>
      </c>
      <c r="AU117" s="21" t="s">
        <v>77</v>
      </c>
      <c r="AY117" s="21" t="s">
        <v>130</v>
      </c>
      <c r="BE117" s="240">
        <f>IF(N117="základní",J117,0)</f>
        <v>0</v>
      </c>
      <c r="BF117" s="240">
        <f>IF(N117="snížená",J117,0)</f>
        <v>0</v>
      </c>
      <c r="BG117" s="240">
        <f>IF(N117="zákl. přenesená",J117,0)</f>
        <v>0</v>
      </c>
      <c r="BH117" s="240">
        <f>IF(N117="sníž. přenesená",J117,0)</f>
        <v>0</v>
      </c>
      <c r="BI117" s="240">
        <f>IF(N117="nulová",J117,0)</f>
        <v>0</v>
      </c>
      <c r="BJ117" s="21" t="s">
        <v>77</v>
      </c>
      <c r="BK117" s="240">
        <f>ROUND(I117*H117,2)</f>
        <v>0</v>
      </c>
      <c r="BL117" s="21" t="s">
        <v>137</v>
      </c>
      <c r="BM117" s="21" t="s">
        <v>263</v>
      </c>
    </row>
    <row r="118" s="1" customFormat="1" ht="76.5" customHeight="1">
      <c r="B118" s="43"/>
      <c r="C118" s="241" t="s">
        <v>251</v>
      </c>
      <c r="D118" s="241" t="s">
        <v>184</v>
      </c>
      <c r="E118" s="242" t="s">
        <v>264</v>
      </c>
      <c r="F118" s="243" t="s">
        <v>265</v>
      </c>
      <c r="G118" s="244" t="s">
        <v>134</v>
      </c>
      <c r="H118" s="245">
        <v>1</v>
      </c>
      <c r="I118" s="246"/>
      <c r="J118" s="247">
        <f>ROUND(I118*H118,2)</f>
        <v>0</v>
      </c>
      <c r="K118" s="243" t="s">
        <v>135</v>
      </c>
      <c r="L118" s="69"/>
      <c r="M118" s="248" t="s">
        <v>21</v>
      </c>
      <c r="N118" s="249" t="s">
        <v>40</v>
      </c>
      <c r="O118" s="44"/>
      <c r="P118" s="238">
        <f>O118*H118</f>
        <v>0</v>
      </c>
      <c r="Q118" s="238">
        <v>0</v>
      </c>
      <c r="R118" s="238">
        <f>Q118*H118</f>
        <v>0</v>
      </c>
      <c r="S118" s="238">
        <v>0</v>
      </c>
      <c r="T118" s="239">
        <f>S118*H118</f>
        <v>0</v>
      </c>
      <c r="AR118" s="21" t="s">
        <v>146</v>
      </c>
      <c r="AT118" s="21" t="s">
        <v>184</v>
      </c>
      <c r="AU118" s="21" t="s">
        <v>77</v>
      </c>
      <c r="AY118" s="21" t="s">
        <v>130</v>
      </c>
      <c r="BE118" s="240">
        <f>IF(N118="základní",J118,0)</f>
        <v>0</v>
      </c>
      <c r="BF118" s="240">
        <f>IF(N118="snížená",J118,0)</f>
        <v>0</v>
      </c>
      <c r="BG118" s="240">
        <f>IF(N118="zákl. přenesená",J118,0)</f>
        <v>0</v>
      </c>
      <c r="BH118" s="240">
        <f>IF(N118="sníž. přenesená",J118,0)</f>
        <v>0</v>
      </c>
      <c r="BI118" s="240">
        <f>IF(N118="nulová",J118,0)</f>
        <v>0</v>
      </c>
      <c r="BJ118" s="21" t="s">
        <v>77</v>
      </c>
      <c r="BK118" s="240">
        <f>ROUND(I118*H118,2)</f>
        <v>0</v>
      </c>
      <c r="BL118" s="21" t="s">
        <v>146</v>
      </c>
      <c r="BM118" s="21" t="s">
        <v>266</v>
      </c>
    </row>
    <row r="119" s="1" customFormat="1" ht="25.5" customHeight="1">
      <c r="B119" s="43"/>
      <c r="C119" s="241" t="s">
        <v>267</v>
      </c>
      <c r="D119" s="241" t="s">
        <v>184</v>
      </c>
      <c r="E119" s="242" t="s">
        <v>268</v>
      </c>
      <c r="F119" s="243" t="s">
        <v>269</v>
      </c>
      <c r="G119" s="244" t="s">
        <v>134</v>
      </c>
      <c r="H119" s="245">
        <v>7</v>
      </c>
      <c r="I119" s="246"/>
      <c r="J119" s="247">
        <f>ROUND(I119*H119,2)</f>
        <v>0</v>
      </c>
      <c r="K119" s="243" t="s">
        <v>135</v>
      </c>
      <c r="L119" s="69"/>
      <c r="M119" s="248" t="s">
        <v>21</v>
      </c>
      <c r="N119" s="249" t="s">
        <v>40</v>
      </c>
      <c r="O119" s="44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AR119" s="21" t="s">
        <v>255</v>
      </c>
      <c r="AT119" s="21" t="s">
        <v>184</v>
      </c>
      <c r="AU119" s="21" t="s">
        <v>77</v>
      </c>
      <c r="AY119" s="21" t="s">
        <v>130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21" t="s">
        <v>77</v>
      </c>
      <c r="BK119" s="240">
        <f>ROUND(I119*H119,2)</f>
        <v>0</v>
      </c>
      <c r="BL119" s="21" t="s">
        <v>255</v>
      </c>
      <c r="BM119" s="21" t="s">
        <v>270</v>
      </c>
    </row>
    <row r="120" s="1" customFormat="1" ht="38.25" customHeight="1">
      <c r="B120" s="43"/>
      <c r="C120" s="241" t="s">
        <v>271</v>
      </c>
      <c r="D120" s="241" t="s">
        <v>184</v>
      </c>
      <c r="E120" s="242" t="s">
        <v>272</v>
      </c>
      <c r="F120" s="243" t="s">
        <v>273</v>
      </c>
      <c r="G120" s="244" t="s">
        <v>134</v>
      </c>
      <c r="H120" s="245">
        <v>5</v>
      </c>
      <c r="I120" s="246"/>
      <c r="J120" s="247">
        <f>ROUND(I120*H120,2)</f>
        <v>0</v>
      </c>
      <c r="K120" s="243" t="s">
        <v>135</v>
      </c>
      <c r="L120" s="69"/>
      <c r="M120" s="248" t="s">
        <v>21</v>
      </c>
      <c r="N120" s="249" t="s">
        <v>40</v>
      </c>
      <c r="O120" s="44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AR120" s="21" t="s">
        <v>255</v>
      </c>
      <c r="AT120" s="21" t="s">
        <v>184</v>
      </c>
      <c r="AU120" s="21" t="s">
        <v>77</v>
      </c>
      <c r="AY120" s="21" t="s">
        <v>130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21" t="s">
        <v>77</v>
      </c>
      <c r="BK120" s="240">
        <f>ROUND(I120*H120,2)</f>
        <v>0</v>
      </c>
      <c r="BL120" s="21" t="s">
        <v>255</v>
      </c>
      <c r="BM120" s="21" t="s">
        <v>274</v>
      </c>
    </row>
    <row r="121" s="1" customFormat="1" ht="25.5" customHeight="1">
      <c r="B121" s="43"/>
      <c r="C121" s="241" t="s">
        <v>275</v>
      </c>
      <c r="D121" s="241" t="s">
        <v>184</v>
      </c>
      <c r="E121" s="242" t="s">
        <v>276</v>
      </c>
      <c r="F121" s="243" t="s">
        <v>277</v>
      </c>
      <c r="G121" s="244" t="s">
        <v>134</v>
      </c>
      <c r="H121" s="245">
        <v>5</v>
      </c>
      <c r="I121" s="246"/>
      <c r="J121" s="247">
        <f>ROUND(I121*H121,2)</f>
        <v>0</v>
      </c>
      <c r="K121" s="243" t="s">
        <v>135</v>
      </c>
      <c r="L121" s="69"/>
      <c r="M121" s="248" t="s">
        <v>21</v>
      </c>
      <c r="N121" s="249" t="s">
        <v>40</v>
      </c>
      <c r="O121" s="44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AR121" s="21" t="s">
        <v>255</v>
      </c>
      <c r="AT121" s="21" t="s">
        <v>184</v>
      </c>
      <c r="AU121" s="21" t="s">
        <v>77</v>
      </c>
      <c r="AY121" s="21" t="s">
        <v>130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21" t="s">
        <v>77</v>
      </c>
      <c r="BK121" s="240">
        <f>ROUND(I121*H121,2)</f>
        <v>0</v>
      </c>
      <c r="BL121" s="21" t="s">
        <v>255</v>
      </c>
      <c r="BM121" s="21" t="s">
        <v>278</v>
      </c>
    </row>
    <row r="122" s="1" customFormat="1" ht="25.5" customHeight="1">
      <c r="B122" s="43"/>
      <c r="C122" s="241" t="s">
        <v>279</v>
      </c>
      <c r="D122" s="241" t="s">
        <v>184</v>
      </c>
      <c r="E122" s="242" t="s">
        <v>280</v>
      </c>
      <c r="F122" s="243" t="s">
        <v>281</v>
      </c>
      <c r="G122" s="244" t="s">
        <v>134</v>
      </c>
      <c r="H122" s="245">
        <v>2</v>
      </c>
      <c r="I122" s="246"/>
      <c r="J122" s="247">
        <f>ROUND(I122*H122,2)</f>
        <v>0</v>
      </c>
      <c r="K122" s="243" t="s">
        <v>135</v>
      </c>
      <c r="L122" s="69"/>
      <c r="M122" s="248" t="s">
        <v>21</v>
      </c>
      <c r="N122" s="249" t="s">
        <v>40</v>
      </c>
      <c r="O122" s="44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AR122" s="21" t="s">
        <v>255</v>
      </c>
      <c r="AT122" s="21" t="s">
        <v>184</v>
      </c>
      <c r="AU122" s="21" t="s">
        <v>77</v>
      </c>
      <c r="AY122" s="21" t="s">
        <v>130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21" t="s">
        <v>77</v>
      </c>
      <c r="BK122" s="240">
        <f>ROUND(I122*H122,2)</f>
        <v>0</v>
      </c>
      <c r="BL122" s="21" t="s">
        <v>255</v>
      </c>
      <c r="BM122" s="21" t="s">
        <v>282</v>
      </c>
    </row>
    <row r="123" s="1" customFormat="1" ht="25.5" customHeight="1">
      <c r="B123" s="43"/>
      <c r="C123" s="241" t="s">
        <v>283</v>
      </c>
      <c r="D123" s="241" t="s">
        <v>184</v>
      </c>
      <c r="E123" s="242" t="s">
        <v>284</v>
      </c>
      <c r="F123" s="243" t="s">
        <v>285</v>
      </c>
      <c r="G123" s="244" t="s">
        <v>134</v>
      </c>
      <c r="H123" s="245">
        <v>2</v>
      </c>
      <c r="I123" s="246"/>
      <c r="J123" s="247">
        <f>ROUND(I123*H123,2)</f>
        <v>0</v>
      </c>
      <c r="K123" s="243" t="s">
        <v>135</v>
      </c>
      <c r="L123" s="69"/>
      <c r="M123" s="248" t="s">
        <v>21</v>
      </c>
      <c r="N123" s="249" t="s">
        <v>40</v>
      </c>
      <c r="O123" s="44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AR123" s="21" t="s">
        <v>255</v>
      </c>
      <c r="AT123" s="21" t="s">
        <v>184</v>
      </c>
      <c r="AU123" s="21" t="s">
        <v>77</v>
      </c>
      <c r="AY123" s="21" t="s">
        <v>130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21" t="s">
        <v>77</v>
      </c>
      <c r="BK123" s="240">
        <f>ROUND(I123*H123,2)</f>
        <v>0</v>
      </c>
      <c r="BL123" s="21" t="s">
        <v>255</v>
      </c>
      <c r="BM123" s="21" t="s">
        <v>286</v>
      </c>
    </row>
    <row r="124" s="1" customFormat="1" ht="76.5" customHeight="1">
      <c r="B124" s="43"/>
      <c r="C124" s="241" t="s">
        <v>287</v>
      </c>
      <c r="D124" s="241" t="s">
        <v>184</v>
      </c>
      <c r="E124" s="242" t="s">
        <v>288</v>
      </c>
      <c r="F124" s="243" t="s">
        <v>289</v>
      </c>
      <c r="G124" s="244" t="s">
        <v>195</v>
      </c>
      <c r="H124" s="245">
        <v>3250</v>
      </c>
      <c r="I124" s="246"/>
      <c r="J124" s="247">
        <f>ROUND(I124*H124,2)</f>
        <v>0</v>
      </c>
      <c r="K124" s="243" t="s">
        <v>135</v>
      </c>
      <c r="L124" s="69"/>
      <c r="M124" s="248" t="s">
        <v>21</v>
      </c>
      <c r="N124" s="249" t="s">
        <v>40</v>
      </c>
      <c r="O124" s="44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AR124" s="21" t="s">
        <v>146</v>
      </c>
      <c r="AT124" s="21" t="s">
        <v>184</v>
      </c>
      <c r="AU124" s="21" t="s">
        <v>77</v>
      </c>
      <c r="AY124" s="21" t="s">
        <v>130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21" t="s">
        <v>77</v>
      </c>
      <c r="BK124" s="240">
        <f>ROUND(I124*H124,2)</f>
        <v>0</v>
      </c>
      <c r="BL124" s="21" t="s">
        <v>146</v>
      </c>
      <c r="BM124" s="21" t="s">
        <v>271</v>
      </c>
    </row>
    <row r="125" s="1" customFormat="1" ht="76.5" customHeight="1">
      <c r="B125" s="43"/>
      <c r="C125" s="241" t="s">
        <v>290</v>
      </c>
      <c r="D125" s="241" t="s">
        <v>184</v>
      </c>
      <c r="E125" s="242" t="s">
        <v>291</v>
      </c>
      <c r="F125" s="243" t="s">
        <v>292</v>
      </c>
      <c r="G125" s="244" t="s">
        <v>195</v>
      </c>
      <c r="H125" s="245">
        <v>1600</v>
      </c>
      <c r="I125" s="246"/>
      <c r="J125" s="247">
        <f>ROUND(I125*H125,2)</f>
        <v>0</v>
      </c>
      <c r="K125" s="243" t="s">
        <v>135</v>
      </c>
      <c r="L125" s="69"/>
      <c r="M125" s="248" t="s">
        <v>21</v>
      </c>
      <c r="N125" s="249" t="s">
        <v>40</v>
      </c>
      <c r="O125" s="44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AR125" s="21" t="s">
        <v>146</v>
      </c>
      <c r="AT125" s="21" t="s">
        <v>184</v>
      </c>
      <c r="AU125" s="21" t="s">
        <v>77</v>
      </c>
      <c r="AY125" s="21" t="s">
        <v>130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21" t="s">
        <v>77</v>
      </c>
      <c r="BK125" s="240">
        <f>ROUND(I125*H125,2)</f>
        <v>0</v>
      </c>
      <c r="BL125" s="21" t="s">
        <v>146</v>
      </c>
      <c r="BM125" s="21" t="s">
        <v>279</v>
      </c>
    </row>
    <row r="126" s="1" customFormat="1" ht="63.75" customHeight="1">
      <c r="B126" s="43"/>
      <c r="C126" s="241" t="s">
        <v>293</v>
      </c>
      <c r="D126" s="241" t="s">
        <v>184</v>
      </c>
      <c r="E126" s="242" t="s">
        <v>294</v>
      </c>
      <c r="F126" s="243" t="s">
        <v>295</v>
      </c>
      <c r="G126" s="244" t="s">
        <v>134</v>
      </c>
      <c r="H126" s="245">
        <v>8</v>
      </c>
      <c r="I126" s="246"/>
      <c r="J126" s="247">
        <f>ROUND(I126*H126,2)</f>
        <v>0</v>
      </c>
      <c r="K126" s="243" t="s">
        <v>135</v>
      </c>
      <c r="L126" s="69"/>
      <c r="M126" s="248" t="s">
        <v>21</v>
      </c>
      <c r="N126" s="249" t="s">
        <v>40</v>
      </c>
      <c r="O126" s="44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AR126" s="21" t="s">
        <v>146</v>
      </c>
      <c r="AT126" s="21" t="s">
        <v>184</v>
      </c>
      <c r="AU126" s="21" t="s">
        <v>77</v>
      </c>
      <c r="AY126" s="21" t="s">
        <v>130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21" t="s">
        <v>77</v>
      </c>
      <c r="BK126" s="240">
        <f>ROUND(I126*H126,2)</f>
        <v>0</v>
      </c>
      <c r="BL126" s="21" t="s">
        <v>146</v>
      </c>
      <c r="BM126" s="21" t="s">
        <v>287</v>
      </c>
    </row>
    <row r="127" s="1" customFormat="1" ht="63.75" customHeight="1">
      <c r="B127" s="43"/>
      <c r="C127" s="241" t="s">
        <v>296</v>
      </c>
      <c r="D127" s="241" t="s">
        <v>184</v>
      </c>
      <c r="E127" s="242" t="s">
        <v>297</v>
      </c>
      <c r="F127" s="243" t="s">
        <v>298</v>
      </c>
      <c r="G127" s="244" t="s">
        <v>134</v>
      </c>
      <c r="H127" s="245">
        <v>2</v>
      </c>
      <c r="I127" s="246"/>
      <c r="J127" s="247">
        <f>ROUND(I127*H127,2)</f>
        <v>0</v>
      </c>
      <c r="K127" s="243" t="s">
        <v>135</v>
      </c>
      <c r="L127" s="69"/>
      <c r="M127" s="248" t="s">
        <v>21</v>
      </c>
      <c r="N127" s="249" t="s">
        <v>40</v>
      </c>
      <c r="O127" s="44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AR127" s="21" t="s">
        <v>146</v>
      </c>
      <c r="AT127" s="21" t="s">
        <v>184</v>
      </c>
      <c r="AU127" s="21" t="s">
        <v>77</v>
      </c>
      <c r="AY127" s="21" t="s">
        <v>130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21" t="s">
        <v>77</v>
      </c>
      <c r="BK127" s="240">
        <f>ROUND(I127*H127,2)</f>
        <v>0</v>
      </c>
      <c r="BL127" s="21" t="s">
        <v>146</v>
      </c>
      <c r="BM127" s="21" t="s">
        <v>293</v>
      </c>
    </row>
    <row r="128" s="1" customFormat="1" ht="63.75" customHeight="1">
      <c r="B128" s="43"/>
      <c r="C128" s="241" t="s">
        <v>299</v>
      </c>
      <c r="D128" s="241" t="s">
        <v>184</v>
      </c>
      <c r="E128" s="242" t="s">
        <v>300</v>
      </c>
      <c r="F128" s="243" t="s">
        <v>301</v>
      </c>
      <c r="G128" s="244" t="s">
        <v>134</v>
      </c>
      <c r="H128" s="245">
        <v>4</v>
      </c>
      <c r="I128" s="246"/>
      <c r="J128" s="247">
        <f>ROUND(I128*H128,2)</f>
        <v>0</v>
      </c>
      <c r="K128" s="243" t="s">
        <v>135</v>
      </c>
      <c r="L128" s="69"/>
      <c r="M128" s="248" t="s">
        <v>21</v>
      </c>
      <c r="N128" s="249" t="s">
        <v>40</v>
      </c>
      <c r="O128" s="44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AR128" s="21" t="s">
        <v>146</v>
      </c>
      <c r="AT128" s="21" t="s">
        <v>184</v>
      </c>
      <c r="AU128" s="21" t="s">
        <v>77</v>
      </c>
      <c r="AY128" s="21" t="s">
        <v>130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21" t="s">
        <v>77</v>
      </c>
      <c r="BK128" s="240">
        <f>ROUND(I128*H128,2)</f>
        <v>0</v>
      </c>
      <c r="BL128" s="21" t="s">
        <v>146</v>
      </c>
      <c r="BM128" s="21" t="s">
        <v>299</v>
      </c>
    </row>
    <row r="129" s="1" customFormat="1" ht="25.5" customHeight="1">
      <c r="B129" s="43"/>
      <c r="C129" s="228" t="s">
        <v>302</v>
      </c>
      <c r="D129" s="228" t="s">
        <v>131</v>
      </c>
      <c r="E129" s="229" t="s">
        <v>303</v>
      </c>
      <c r="F129" s="230" t="s">
        <v>304</v>
      </c>
      <c r="G129" s="231" t="s">
        <v>134</v>
      </c>
      <c r="H129" s="232">
        <v>2</v>
      </c>
      <c r="I129" s="233"/>
      <c r="J129" s="234">
        <f>ROUND(I129*H129,2)</f>
        <v>0</v>
      </c>
      <c r="K129" s="230" t="s">
        <v>135</v>
      </c>
      <c r="L129" s="235"/>
      <c r="M129" s="236" t="s">
        <v>21</v>
      </c>
      <c r="N129" s="237" t="s">
        <v>40</v>
      </c>
      <c r="O129" s="44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AR129" s="21" t="s">
        <v>165</v>
      </c>
      <c r="AT129" s="21" t="s">
        <v>131</v>
      </c>
      <c r="AU129" s="21" t="s">
        <v>77</v>
      </c>
      <c r="AY129" s="21" t="s">
        <v>130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21" t="s">
        <v>77</v>
      </c>
      <c r="BK129" s="240">
        <f>ROUND(I129*H129,2)</f>
        <v>0</v>
      </c>
      <c r="BL129" s="21" t="s">
        <v>165</v>
      </c>
      <c r="BM129" s="21" t="s">
        <v>305</v>
      </c>
    </row>
    <row r="130" s="1" customFormat="1" ht="16.5" customHeight="1">
      <c r="B130" s="43"/>
      <c r="C130" s="228" t="s">
        <v>305</v>
      </c>
      <c r="D130" s="228" t="s">
        <v>131</v>
      </c>
      <c r="E130" s="229" t="s">
        <v>306</v>
      </c>
      <c r="F130" s="230" t="s">
        <v>307</v>
      </c>
      <c r="G130" s="231" t="s">
        <v>134</v>
      </c>
      <c r="H130" s="232">
        <v>5</v>
      </c>
      <c r="I130" s="233"/>
      <c r="J130" s="234">
        <f>ROUND(I130*H130,2)</f>
        <v>0</v>
      </c>
      <c r="K130" s="230" t="s">
        <v>135</v>
      </c>
      <c r="L130" s="235"/>
      <c r="M130" s="236" t="s">
        <v>21</v>
      </c>
      <c r="N130" s="237" t="s">
        <v>40</v>
      </c>
      <c r="O130" s="44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AR130" s="21" t="s">
        <v>165</v>
      </c>
      <c r="AT130" s="21" t="s">
        <v>131</v>
      </c>
      <c r="AU130" s="21" t="s">
        <v>77</v>
      </c>
      <c r="AY130" s="21" t="s">
        <v>130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21" t="s">
        <v>77</v>
      </c>
      <c r="BK130" s="240">
        <f>ROUND(I130*H130,2)</f>
        <v>0</v>
      </c>
      <c r="BL130" s="21" t="s">
        <v>165</v>
      </c>
      <c r="BM130" s="21" t="s">
        <v>308</v>
      </c>
    </row>
    <row r="131" s="1" customFormat="1" ht="25.5" customHeight="1">
      <c r="B131" s="43"/>
      <c r="C131" s="228" t="s">
        <v>309</v>
      </c>
      <c r="D131" s="228" t="s">
        <v>131</v>
      </c>
      <c r="E131" s="229" t="s">
        <v>310</v>
      </c>
      <c r="F131" s="230" t="s">
        <v>311</v>
      </c>
      <c r="G131" s="231" t="s">
        <v>134</v>
      </c>
      <c r="H131" s="232">
        <v>2</v>
      </c>
      <c r="I131" s="233"/>
      <c r="J131" s="234">
        <f>ROUND(I131*H131,2)</f>
        <v>0</v>
      </c>
      <c r="K131" s="230" t="s">
        <v>135</v>
      </c>
      <c r="L131" s="235"/>
      <c r="M131" s="236" t="s">
        <v>21</v>
      </c>
      <c r="N131" s="237" t="s">
        <v>40</v>
      </c>
      <c r="O131" s="44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AR131" s="21" t="s">
        <v>165</v>
      </c>
      <c r="AT131" s="21" t="s">
        <v>131</v>
      </c>
      <c r="AU131" s="21" t="s">
        <v>77</v>
      </c>
      <c r="AY131" s="21" t="s">
        <v>130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21" t="s">
        <v>77</v>
      </c>
      <c r="BK131" s="240">
        <f>ROUND(I131*H131,2)</f>
        <v>0</v>
      </c>
      <c r="BL131" s="21" t="s">
        <v>165</v>
      </c>
      <c r="BM131" s="21" t="s">
        <v>312</v>
      </c>
    </row>
    <row r="132" s="1" customFormat="1" ht="25.5" customHeight="1">
      <c r="B132" s="43"/>
      <c r="C132" s="228" t="s">
        <v>308</v>
      </c>
      <c r="D132" s="228" t="s">
        <v>131</v>
      </c>
      <c r="E132" s="229" t="s">
        <v>313</v>
      </c>
      <c r="F132" s="230" t="s">
        <v>314</v>
      </c>
      <c r="G132" s="231" t="s">
        <v>134</v>
      </c>
      <c r="H132" s="232">
        <v>4</v>
      </c>
      <c r="I132" s="233"/>
      <c r="J132" s="234">
        <f>ROUND(I132*H132,2)</f>
        <v>0</v>
      </c>
      <c r="K132" s="230" t="s">
        <v>135</v>
      </c>
      <c r="L132" s="235"/>
      <c r="M132" s="236" t="s">
        <v>21</v>
      </c>
      <c r="N132" s="237" t="s">
        <v>40</v>
      </c>
      <c r="O132" s="44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AR132" s="21" t="s">
        <v>136</v>
      </c>
      <c r="AT132" s="21" t="s">
        <v>131</v>
      </c>
      <c r="AU132" s="21" t="s">
        <v>77</v>
      </c>
      <c r="AY132" s="21" t="s">
        <v>130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21" t="s">
        <v>77</v>
      </c>
      <c r="BK132" s="240">
        <f>ROUND(I132*H132,2)</f>
        <v>0</v>
      </c>
      <c r="BL132" s="21" t="s">
        <v>137</v>
      </c>
      <c r="BM132" s="21" t="s">
        <v>315</v>
      </c>
    </row>
    <row r="133" s="1" customFormat="1" ht="16.5" customHeight="1">
      <c r="B133" s="43"/>
      <c r="C133" s="228" t="s">
        <v>316</v>
      </c>
      <c r="D133" s="228" t="s">
        <v>131</v>
      </c>
      <c r="E133" s="229" t="s">
        <v>317</v>
      </c>
      <c r="F133" s="230" t="s">
        <v>318</v>
      </c>
      <c r="G133" s="231" t="s">
        <v>134</v>
      </c>
      <c r="H133" s="232">
        <v>5</v>
      </c>
      <c r="I133" s="233"/>
      <c r="J133" s="234">
        <f>ROUND(I133*H133,2)</f>
        <v>0</v>
      </c>
      <c r="K133" s="230" t="s">
        <v>135</v>
      </c>
      <c r="L133" s="235"/>
      <c r="M133" s="236" t="s">
        <v>21</v>
      </c>
      <c r="N133" s="237" t="s">
        <v>40</v>
      </c>
      <c r="O133" s="44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AR133" s="21" t="s">
        <v>165</v>
      </c>
      <c r="AT133" s="21" t="s">
        <v>131</v>
      </c>
      <c r="AU133" s="21" t="s">
        <v>77</v>
      </c>
      <c r="AY133" s="21" t="s">
        <v>130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21" t="s">
        <v>77</v>
      </c>
      <c r="BK133" s="240">
        <f>ROUND(I133*H133,2)</f>
        <v>0</v>
      </c>
      <c r="BL133" s="21" t="s">
        <v>165</v>
      </c>
      <c r="BM133" s="21" t="s">
        <v>319</v>
      </c>
    </row>
    <row r="134" s="1" customFormat="1" ht="16.5" customHeight="1">
      <c r="B134" s="43"/>
      <c r="C134" s="228" t="s">
        <v>312</v>
      </c>
      <c r="D134" s="228" t="s">
        <v>131</v>
      </c>
      <c r="E134" s="229" t="s">
        <v>320</v>
      </c>
      <c r="F134" s="230" t="s">
        <v>321</v>
      </c>
      <c r="G134" s="231" t="s">
        <v>134</v>
      </c>
      <c r="H134" s="232">
        <v>5</v>
      </c>
      <c r="I134" s="233"/>
      <c r="J134" s="234">
        <f>ROUND(I134*H134,2)</f>
        <v>0</v>
      </c>
      <c r="K134" s="230" t="s">
        <v>135</v>
      </c>
      <c r="L134" s="235"/>
      <c r="M134" s="236" t="s">
        <v>21</v>
      </c>
      <c r="N134" s="237" t="s">
        <v>40</v>
      </c>
      <c r="O134" s="44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AR134" s="21" t="s">
        <v>165</v>
      </c>
      <c r="AT134" s="21" t="s">
        <v>131</v>
      </c>
      <c r="AU134" s="21" t="s">
        <v>77</v>
      </c>
      <c r="AY134" s="21" t="s">
        <v>130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21" t="s">
        <v>77</v>
      </c>
      <c r="BK134" s="240">
        <f>ROUND(I134*H134,2)</f>
        <v>0</v>
      </c>
      <c r="BL134" s="21" t="s">
        <v>165</v>
      </c>
      <c r="BM134" s="21" t="s">
        <v>322</v>
      </c>
    </row>
    <row r="135" s="1" customFormat="1" ht="16.5" customHeight="1">
      <c r="B135" s="43"/>
      <c r="C135" s="228" t="s">
        <v>323</v>
      </c>
      <c r="D135" s="228" t="s">
        <v>131</v>
      </c>
      <c r="E135" s="229" t="s">
        <v>324</v>
      </c>
      <c r="F135" s="230" t="s">
        <v>325</v>
      </c>
      <c r="G135" s="231" t="s">
        <v>134</v>
      </c>
      <c r="H135" s="232">
        <v>5</v>
      </c>
      <c r="I135" s="233"/>
      <c r="J135" s="234">
        <f>ROUND(I135*H135,2)</f>
        <v>0</v>
      </c>
      <c r="K135" s="230" t="s">
        <v>135</v>
      </c>
      <c r="L135" s="235"/>
      <c r="M135" s="236" t="s">
        <v>21</v>
      </c>
      <c r="N135" s="237" t="s">
        <v>40</v>
      </c>
      <c r="O135" s="44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AR135" s="21" t="s">
        <v>165</v>
      </c>
      <c r="AT135" s="21" t="s">
        <v>131</v>
      </c>
      <c r="AU135" s="21" t="s">
        <v>77</v>
      </c>
      <c r="AY135" s="21" t="s">
        <v>130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21" t="s">
        <v>77</v>
      </c>
      <c r="BK135" s="240">
        <f>ROUND(I135*H135,2)</f>
        <v>0</v>
      </c>
      <c r="BL135" s="21" t="s">
        <v>165</v>
      </c>
      <c r="BM135" s="21" t="s">
        <v>326</v>
      </c>
    </row>
    <row r="136" s="1" customFormat="1" ht="16.5" customHeight="1">
      <c r="B136" s="43"/>
      <c r="C136" s="228" t="s">
        <v>315</v>
      </c>
      <c r="D136" s="228" t="s">
        <v>131</v>
      </c>
      <c r="E136" s="229" t="s">
        <v>327</v>
      </c>
      <c r="F136" s="230" t="s">
        <v>328</v>
      </c>
      <c r="G136" s="231" t="s">
        <v>134</v>
      </c>
      <c r="H136" s="232">
        <v>5</v>
      </c>
      <c r="I136" s="233"/>
      <c r="J136" s="234">
        <f>ROUND(I136*H136,2)</f>
        <v>0</v>
      </c>
      <c r="K136" s="230" t="s">
        <v>135</v>
      </c>
      <c r="L136" s="235"/>
      <c r="M136" s="236" t="s">
        <v>21</v>
      </c>
      <c r="N136" s="237" t="s">
        <v>40</v>
      </c>
      <c r="O136" s="44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AR136" s="21" t="s">
        <v>136</v>
      </c>
      <c r="AT136" s="21" t="s">
        <v>131</v>
      </c>
      <c r="AU136" s="21" t="s">
        <v>77</v>
      </c>
      <c r="AY136" s="21" t="s">
        <v>130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21" t="s">
        <v>77</v>
      </c>
      <c r="BK136" s="240">
        <f>ROUND(I136*H136,2)</f>
        <v>0</v>
      </c>
      <c r="BL136" s="21" t="s">
        <v>137</v>
      </c>
      <c r="BM136" s="21" t="s">
        <v>329</v>
      </c>
    </row>
    <row r="137" s="1" customFormat="1" ht="16.5" customHeight="1">
      <c r="B137" s="43"/>
      <c r="C137" s="228" t="s">
        <v>330</v>
      </c>
      <c r="D137" s="228" t="s">
        <v>131</v>
      </c>
      <c r="E137" s="229" t="s">
        <v>331</v>
      </c>
      <c r="F137" s="230" t="s">
        <v>332</v>
      </c>
      <c r="G137" s="231" t="s">
        <v>134</v>
      </c>
      <c r="H137" s="232">
        <v>5</v>
      </c>
      <c r="I137" s="233"/>
      <c r="J137" s="234">
        <f>ROUND(I137*H137,2)</f>
        <v>0</v>
      </c>
      <c r="K137" s="230" t="s">
        <v>135</v>
      </c>
      <c r="L137" s="235"/>
      <c r="M137" s="236" t="s">
        <v>21</v>
      </c>
      <c r="N137" s="237" t="s">
        <v>40</v>
      </c>
      <c r="O137" s="44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AR137" s="21" t="s">
        <v>165</v>
      </c>
      <c r="AT137" s="21" t="s">
        <v>131</v>
      </c>
      <c r="AU137" s="21" t="s">
        <v>77</v>
      </c>
      <c r="AY137" s="21" t="s">
        <v>130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21" t="s">
        <v>77</v>
      </c>
      <c r="BK137" s="240">
        <f>ROUND(I137*H137,2)</f>
        <v>0</v>
      </c>
      <c r="BL137" s="21" t="s">
        <v>165</v>
      </c>
      <c r="BM137" s="21" t="s">
        <v>333</v>
      </c>
    </row>
    <row r="138" s="1" customFormat="1" ht="16.5" customHeight="1">
      <c r="B138" s="43"/>
      <c r="C138" s="228" t="s">
        <v>319</v>
      </c>
      <c r="D138" s="228" t="s">
        <v>131</v>
      </c>
      <c r="E138" s="229" t="s">
        <v>334</v>
      </c>
      <c r="F138" s="230" t="s">
        <v>335</v>
      </c>
      <c r="G138" s="231" t="s">
        <v>336</v>
      </c>
      <c r="H138" s="232">
        <v>5</v>
      </c>
      <c r="I138" s="233"/>
      <c r="J138" s="234">
        <f>ROUND(I138*H138,2)</f>
        <v>0</v>
      </c>
      <c r="K138" s="230" t="s">
        <v>135</v>
      </c>
      <c r="L138" s="235"/>
      <c r="M138" s="236" t="s">
        <v>21</v>
      </c>
      <c r="N138" s="237" t="s">
        <v>40</v>
      </c>
      <c r="O138" s="44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AR138" s="21" t="s">
        <v>165</v>
      </c>
      <c r="AT138" s="21" t="s">
        <v>131</v>
      </c>
      <c r="AU138" s="21" t="s">
        <v>77</v>
      </c>
      <c r="AY138" s="21" t="s">
        <v>130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21" t="s">
        <v>77</v>
      </c>
      <c r="BK138" s="240">
        <f>ROUND(I138*H138,2)</f>
        <v>0</v>
      </c>
      <c r="BL138" s="21" t="s">
        <v>165</v>
      </c>
      <c r="BM138" s="21" t="s">
        <v>137</v>
      </c>
    </row>
    <row r="139" s="1" customFormat="1" ht="16.5" customHeight="1">
      <c r="B139" s="43"/>
      <c r="C139" s="228" t="s">
        <v>337</v>
      </c>
      <c r="D139" s="228" t="s">
        <v>131</v>
      </c>
      <c r="E139" s="229" t="s">
        <v>338</v>
      </c>
      <c r="F139" s="230" t="s">
        <v>339</v>
      </c>
      <c r="G139" s="231" t="s">
        <v>134</v>
      </c>
      <c r="H139" s="232">
        <v>5</v>
      </c>
      <c r="I139" s="233"/>
      <c r="J139" s="234">
        <f>ROUND(I139*H139,2)</f>
        <v>0</v>
      </c>
      <c r="K139" s="230" t="s">
        <v>135</v>
      </c>
      <c r="L139" s="235"/>
      <c r="M139" s="236" t="s">
        <v>21</v>
      </c>
      <c r="N139" s="237" t="s">
        <v>40</v>
      </c>
      <c r="O139" s="44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AR139" s="21" t="s">
        <v>165</v>
      </c>
      <c r="AT139" s="21" t="s">
        <v>131</v>
      </c>
      <c r="AU139" s="21" t="s">
        <v>77</v>
      </c>
      <c r="AY139" s="21" t="s">
        <v>130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21" t="s">
        <v>77</v>
      </c>
      <c r="BK139" s="240">
        <f>ROUND(I139*H139,2)</f>
        <v>0</v>
      </c>
      <c r="BL139" s="21" t="s">
        <v>165</v>
      </c>
      <c r="BM139" s="21" t="s">
        <v>340</v>
      </c>
    </row>
    <row r="140" s="1" customFormat="1" ht="16.5" customHeight="1">
      <c r="B140" s="43"/>
      <c r="C140" s="228" t="s">
        <v>322</v>
      </c>
      <c r="D140" s="228" t="s">
        <v>131</v>
      </c>
      <c r="E140" s="229" t="s">
        <v>341</v>
      </c>
      <c r="F140" s="230" t="s">
        <v>342</v>
      </c>
      <c r="G140" s="231" t="s">
        <v>134</v>
      </c>
      <c r="H140" s="232">
        <v>5</v>
      </c>
      <c r="I140" s="233"/>
      <c r="J140" s="234">
        <f>ROUND(I140*H140,2)</f>
        <v>0</v>
      </c>
      <c r="K140" s="230" t="s">
        <v>135</v>
      </c>
      <c r="L140" s="235"/>
      <c r="M140" s="236" t="s">
        <v>21</v>
      </c>
      <c r="N140" s="237" t="s">
        <v>40</v>
      </c>
      <c r="O140" s="44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AR140" s="21" t="s">
        <v>165</v>
      </c>
      <c r="AT140" s="21" t="s">
        <v>131</v>
      </c>
      <c r="AU140" s="21" t="s">
        <v>77</v>
      </c>
      <c r="AY140" s="21" t="s">
        <v>130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21" t="s">
        <v>77</v>
      </c>
      <c r="BK140" s="240">
        <f>ROUND(I140*H140,2)</f>
        <v>0</v>
      </c>
      <c r="BL140" s="21" t="s">
        <v>165</v>
      </c>
      <c r="BM140" s="21" t="s">
        <v>343</v>
      </c>
    </row>
    <row r="141" s="1" customFormat="1" ht="16.5" customHeight="1">
      <c r="B141" s="43"/>
      <c r="C141" s="241" t="s">
        <v>344</v>
      </c>
      <c r="D141" s="241" t="s">
        <v>184</v>
      </c>
      <c r="E141" s="242" t="s">
        <v>345</v>
      </c>
      <c r="F141" s="243" t="s">
        <v>346</v>
      </c>
      <c r="G141" s="244" t="s">
        <v>134</v>
      </c>
      <c r="H141" s="245">
        <v>1</v>
      </c>
      <c r="I141" s="246"/>
      <c r="J141" s="247">
        <f>ROUND(I141*H141,2)</f>
        <v>0</v>
      </c>
      <c r="K141" s="243" t="s">
        <v>21</v>
      </c>
      <c r="L141" s="69"/>
      <c r="M141" s="248" t="s">
        <v>21</v>
      </c>
      <c r="N141" s="249" t="s">
        <v>40</v>
      </c>
      <c r="O141" s="44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AR141" s="21" t="s">
        <v>255</v>
      </c>
      <c r="AT141" s="21" t="s">
        <v>184</v>
      </c>
      <c r="AU141" s="21" t="s">
        <v>77</v>
      </c>
      <c r="AY141" s="21" t="s">
        <v>130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21" t="s">
        <v>77</v>
      </c>
      <c r="BK141" s="240">
        <f>ROUND(I141*H141,2)</f>
        <v>0</v>
      </c>
      <c r="BL141" s="21" t="s">
        <v>255</v>
      </c>
      <c r="BM141" s="21" t="s">
        <v>347</v>
      </c>
    </row>
    <row r="142" s="1" customFormat="1" ht="51" customHeight="1">
      <c r="B142" s="43"/>
      <c r="C142" s="241" t="s">
        <v>326</v>
      </c>
      <c r="D142" s="241" t="s">
        <v>184</v>
      </c>
      <c r="E142" s="242" t="s">
        <v>348</v>
      </c>
      <c r="F142" s="243" t="s">
        <v>349</v>
      </c>
      <c r="G142" s="244" t="s">
        <v>134</v>
      </c>
      <c r="H142" s="245">
        <v>16</v>
      </c>
      <c r="I142" s="246"/>
      <c r="J142" s="247">
        <f>ROUND(I142*H142,2)</f>
        <v>0</v>
      </c>
      <c r="K142" s="243" t="s">
        <v>135</v>
      </c>
      <c r="L142" s="69"/>
      <c r="M142" s="248" t="s">
        <v>21</v>
      </c>
      <c r="N142" s="249" t="s">
        <v>40</v>
      </c>
      <c r="O142" s="44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AR142" s="21" t="s">
        <v>255</v>
      </c>
      <c r="AT142" s="21" t="s">
        <v>184</v>
      </c>
      <c r="AU142" s="21" t="s">
        <v>77</v>
      </c>
      <c r="AY142" s="21" t="s">
        <v>130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21" t="s">
        <v>77</v>
      </c>
      <c r="BK142" s="240">
        <f>ROUND(I142*H142,2)</f>
        <v>0</v>
      </c>
      <c r="BL142" s="21" t="s">
        <v>255</v>
      </c>
      <c r="BM142" s="21" t="s">
        <v>350</v>
      </c>
    </row>
    <row r="143" s="1" customFormat="1" ht="16.5" customHeight="1">
      <c r="B143" s="43"/>
      <c r="C143" s="241" t="s">
        <v>351</v>
      </c>
      <c r="D143" s="241" t="s">
        <v>184</v>
      </c>
      <c r="E143" s="242" t="s">
        <v>352</v>
      </c>
      <c r="F143" s="243" t="s">
        <v>353</v>
      </c>
      <c r="G143" s="244" t="s">
        <v>134</v>
      </c>
      <c r="H143" s="245">
        <v>1</v>
      </c>
      <c r="I143" s="246"/>
      <c r="J143" s="247">
        <f>ROUND(I143*H143,2)</f>
        <v>0</v>
      </c>
      <c r="K143" s="243" t="s">
        <v>135</v>
      </c>
      <c r="L143" s="69"/>
      <c r="M143" s="248" t="s">
        <v>21</v>
      </c>
      <c r="N143" s="249" t="s">
        <v>40</v>
      </c>
      <c r="O143" s="44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AR143" s="21" t="s">
        <v>255</v>
      </c>
      <c r="AT143" s="21" t="s">
        <v>184</v>
      </c>
      <c r="AU143" s="21" t="s">
        <v>77</v>
      </c>
      <c r="AY143" s="21" t="s">
        <v>130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21" t="s">
        <v>77</v>
      </c>
      <c r="BK143" s="240">
        <f>ROUND(I143*H143,2)</f>
        <v>0</v>
      </c>
      <c r="BL143" s="21" t="s">
        <v>255</v>
      </c>
      <c r="BM143" s="21" t="s">
        <v>354</v>
      </c>
    </row>
    <row r="144" s="1" customFormat="1" ht="51" customHeight="1">
      <c r="B144" s="43"/>
      <c r="C144" s="241" t="s">
        <v>329</v>
      </c>
      <c r="D144" s="241" t="s">
        <v>184</v>
      </c>
      <c r="E144" s="242" t="s">
        <v>355</v>
      </c>
      <c r="F144" s="243" t="s">
        <v>356</v>
      </c>
      <c r="G144" s="244" t="s">
        <v>134</v>
      </c>
      <c r="H144" s="245">
        <v>2</v>
      </c>
      <c r="I144" s="246"/>
      <c r="J144" s="247">
        <f>ROUND(I144*H144,2)</f>
        <v>0</v>
      </c>
      <c r="K144" s="243" t="s">
        <v>135</v>
      </c>
      <c r="L144" s="69"/>
      <c r="M144" s="248" t="s">
        <v>21</v>
      </c>
      <c r="N144" s="249" t="s">
        <v>40</v>
      </c>
      <c r="O144" s="44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AR144" s="21" t="s">
        <v>255</v>
      </c>
      <c r="AT144" s="21" t="s">
        <v>184</v>
      </c>
      <c r="AU144" s="21" t="s">
        <v>77</v>
      </c>
      <c r="AY144" s="21" t="s">
        <v>130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21" t="s">
        <v>77</v>
      </c>
      <c r="BK144" s="240">
        <f>ROUND(I144*H144,2)</f>
        <v>0</v>
      </c>
      <c r="BL144" s="21" t="s">
        <v>255</v>
      </c>
      <c r="BM144" s="21" t="s">
        <v>357</v>
      </c>
    </row>
    <row r="145" s="1" customFormat="1" ht="38.25" customHeight="1">
      <c r="B145" s="43"/>
      <c r="C145" s="241" t="s">
        <v>358</v>
      </c>
      <c r="D145" s="241" t="s">
        <v>184</v>
      </c>
      <c r="E145" s="242" t="s">
        <v>359</v>
      </c>
      <c r="F145" s="243" t="s">
        <v>360</v>
      </c>
      <c r="G145" s="244" t="s">
        <v>134</v>
      </c>
      <c r="H145" s="245">
        <v>2</v>
      </c>
      <c r="I145" s="246"/>
      <c r="J145" s="247">
        <f>ROUND(I145*H145,2)</f>
        <v>0</v>
      </c>
      <c r="K145" s="243" t="s">
        <v>135</v>
      </c>
      <c r="L145" s="69"/>
      <c r="M145" s="248" t="s">
        <v>21</v>
      </c>
      <c r="N145" s="249" t="s">
        <v>40</v>
      </c>
      <c r="O145" s="44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AR145" s="21" t="s">
        <v>255</v>
      </c>
      <c r="AT145" s="21" t="s">
        <v>184</v>
      </c>
      <c r="AU145" s="21" t="s">
        <v>77</v>
      </c>
      <c r="AY145" s="21" t="s">
        <v>130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21" t="s">
        <v>77</v>
      </c>
      <c r="BK145" s="240">
        <f>ROUND(I145*H145,2)</f>
        <v>0</v>
      </c>
      <c r="BL145" s="21" t="s">
        <v>255</v>
      </c>
      <c r="BM145" s="21" t="s">
        <v>361</v>
      </c>
    </row>
    <row r="146" s="1" customFormat="1" ht="38.25" customHeight="1">
      <c r="B146" s="43"/>
      <c r="C146" s="241" t="s">
        <v>333</v>
      </c>
      <c r="D146" s="241" t="s">
        <v>184</v>
      </c>
      <c r="E146" s="242" t="s">
        <v>362</v>
      </c>
      <c r="F146" s="243" t="s">
        <v>363</v>
      </c>
      <c r="G146" s="244" t="s">
        <v>134</v>
      </c>
      <c r="H146" s="245">
        <v>2</v>
      </c>
      <c r="I146" s="246"/>
      <c r="J146" s="247">
        <f>ROUND(I146*H146,2)</f>
        <v>0</v>
      </c>
      <c r="K146" s="243" t="s">
        <v>135</v>
      </c>
      <c r="L146" s="69"/>
      <c r="M146" s="248" t="s">
        <v>21</v>
      </c>
      <c r="N146" s="249" t="s">
        <v>40</v>
      </c>
      <c r="O146" s="44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AR146" s="21" t="s">
        <v>255</v>
      </c>
      <c r="AT146" s="21" t="s">
        <v>184</v>
      </c>
      <c r="AU146" s="21" t="s">
        <v>77</v>
      </c>
      <c r="AY146" s="21" t="s">
        <v>130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21" t="s">
        <v>77</v>
      </c>
      <c r="BK146" s="240">
        <f>ROUND(I146*H146,2)</f>
        <v>0</v>
      </c>
      <c r="BL146" s="21" t="s">
        <v>255</v>
      </c>
      <c r="BM146" s="21" t="s">
        <v>364</v>
      </c>
    </row>
    <row r="147" s="1" customFormat="1" ht="16.5" customHeight="1">
      <c r="B147" s="43"/>
      <c r="C147" s="228" t="s">
        <v>365</v>
      </c>
      <c r="D147" s="228" t="s">
        <v>131</v>
      </c>
      <c r="E147" s="229" t="s">
        <v>366</v>
      </c>
      <c r="F147" s="230" t="s">
        <v>367</v>
      </c>
      <c r="G147" s="231" t="s">
        <v>134</v>
      </c>
      <c r="H147" s="232">
        <v>8</v>
      </c>
      <c r="I147" s="233"/>
      <c r="J147" s="234">
        <f>ROUND(I147*H147,2)</f>
        <v>0</v>
      </c>
      <c r="K147" s="230" t="s">
        <v>135</v>
      </c>
      <c r="L147" s="235"/>
      <c r="M147" s="236" t="s">
        <v>21</v>
      </c>
      <c r="N147" s="237" t="s">
        <v>40</v>
      </c>
      <c r="O147" s="44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AR147" s="21" t="s">
        <v>136</v>
      </c>
      <c r="AT147" s="21" t="s">
        <v>131</v>
      </c>
      <c r="AU147" s="21" t="s">
        <v>77</v>
      </c>
      <c r="AY147" s="21" t="s">
        <v>130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21" t="s">
        <v>77</v>
      </c>
      <c r="BK147" s="240">
        <f>ROUND(I147*H147,2)</f>
        <v>0</v>
      </c>
      <c r="BL147" s="21" t="s">
        <v>137</v>
      </c>
      <c r="BM147" s="21" t="s">
        <v>368</v>
      </c>
    </row>
    <row r="148" s="1" customFormat="1" ht="16.5" customHeight="1">
      <c r="B148" s="43"/>
      <c r="C148" s="228" t="s">
        <v>137</v>
      </c>
      <c r="D148" s="228" t="s">
        <v>131</v>
      </c>
      <c r="E148" s="229" t="s">
        <v>369</v>
      </c>
      <c r="F148" s="230" t="s">
        <v>370</v>
      </c>
      <c r="G148" s="231" t="s">
        <v>215</v>
      </c>
      <c r="H148" s="232">
        <v>100</v>
      </c>
      <c r="I148" s="233"/>
      <c r="J148" s="234">
        <f>ROUND(I148*H148,2)</f>
        <v>0</v>
      </c>
      <c r="K148" s="230" t="s">
        <v>135</v>
      </c>
      <c r="L148" s="235"/>
      <c r="M148" s="236" t="s">
        <v>21</v>
      </c>
      <c r="N148" s="237" t="s">
        <v>40</v>
      </c>
      <c r="O148" s="44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AR148" s="21" t="s">
        <v>136</v>
      </c>
      <c r="AT148" s="21" t="s">
        <v>131</v>
      </c>
      <c r="AU148" s="21" t="s">
        <v>77</v>
      </c>
      <c r="AY148" s="21" t="s">
        <v>130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21" t="s">
        <v>77</v>
      </c>
      <c r="BK148" s="240">
        <f>ROUND(I148*H148,2)</f>
        <v>0</v>
      </c>
      <c r="BL148" s="21" t="s">
        <v>137</v>
      </c>
      <c r="BM148" s="21" t="s">
        <v>371</v>
      </c>
    </row>
    <row r="149" s="1" customFormat="1" ht="102" customHeight="1">
      <c r="B149" s="43"/>
      <c r="C149" s="241" t="s">
        <v>372</v>
      </c>
      <c r="D149" s="241" t="s">
        <v>184</v>
      </c>
      <c r="E149" s="242" t="s">
        <v>373</v>
      </c>
      <c r="F149" s="243" t="s">
        <v>374</v>
      </c>
      <c r="G149" s="244" t="s">
        <v>134</v>
      </c>
      <c r="H149" s="245">
        <v>1</v>
      </c>
      <c r="I149" s="246"/>
      <c r="J149" s="247">
        <f>ROUND(I149*H149,2)</f>
        <v>0</v>
      </c>
      <c r="K149" s="243" t="s">
        <v>135</v>
      </c>
      <c r="L149" s="69"/>
      <c r="M149" s="248" t="s">
        <v>21</v>
      </c>
      <c r="N149" s="249" t="s">
        <v>40</v>
      </c>
      <c r="O149" s="44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AR149" s="21" t="s">
        <v>255</v>
      </c>
      <c r="AT149" s="21" t="s">
        <v>184</v>
      </c>
      <c r="AU149" s="21" t="s">
        <v>77</v>
      </c>
      <c r="AY149" s="21" t="s">
        <v>130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21" t="s">
        <v>77</v>
      </c>
      <c r="BK149" s="240">
        <f>ROUND(I149*H149,2)</f>
        <v>0</v>
      </c>
      <c r="BL149" s="21" t="s">
        <v>255</v>
      </c>
      <c r="BM149" s="21" t="s">
        <v>375</v>
      </c>
    </row>
    <row r="150" s="1" customFormat="1" ht="16.5" customHeight="1">
      <c r="B150" s="43"/>
      <c r="C150" s="228" t="s">
        <v>340</v>
      </c>
      <c r="D150" s="228" t="s">
        <v>131</v>
      </c>
      <c r="E150" s="229" t="s">
        <v>376</v>
      </c>
      <c r="F150" s="230" t="s">
        <v>377</v>
      </c>
      <c r="G150" s="231" t="s">
        <v>134</v>
      </c>
      <c r="H150" s="232">
        <v>1</v>
      </c>
      <c r="I150" s="233"/>
      <c r="J150" s="234">
        <f>ROUND(I150*H150,2)</f>
        <v>0</v>
      </c>
      <c r="K150" s="230" t="s">
        <v>135</v>
      </c>
      <c r="L150" s="235"/>
      <c r="M150" s="236" t="s">
        <v>21</v>
      </c>
      <c r="N150" s="237" t="s">
        <v>40</v>
      </c>
      <c r="O150" s="44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AR150" s="21" t="s">
        <v>165</v>
      </c>
      <c r="AT150" s="21" t="s">
        <v>131</v>
      </c>
      <c r="AU150" s="21" t="s">
        <v>77</v>
      </c>
      <c r="AY150" s="21" t="s">
        <v>130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21" t="s">
        <v>77</v>
      </c>
      <c r="BK150" s="240">
        <f>ROUND(I150*H150,2)</f>
        <v>0</v>
      </c>
      <c r="BL150" s="21" t="s">
        <v>165</v>
      </c>
      <c r="BM150" s="21" t="s">
        <v>378</v>
      </c>
    </row>
    <row r="151" s="1" customFormat="1" ht="25.5" customHeight="1">
      <c r="B151" s="43"/>
      <c r="C151" s="241" t="s">
        <v>379</v>
      </c>
      <c r="D151" s="241" t="s">
        <v>184</v>
      </c>
      <c r="E151" s="242" t="s">
        <v>380</v>
      </c>
      <c r="F151" s="243" t="s">
        <v>381</v>
      </c>
      <c r="G151" s="244" t="s">
        <v>134</v>
      </c>
      <c r="H151" s="245">
        <v>5</v>
      </c>
      <c r="I151" s="246"/>
      <c r="J151" s="247">
        <f>ROUND(I151*H151,2)</f>
        <v>0</v>
      </c>
      <c r="K151" s="243" t="s">
        <v>135</v>
      </c>
      <c r="L151" s="69"/>
      <c r="M151" s="248" t="s">
        <v>21</v>
      </c>
      <c r="N151" s="249" t="s">
        <v>40</v>
      </c>
      <c r="O151" s="44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AR151" s="21" t="s">
        <v>255</v>
      </c>
      <c r="AT151" s="21" t="s">
        <v>184</v>
      </c>
      <c r="AU151" s="21" t="s">
        <v>77</v>
      </c>
      <c r="AY151" s="21" t="s">
        <v>130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21" t="s">
        <v>77</v>
      </c>
      <c r="BK151" s="240">
        <f>ROUND(I151*H151,2)</f>
        <v>0</v>
      </c>
      <c r="BL151" s="21" t="s">
        <v>255</v>
      </c>
      <c r="BM151" s="21" t="s">
        <v>382</v>
      </c>
    </row>
    <row r="152" s="1" customFormat="1" ht="25.5" customHeight="1">
      <c r="B152" s="43"/>
      <c r="C152" s="241" t="s">
        <v>343</v>
      </c>
      <c r="D152" s="241" t="s">
        <v>184</v>
      </c>
      <c r="E152" s="242" t="s">
        <v>383</v>
      </c>
      <c r="F152" s="243" t="s">
        <v>384</v>
      </c>
      <c r="G152" s="244" t="s">
        <v>134</v>
      </c>
      <c r="H152" s="245">
        <v>340</v>
      </c>
      <c r="I152" s="246"/>
      <c r="J152" s="247">
        <f>ROUND(I152*H152,2)</f>
        <v>0</v>
      </c>
      <c r="K152" s="243" t="s">
        <v>135</v>
      </c>
      <c r="L152" s="69"/>
      <c r="M152" s="248" t="s">
        <v>21</v>
      </c>
      <c r="N152" s="249" t="s">
        <v>40</v>
      </c>
      <c r="O152" s="44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AR152" s="21" t="s">
        <v>255</v>
      </c>
      <c r="AT152" s="21" t="s">
        <v>184</v>
      </c>
      <c r="AU152" s="21" t="s">
        <v>77</v>
      </c>
      <c r="AY152" s="21" t="s">
        <v>130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21" t="s">
        <v>77</v>
      </c>
      <c r="BK152" s="240">
        <f>ROUND(I152*H152,2)</f>
        <v>0</v>
      </c>
      <c r="BL152" s="21" t="s">
        <v>255</v>
      </c>
      <c r="BM152" s="21" t="s">
        <v>385</v>
      </c>
    </row>
    <row r="153" s="1" customFormat="1" ht="16.5" customHeight="1">
      <c r="B153" s="43"/>
      <c r="C153" s="241" t="s">
        <v>386</v>
      </c>
      <c r="D153" s="241" t="s">
        <v>184</v>
      </c>
      <c r="E153" s="242" t="s">
        <v>387</v>
      </c>
      <c r="F153" s="243" t="s">
        <v>388</v>
      </c>
      <c r="G153" s="244" t="s">
        <v>134</v>
      </c>
      <c r="H153" s="245">
        <v>8</v>
      </c>
      <c r="I153" s="246"/>
      <c r="J153" s="247">
        <f>ROUND(I153*H153,2)</f>
        <v>0</v>
      </c>
      <c r="K153" s="243" t="s">
        <v>135</v>
      </c>
      <c r="L153" s="69"/>
      <c r="M153" s="248" t="s">
        <v>21</v>
      </c>
      <c r="N153" s="249" t="s">
        <v>40</v>
      </c>
      <c r="O153" s="44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AR153" s="21" t="s">
        <v>255</v>
      </c>
      <c r="AT153" s="21" t="s">
        <v>184</v>
      </c>
      <c r="AU153" s="21" t="s">
        <v>77</v>
      </c>
      <c r="AY153" s="21" t="s">
        <v>130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21" t="s">
        <v>77</v>
      </c>
      <c r="BK153" s="240">
        <f>ROUND(I153*H153,2)</f>
        <v>0</v>
      </c>
      <c r="BL153" s="21" t="s">
        <v>255</v>
      </c>
      <c r="BM153" s="21" t="s">
        <v>389</v>
      </c>
    </row>
    <row r="154" s="1" customFormat="1" ht="16.5" customHeight="1">
      <c r="B154" s="43"/>
      <c r="C154" s="241" t="s">
        <v>375</v>
      </c>
      <c r="D154" s="241" t="s">
        <v>184</v>
      </c>
      <c r="E154" s="242" t="s">
        <v>390</v>
      </c>
      <c r="F154" s="243" t="s">
        <v>391</v>
      </c>
      <c r="G154" s="244" t="s">
        <v>134</v>
      </c>
      <c r="H154" s="245">
        <v>1</v>
      </c>
      <c r="I154" s="246"/>
      <c r="J154" s="247">
        <f>ROUND(I154*H154,2)</f>
        <v>0</v>
      </c>
      <c r="K154" s="243" t="s">
        <v>135</v>
      </c>
      <c r="L154" s="69"/>
      <c r="M154" s="248" t="s">
        <v>21</v>
      </c>
      <c r="N154" s="249" t="s">
        <v>40</v>
      </c>
      <c r="O154" s="44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AR154" s="21" t="s">
        <v>255</v>
      </c>
      <c r="AT154" s="21" t="s">
        <v>184</v>
      </c>
      <c r="AU154" s="21" t="s">
        <v>77</v>
      </c>
      <c r="AY154" s="21" t="s">
        <v>130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21" t="s">
        <v>77</v>
      </c>
      <c r="BK154" s="240">
        <f>ROUND(I154*H154,2)</f>
        <v>0</v>
      </c>
      <c r="BL154" s="21" t="s">
        <v>255</v>
      </c>
      <c r="BM154" s="21" t="s">
        <v>392</v>
      </c>
    </row>
    <row r="155" s="1" customFormat="1" ht="25.5" customHeight="1">
      <c r="B155" s="43"/>
      <c r="C155" s="241" t="s">
        <v>393</v>
      </c>
      <c r="D155" s="241" t="s">
        <v>184</v>
      </c>
      <c r="E155" s="242" t="s">
        <v>394</v>
      </c>
      <c r="F155" s="243" t="s">
        <v>395</v>
      </c>
      <c r="G155" s="244" t="s">
        <v>134</v>
      </c>
      <c r="H155" s="245">
        <v>10</v>
      </c>
      <c r="I155" s="246"/>
      <c r="J155" s="247">
        <f>ROUND(I155*H155,2)</f>
        <v>0</v>
      </c>
      <c r="K155" s="243" t="s">
        <v>135</v>
      </c>
      <c r="L155" s="69"/>
      <c r="M155" s="248" t="s">
        <v>21</v>
      </c>
      <c r="N155" s="249" t="s">
        <v>40</v>
      </c>
      <c r="O155" s="44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AR155" s="21" t="s">
        <v>255</v>
      </c>
      <c r="AT155" s="21" t="s">
        <v>184</v>
      </c>
      <c r="AU155" s="21" t="s">
        <v>77</v>
      </c>
      <c r="AY155" s="21" t="s">
        <v>130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21" t="s">
        <v>77</v>
      </c>
      <c r="BK155" s="240">
        <f>ROUND(I155*H155,2)</f>
        <v>0</v>
      </c>
      <c r="BL155" s="21" t="s">
        <v>255</v>
      </c>
      <c r="BM155" s="21" t="s">
        <v>396</v>
      </c>
    </row>
    <row r="156" s="1" customFormat="1" ht="38.25" customHeight="1">
      <c r="B156" s="43"/>
      <c r="C156" s="241" t="s">
        <v>378</v>
      </c>
      <c r="D156" s="241" t="s">
        <v>184</v>
      </c>
      <c r="E156" s="242" t="s">
        <v>397</v>
      </c>
      <c r="F156" s="243" t="s">
        <v>398</v>
      </c>
      <c r="G156" s="244" t="s">
        <v>134</v>
      </c>
      <c r="H156" s="245">
        <v>8</v>
      </c>
      <c r="I156" s="246"/>
      <c r="J156" s="247">
        <f>ROUND(I156*H156,2)</f>
        <v>0</v>
      </c>
      <c r="K156" s="243" t="s">
        <v>135</v>
      </c>
      <c r="L156" s="69"/>
      <c r="M156" s="248" t="s">
        <v>21</v>
      </c>
      <c r="N156" s="249" t="s">
        <v>40</v>
      </c>
      <c r="O156" s="44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AR156" s="21" t="s">
        <v>255</v>
      </c>
      <c r="AT156" s="21" t="s">
        <v>184</v>
      </c>
      <c r="AU156" s="21" t="s">
        <v>77</v>
      </c>
      <c r="AY156" s="21" t="s">
        <v>130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21" t="s">
        <v>77</v>
      </c>
      <c r="BK156" s="240">
        <f>ROUND(I156*H156,2)</f>
        <v>0</v>
      </c>
      <c r="BL156" s="21" t="s">
        <v>255</v>
      </c>
      <c r="BM156" s="21" t="s">
        <v>399</v>
      </c>
    </row>
    <row r="157" s="1" customFormat="1" ht="16.5" customHeight="1">
      <c r="B157" s="43"/>
      <c r="C157" s="241" t="s">
        <v>400</v>
      </c>
      <c r="D157" s="241" t="s">
        <v>184</v>
      </c>
      <c r="E157" s="242" t="s">
        <v>401</v>
      </c>
      <c r="F157" s="243" t="s">
        <v>402</v>
      </c>
      <c r="G157" s="244" t="s">
        <v>134</v>
      </c>
      <c r="H157" s="245">
        <v>10</v>
      </c>
      <c r="I157" s="246"/>
      <c r="J157" s="247">
        <f>ROUND(I157*H157,2)</f>
        <v>0</v>
      </c>
      <c r="K157" s="243" t="s">
        <v>135</v>
      </c>
      <c r="L157" s="69"/>
      <c r="M157" s="248" t="s">
        <v>21</v>
      </c>
      <c r="N157" s="249" t="s">
        <v>40</v>
      </c>
      <c r="O157" s="44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AR157" s="21" t="s">
        <v>255</v>
      </c>
      <c r="AT157" s="21" t="s">
        <v>184</v>
      </c>
      <c r="AU157" s="21" t="s">
        <v>77</v>
      </c>
      <c r="AY157" s="21" t="s">
        <v>130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21" t="s">
        <v>77</v>
      </c>
      <c r="BK157" s="240">
        <f>ROUND(I157*H157,2)</f>
        <v>0</v>
      </c>
      <c r="BL157" s="21" t="s">
        <v>255</v>
      </c>
      <c r="BM157" s="21" t="s">
        <v>403</v>
      </c>
    </row>
    <row r="158" s="1" customFormat="1" ht="16.5" customHeight="1">
      <c r="B158" s="43"/>
      <c r="C158" s="241" t="s">
        <v>382</v>
      </c>
      <c r="D158" s="241" t="s">
        <v>184</v>
      </c>
      <c r="E158" s="242" t="s">
        <v>404</v>
      </c>
      <c r="F158" s="243" t="s">
        <v>405</v>
      </c>
      <c r="G158" s="244" t="s">
        <v>134</v>
      </c>
      <c r="H158" s="245">
        <v>2</v>
      </c>
      <c r="I158" s="246"/>
      <c r="J158" s="247">
        <f>ROUND(I158*H158,2)</f>
        <v>0</v>
      </c>
      <c r="K158" s="243" t="s">
        <v>135</v>
      </c>
      <c r="L158" s="69"/>
      <c r="M158" s="248" t="s">
        <v>21</v>
      </c>
      <c r="N158" s="249" t="s">
        <v>40</v>
      </c>
      <c r="O158" s="44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AR158" s="21" t="s">
        <v>255</v>
      </c>
      <c r="AT158" s="21" t="s">
        <v>184</v>
      </c>
      <c r="AU158" s="21" t="s">
        <v>77</v>
      </c>
      <c r="AY158" s="21" t="s">
        <v>130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21" t="s">
        <v>77</v>
      </c>
      <c r="BK158" s="240">
        <f>ROUND(I158*H158,2)</f>
        <v>0</v>
      </c>
      <c r="BL158" s="21" t="s">
        <v>255</v>
      </c>
      <c r="BM158" s="21" t="s">
        <v>406</v>
      </c>
    </row>
    <row r="159" s="1" customFormat="1" ht="16.5" customHeight="1">
      <c r="B159" s="43"/>
      <c r="C159" s="241" t="s">
        <v>407</v>
      </c>
      <c r="D159" s="241" t="s">
        <v>184</v>
      </c>
      <c r="E159" s="242" t="s">
        <v>408</v>
      </c>
      <c r="F159" s="243" t="s">
        <v>409</v>
      </c>
      <c r="G159" s="244" t="s">
        <v>134</v>
      </c>
      <c r="H159" s="245">
        <v>5</v>
      </c>
      <c r="I159" s="246"/>
      <c r="J159" s="247">
        <f>ROUND(I159*H159,2)</f>
        <v>0</v>
      </c>
      <c r="K159" s="243" t="s">
        <v>135</v>
      </c>
      <c r="L159" s="69"/>
      <c r="M159" s="248" t="s">
        <v>21</v>
      </c>
      <c r="N159" s="249" t="s">
        <v>40</v>
      </c>
      <c r="O159" s="44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AR159" s="21" t="s">
        <v>255</v>
      </c>
      <c r="AT159" s="21" t="s">
        <v>184</v>
      </c>
      <c r="AU159" s="21" t="s">
        <v>77</v>
      </c>
      <c r="AY159" s="21" t="s">
        <v>130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21" t="s">
        <v>77</v>
      </c>
      <c r="BK159" s="240">
        <f>ROUND(I159*H159,2)</f>
        <v>0</v>
      </c>
      <c r="BL159" s="21" t="s">
        <v>255</v>
      </c>
      <c r="BM159" s="21" t="s">
        <v>410</v>
      </c>
    </row>
    <row r="160" s="1" customFormat="1" ht="16.5" customHeight="1">
      <c r="B160" s="43"/>
      <c r="C160" s="241" t="s">
        <v>396</v>
      </c>
      <c r="D160" s="241" t="s">
        <v>184</v>
      </c>
      <c r="E160" s="242" t="s">
        <v>411</v>
      </c>
      <c r="F160" s="243" t="s">
        <v>412</v>
      </c>
      <c r="G160" s="244" t="s">
        <v>134</v>
      </c>
      <c r="H160" s="245">
        <v>5</v>
      </c>
      <c r="I160" s="246"/>
      <c r="J160" s="247">
        <f>ROUND(I160*H160,2)</f>
        <v>0</v>
      </c>
      <c r="K160" s="243" t="s">
        <v>135</v>
      </c>
      <c r="L160" s="69"/>
      <c r="M160" s="248" t="s">
        <v>21</v>
      </c>
      <c r="N160" s="249" t="s">
        <v>40</v>
      </c>
      <c r="O160" s="44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AR160" s="21" t="s">
        <v>255</v>
      </c>
      <c r="AT160" s="21" t="s">
        <v>184</v>
      </c>
      <c r="AU160" s="21" t="s">
        <v>77</v>
      </c>
      <c r="AY160" s="21" t="s">
        <v>130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21" t="s">
        <v>77</v>
      </c>
      <c r="BK160" s="240">
        <f>ROUND(I160*H160,2)</f>
        <v>0</v>
      </c>
      <c r="BL160" s="21" t="s">
        <v>255</v>
      </c>
      <c r="BM160" s="21" t="s">
        <v>413</v>
      </c>
    </row>
    <row r="161" s="1" customFormat="1" ht="25.5" customHeight="1">
      <c r="B161" s="43"/>
      <c r="C161" s="228" t="s">
        <v>414</v>
      </c>
      <c r="D161" s="228" t="s">
        <v>131</v>
      </c>
      <c r="E161" s="229" t="s">
        <v>415</v>
      </c>
      <c r="F161" s="230" t="s">
        <v>416</v>
      </c>
      <c r="G161" s="231" t="s">
        <v>134</v>
      </c>
      <c r="H161" s="232">
        <v>6</v>
      </c>
      <c r="I161" s="233"/>
      <c r="J161" s="234">
        <f>ROUND(I161*H161,2)</f>
        <v>0</v>
      </c>
      <c r="K161" s="230" t="s">
        <v>135</v>
      </c>
      <c r="L161" s="235"/>
      <c r="M161" s="236" t="s">
        <v>21</v>
      </c>
      <c r="N161" s="237" t="s">
        <v>40</v>
      </c>
      <c r="O161" s="44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AR161" s="21" t="s">
        <v>165</v>
      </c>
      <c r="AT161" s="21" t="s">
        <v>131</v>
      </c>
      <c r="AU161" s="21" t="s">
        <v>77</v>
      </c>
      <c r="AY161" s="21" t="s">
        <v>130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21" t="s">
        <v>77</v>
      </c>
      <c r="BK161" s="240">
        <f>ROUND(I161*H161,2)</f>
        <v>0</v>
      </c>
      <c r="BL161" s="21" t="s">
        <v>165</v>
      </c>
      <c r="BM161" s="21" t="s">
        <v>417</v>
      </c>
    </row>
    <row r="162" s="1" customFormat="1" ht="25.5" customHeight="1">
      <c r="B162" s="43"/>
      <c r="C162" s="228" t="s">
        <v>413</v>
      </c>
      <c r="D162" s="228" t="s">
        <v>131</v>
      </c>
      <c r="E162" s="229" t="s">
        <v>418</v>
      </c>
      <c r="F162" s="230" t="s">
        <v>419</v>
      </c>
      <c r="G162" s="231" t="s">
        <v>134</v>
      </c>
      <c r="H162" s="232">
        <v>3</v>
      </c>
      <c r="I162" s="233"/>
      <c r="J162" s="234">
        <f>ROUND(I162*H162,2)</f>
        <v>0</v>
      </c>
      <c r="K162" s="230" t="s">
        <v>135</v>
      </c>
      <c r="L162" s="235"/>
      <c r="M162" s="236" t="s">
        <v>21</v>
      </c>
      <c r="N162" s="237" t="s">
        <v>40</v>
      </c>
      <c r="O162" s="44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AR162" s="21" t="s">
        <v>165</v>
      </c>
      <c r="AT162" s="21" t="s">
        <v>131</v>
      </c>
      <c r="AU162" s="21" t="s">
        <v>77</v>
      </c>
      <c r="AY162" s="21" t="s">
        <v>130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21" t="s">
        <v>77</v>
      </c>
      <c r="BK162" s="240">
        <f>ROUND(I162*H162,2)</f>
        <v>0</v>
      </c>
      <c r="BL162" s="21" t="s">
        <v>165</v>
      </c>
      <c r="BM162" s="21" t="s">
        <v>420</v>
      </c>
    </row>
    <row r="163" s="1" customFormat="1" ht="25.5" customHeight="1">
      <c r="B163" s="43"/>
      <c r="C163" s="241" t="s">
        <v>421</v>
      </c>
      <c r="D163" s="241" t="s">
        <v>184</v>
      </c>
      <c r="E163" s="242" t="s">
        <v>422</v>
      </c>
      <c r="F163" s="243" t="s">
        <v>423</v>
      </c>
      <c r="G163" s="244" t="s">
        <v>134</v>
      </c>
      <c r="H163" s="245">
        <v>5</v>
      </c>
      <c r="I163" s="246"/>
      <c r="J163" s="247">
        <f>ROUND(I163*H163,2)</f>
        <v>0</v>
      </c>
      <c r="K163" s="243" t="s">
        <v>135</v>
      </c>
      <c r="L163" s="69"/>
      <c r="M163" s="248" t="s">
        <v>21</v>
      </c>
      <c r="N163" s="249" t="s">
        <v>40</v>
      </c>
      <c r="O163" s="44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AR163" s="21" t="s">
        <v>255</v>
      </c>
      <c r="AT163" s="21" t="s">
        <v>184</v>
      </c>
      <c r="AU163" s="21" t="s">
        <v>77</v>
      </c>
      <c r="AY163" s="21" t="s">
        <v>130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21" t="s">
        <v>77</v>
      </c>
      <c r="BK163" s="240">
        <f>ROUND(I163*H163,2)</f>
        <v>0</v>
      </c>
      <c r="BL163" s="21" t="s">
        <v>255</v>
      </c>
      <c r="BM163" s="21" t="s">
        <v>424</v>
      </c>
    </row>
    <row r="164" s="1" customFormat="1" ht="16.5" customHeight="1">
      <c r="B164" s="43"/>
      <c r="C164" s="228" t="s">
        <v>417</v>
      </c>
      <c r="D164" s="228" t="s">
        <v>131</v>
      </c>
      <c r="E164" s="229" t="s">
        <v>425</v>
      </c>
      <c r="F164" s="230" t="s">
        <v>426</v>
      </c>
      <c r="G164" s="231" t="s">
        <v>134</v>
      </c>
      <c r="H164" s="232">
        <v>4</v>
      </c>
      <c r="I164" s="233"/>
      <c r="J164" s="234">
        <f>ROUND(I164*H164,2)</f>
        <v>0</v>
      </c>
      <c r="K164" s="230" t="s">
        <v>135</v>
      </c>
      <c r="L164" s="235"/>
      <c r="M164" s="236" t="s">
        <v>21</v>
      </c>
      <c r="N164" s="237" t="s">
        <v>40</v>
      </c>
      <c r="O164" s="44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AR164" s="21" t="s">
        <v>136</v>
      </c>
      <c r="AT164" s="21" t="s">
        <v>131</v>
      </c>
      <c r="AU164" s="21" t="s">
        <v>77</v>
      </c>
      <c r="AY164" s="21" t="s">
        <v>130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21" t="s">
        <v>77</v>
      </c>
      <c r="BK164" s="240">
        <f>ROUND(I164*H164,2)</f>
        <v>0</v>
      </c>
      <c r="BL164" s="21" t="s">
        <v>137</v>
      </c>
      <c r="BM164" s="21" t="s">
        <v>427</v>
      </c>
    </row>
    <row r="165" s="1" customFormat="1" ht="16.5" customHeight="1">
      <c r="B165" s="43"/>
      <c r="C165" s="241" t="s">
        <v>428</v>
      </c>
      <c r="D165" s="241" t="s">
        <v>184</v>
      </c>
      <c r="E165" s="242" t="s">
        <v>429</v>
      </c>
      <c r="F165" s="243" t="s">
        <v>430</v>
      </c>
      <c r="G165" s="244" t="s">
        <v>134</v>
      </c>
      <c r="H165" s="245">
        <v>5</v>
      </c>
      <c r="I165" s="246"/>
      <c r="J165" s="247">
        <f>ROUND(I165*H165,2)</f>
        <v>0</v>
      </c>
      <c r="K165" s="243" t="s">
        <v>135</v>
      </c>
      <c r="L165" s="69"/>
      <c r="M165" s="248" t="s">
        <v>21</v>
      </c>
      <c r="N165" s="249" t="s">
        <v>40</v>
      </c>
      <c r="O165" s="44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AR165" s="21" t="s">
        <v>255</v>
      </c>
      <c r="AT165" s="21" t="s">
        <v>184</v>
      </c>
      <c r="AU165" s="21" t="s">
        <v>77</v>
      </c>
      <c r="AY165" s="21" t="s">
        <v>130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21" t="s">
        <v>77</v>
      </c>
      <c r="BK165" s="240">
        <f>ROUND(I165*H165,2)</f>
        <v>0</v>
      </c>
      <c r="BL165" s="21" t="s">
        <v>255</v>
      </c>
      <c r="BM165" s="21" t="s">
        <v>431</v>
      </c>
    </row>
    <row r="166" s="1" customFormat="1" ht="16.5" customHeight="1">
      <c r="B166" s="43"/>
      <c r="C166" s="241" t="s">
        <v>420</v>
      </c>
      <c r="D166" s="241" t="s">
        <v>184</v>
      </c>
      <c r="E166" s="242" t="s">
        <v>432</v>
      </c>
      <c r="F166" s="243" t="s">
        <v>433</v>
      </c>
      <c r="G166" s="244" t="s">
        <v>134</v>
      </c>
      <c r="H166" s="245">
        <v>5</v>
      </c>
      <c r="I166" s="246"/>
      <c r="J166" s="247">
        <f>ROUND(I166*H166,2)</f>
        <v>0</v>
      </c>
      <c r="K166" s="243" t="s">
        <v>135</v>
      </c>
      <c r="L166" s="69"/>
      <c r="M166" s="248" t="s">
        <v>21</v>
      </c>
      <c r="N166" s="249" t="s">
        <v>40</v>
      </c>
      <c r="O166" s="44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AR166" s="21" t="s">
        <v>255</v>
      </c>
      <c r="AT166" s="21" t="s">
        <v>184</v>
      </c>
      <c r="AU166" s="21" t="s">
        <v>77</v>
      </c>
      <c r="AY166" s="21" t="s">
        <v>130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21" t="s">
        <v>77</v>
      </c>
      <c r="BK166" s="240">
        <f>ROUND(I166*H166,2)</f>
        <v>0</v>
      </c>
      <c r="BL166" s="21" t="s">
        <v>255</v>
      </c>
      <c r="BM166" s="21" t="s">
        <v>434</v>
      </c>
    </row>
    <row r="167" s="1" customFormat="1" ht="16.5" customHeight="1">
      <c r="B167" s="43"/>
      <c r="C167" s="241" t="s">
        <v>435</v>
      </c>
      <c r="D167" s="241" t="s">
        <v>184</v>
      </c>
      <c r="E167" s="242" t="s">
        <v>436</v>
      </c>
      <c r="F167" s="243" t="s">
        <v>437</v>
      </c>
      <c r="G167" s="244" t="s">
        <v>134</v>
      </c>
      <c r="H167" s="245">
        <v>5</v>
      </c>
      <c r="I167" s="246"/>
      <c r="J167" s="247">
        <f>ROUND(I167*H167,2)</f>
        <v>0</v>
      </c>
      <c r="K167" s="243" t="s">
        <v>135</v>
      </c>
      <c r="L167" s="69"/>
      <c r="M167" s="248" t="s">
        <v>21</v>
      </c>
      <c r="N167" s="249" t="s">
        <v>40</v>
      </c>
      <c r="O167" s="44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AR167" s="21" t="s">
        <v>255</v>
      </c>
      <c r="AT167" s="21" t="s">
        <v>184</v>
      </c>
      <c r="AU167" s="21" t="s">
        <v>77</v>
      </c>
      <c r="AY167" s="21" t="s">
        <v>130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21" t="s">
        <v>77</v>
      </c>
      <c r="BK167" s="240">
        <f>ROUND(I167*H167,2)</f>
        <v>0</v>
      </c>
      <c r="BL167" s="21" t="s">
        <v>255</v>
      </c>
      <c r="BM167" s="21" t="s">
        <v>438</v>
      </c>
    </row>
    <row r="168" s="1" customFormat="1" ht="16.5" customHeight="1">
      <c r="B168" s="43"/>
      <c r="C168" s="241" t="s">
        <v>424</v>
      </c>
      <c r="D168" s="241" t="s">
        <v>184</v>
      </c>
      <c r="E168" s="242" t="s">
        <v>439</v>
      </c>
      <c r="F168" s="243" t="s">
        <v>440</v>
      </c>
      <c r="G168" s="244" t="s">
        <v>134</v>
      </c>
      <c r="H168" s="245">
        <v>5</v>
      </c>
      <c r="I168" s="246"/>
      <c r="J168" s="247">
        <f>ROUND(I168*H168,2)</f>
        <v>0</v>
      </c>
      <c r="K168" s="243" t="s">
        <v>135</v>
      </c>
      <c r="L168" s="69"/>
      <c r="M168" s="248" t="s">
        <v>21</v>
      </c>
      <c r="N168" s="249" t="s">
        <v>40</v>
      </c>
      <c r="O168" s="44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AR168" s="21" t="s">
        <v>255</v>
      </c>
      <c r="AT168" s="21" t="s">
        <v>184</v>
      </c>
      <c r="AU168" s="21" t="s">
        <v>77</v>
      </c>
      <c r="AY168" s="21" t="s">
        <v>130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21" t="s">
        <v>77</v>
      </c>
      <c r="BK168" s="240">
        <f>ROUND(I168*H168,2)</f>
        <v>0</v>
      </c>
      <c r="BL168" s="21" t="s">
        <v>255</v>
      </c>
      <c r="BM168" s="21" t="s">
        <v>441</v>
      </c>
    </row>
    <row r="169" s="1" customFormat="1" ht="16.5" customHeight="1">
      <c r="B169" s="43"/>
      <c r="C169" s="241" t="s">
        <v>442</v>
      </c>
      <c r="D169" s="241" t="s">
        <v>184</v>
      </c>
      <c r="E169" s="242" t="s">
        <v>443</v>
      </c>
      <c r="F169" s="243" t="s">
        <v>444</v>
      </c>
      <c r="G169" s="244" t="s">
        <v>134</v>
      </c>
      <c r="H169" s="245">
        <v>1</v>
      </c>
      <c r="I169" s="246"/>
      <c r="J169" s="247">
        <f>ROUND(I169*H169,2)</f>
        <v>0</v>
      </c>
      <c r="K169" s="243" t="s">
        <v>135</v>
      </c>
      <c r="L169" s="69"/>
      <c r="M169" s="248" t="s">
        <v>21</v>
      </c>
      <c r="N169" s="249" t="s">
        <v>40</v>
      </c>
      <c r="O169" s="44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AR169" s="21" t="s">
        <v>255</v>
      </c>
      <c r="AT169" s="21" t="s">
        <v>184</v>
      </c>
      <c r="AU169" s="21" t="s">
        <v>77</v>
      </c>
      <c r="AY169" s="21" t="s">
        <v>130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21" t="s">
        <v>77</v>
      </c>
      <c r="BK169" s="240">
        <f>ROUND(I169*H169,2)</f>
        <v>0</v>
      </c>
      <c r="BL169" s="21" t="s">
        <v>255</v>
      </c>
      <c r="BM169" s="21" t="s">
        <v>445</v>
      </c>
    </row>
    <row r="170" s="1" customFormat="1" ht="16.5" customHeight="1">
      <c r="B170" s="43"/>
      <c r="C170" s="241" t="s">
        <v>427</v>
      </c>
      <c r="D170" s="241" t="s">
        <v>184</v>
      </c>
      <c r="E170" s="242" t="s">
        <v>446</v>
      </c>
      <c r="F170" s="243" t="s">
        <v>447</v>
      </c>
      <c r="G170" s="244" t="s">
        <v>134</v>
      </c>
      <c r="H170" s="245">
        <v>4</v>
      </c>
      <c r="I170" s="246"/>
      <c r="J170" s="247">
        <f>ROUND(I170*H170,2)</f>
        <v>0</v>
      </c>
      <c r="K170" s="243" t="s">
        <v>135</v>
      </c>
      <c r="L170" s="69"/>
      <c r="M170" s="248" t="s">
        <v>21</v>
      </c>
      <c r="N170" s="249" t="s">
        <v>40</v>
      </c>
      <c r="O170" s="44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AR170" s="21" t="s">
        <v>255</v>
      </c>
      <c r="AT170" s="21" t="s">
        <v>184</v>
      </c>
      <c r="AU170" s="21" t="s">
        <v>77</v>
      </c>
      <c r="AY170" s="21" t="s">
        <v>130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21" t="s">
        <v>77</v>
      </c>
      <c r="BK170" s="240">
        <f>ROUND(I170*H170,2)</f>
        <v>0</v>
      </c>
      <c r="BL170" s="21" t="s">
        <v>255</v>
      </c>
      <c r="BM170" s="21" t="s">
        <v>448</v>
      </c>
    </row>
    <row r="171" s="1" customFormat="1" ht="16.5" customHeight="1">
      <c r="B171" s="43"/>
      <c r="C171" s="228" t="s">
        <v>449</v>
      </c>
      <c r="D171" s="228" t="s">
        <v>131</v>
      </c>
      <c r="E171" s="229" t="s">
        <v>450</v>
      </c>
      <c r="F171" s="230" t="s">
        <v>451</v>
      </c>
      <c r="G171" s="231" t="s">
        <v>134</v>
      </c>
      <c r="H171" s="232">
        <v>4</v>
      </c>
      <c r="I171" s="233"/>
      <c r="J171" s="234">
        <f>ROUND(I171*H171,2)</f>
        <v>0</v>
      </c>
      <c r="K171" s="230" t="s">
        <v>135</v>
      </c>
      <c r="L171" s="235"/>
      <c r="M171" s="236" t="s">
        <v>21</v>
      </c>
      <c r="N171" s="237" t="s">
        <v>40</v>
      </c>
      <c r="O171" s="44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AR171" s="21" t="s">
        <v>165</v>
      </c>
      <c r="AT171" s="21" t="s">
        <v>131</v>
      </c>
      <c r="AU171" s="21" t="s">
        <v>77</v>
      </c>
      <c r="AY171" s="21" t="s">
        <v>130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21" t="s">
        <v>77</v>
      </c>
      <c r="BK171" s="240">
        <f>ROUND(I171*H171,2)</f>
        <v>0</v>
      </c>
      <c r="BL171" s="21" t="s">
        <v>165</v>
      </c>
      <c r="BM171" s="21" t="s">
        <v>452</v>
      </c>
    </row>
    <row r="172" s="1" customFormat="1" ht="25.5" customHeight="1">
      <c r="B172" s="43"/>
      <c r="C172" s="228" t="s">
        <v>431</v>
      </c>
      <c r="D172" s="228" t="s">
        <v>131</v>
      </c>
      <c r="E172" s="229" t="s">
        <v>453</v>
      </c>
      <c r="F172" s="230" t="s">
        <v>454</v>
      </c>
      <c r="G172" s="231" t="s">
        <v>134</v>
      </c>
      <c r="H172" s="232">
        <v>5</v>
      </c>
      <c r="I172" s="233"/>
      <c r="J172" s="234">
        <f>ROUND(I172*H172,2)</f>
        <v>0</v>
      </c>
      <c r="K172" s="230" t="s">
        <v>135</v>
      </c>
      <c r="L172" s="235"/>
      <c r="M172" s="236" t="s">
        <v>21</v>
      </c>
      <c r="N172" s="237" t="s">
        <v>40</v>
      </c>
      <c r="O172" s="44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AR172" s="21" t="s">
        <v>165</v>
      </c>
      <c r="AT172" s="21" t="s">
        <v>131</v>
      </c>
      <c r="AU172" s="21" t="s">
        <v>77</v>
      </c>
      <c r="AY172" s="21" t="s">
        <v>130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21" t="s">
        <v>77</v>
      </c>
      <c r="BK172" s="240">
        <f>ROUND(I172*H172,2)</f>
        <v>0</v>
      </c>
      <c r="BL172" s="21" t="s">
        <v>165</v>
      </c>
      <c r="BM172" s="21" t="s">
        <v>455</v>
      </c>
    </row>
    <row r="173" s="1" customFormat="1" ht="16.5" customHeight="1">
      <c r="B173" s="43"/>
      <c r="C173" s="228" t="s">
        <v>456</v>
      </c>
      <c r="D173" s="228" t="s">
        <v>131</v>
      </c>
      <c r="E173" s="229" t="s">
        <v>457</v>
      </c>
      <c r="F173" s="230" t="s">
        <v>458</v>
      </c>
      <c r="G173" s="231" t="s">
        <v>134</v>
      </c>
      <c r="H173" s="232">
        <v>4</v>
      </c>
      <c r="I173" s="233"/>
      <c r="J173" s="234">
        <f>ROUND(I173*H173,2)</f>
        <v>0</v>
      </c>
      <c r="K173" s="230" t="s">
        <v>135</v>
      </c>
      <c r="L173" s="235"/>
      <c r="M173" s="236" t="s">
        <v>21</v>
      </c>
      <c r="N173" s="237" t="s">
        <v>40</v>
      </c>
      <c r="O173" s="44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AR173" s="21" t="s">
        <v>165</v>
      </c>
      <c r="AT173" s="21" t="s">
        <v>131</v>
      </c>
      <c r="AU173" s="21" t="s">
        <v>77</v>
      </c>
      <c r="AY173" s="21" t="s">
        <v>130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21" t="s">
        <v>77</v>
      </c>
      <c r="BK173" s="240">
        <f>ROUND(I173*H173,2)</f>
        <v>0</v>
      </c>
      <c r="BL173" s="21" t="s">
        <v>165</v>
      </c>
      <c r="BM173" s="21" t="s">
        <v>459</v>
      </c>
    </row>
    <row r="174" s="1" customFormat="1" ht="16.5" customHeight="1">
      <c r="B174" s="43"/>
      <c r="C174" s="241" t="s">
        <v>434</v>
      </c>
      <c r="D174" s="241" t="s">
        <v>184</v>
      </c>
      <c r="E174" s="242" t="s">
        <v>460</v>
      </c>
      <c r="F174" s="243" t="s">
        <v>461</v>
      </c>
      <c r="G174" s="244" t="s">
        <v>134</v>
      </c>
      <c r="H174" s="245">
        <v>2</v>
      </c>
      <c r="I174" s="246"/>
      <c r="J174" s="247">
        <f>ROUND(I174*H174,2)</f>
        <v>0</v>
      </c>
      <c r="K174" s="243" t="s">
        <v>135</v>
      </c>
      <c r="L174" s="69"/>
      <c r="M174" s="248" t="s">
        <v>21</v>
      </c>
      <c r="N174" s="249" t="s">
        <v>40</v>
      </c>
      <c r="O174" s="44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AR174" s="21" t="s">
        <v>255</v>
      </c>
      <c r="AT174" s="21" t="s">
        <v>184</v>
      </c>
      <c r="AU174" s="21" t="s">
        <v>77</v>
      </c>
      <c r="AY174" s="21" t="s">
        <v>130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21" t="s">
        <v>77</v>
      </c>
      <c r="BK174" s="240">
        <f>ROUND(I174*H174,2)</f>
        <v>0</v>
      </c>
      <c r="BL174" s="21" t="s">
        <v>255</v>
      </c>
      <c r="BM174" s="21" t="s">
        <v>462</v>
      </c>
    </row>
    <row r="175" s="1" customFormat="1" ht="38.25" customHeight="1">
      <c r="B175" s="43"/>
      <c r="C175" s="241" t="s">
        <v>463</v>
      </c>
      <c r="D175" s="241" t="s">
        <v>184</v>
      </c>
      <c r="E175" s="242" t="s">
        <v>464</v>
      </c>
      <c r="F175" s="243" t="s">
        <v>465</v>
      </c>
      <c r="G175" s="244" t="s">
        <v>134</v>
      </c>
      <c r="H175" s="245">
        <v>5</v>
      </c>
      <c r="I175" s="246"/>
      <c r="J175" s="247">
        <f>ROUND(I175*H175,2)</f>
        <v>0</v>
      </c>
      <c r="K175" s="243" t="s">
        <v>135</v>
      </c>
      <c r="L175" s="69"/>
      <c r="M175" s="248" t="s">
        <v>21</v>
      </c>
      <c r="N175" s="249" t="s">
        <v>40</v>
      </c>
      <c r="O175" s="44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AR175" s="21" t="s">
        <v>146</v>
      </c>
      <c r="AT175" s="21" t="s">
        <v>184</v>
      </c>
      <c r="AU175" s="21" t="s">
        <v>77</v>
      </c>
      <c r="AY175" s="21" t="s">
        <v>130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21" t="s">
        <v>77</v>
      </c>
      <c r="BK175" s="240">
        <f>ROUND(I175*H175,2)</f>
        <v>0</v>
      </c>
      <c r="BL175" s="21" t="s">
        <v>146</v>
      </c>
      <c r="BM175" s="21" t="s">
        <v>466</v>
      </c>
    </row>
    <row r="176" s="1" customFormat="1" ht="38.25" customHeight="1">
      <c r="B176" s="43"/>
      <c r="C176" s="241" t="s">
        <v>467</v>
      </c>
      <c r="D176" s="241" t="s">
        <v>184</v>
      </c>
      <c r="E176" s="242" t="s">
        <v>468</v>
      </c>
      <c r="F176" s="243" t="s">
        <v>469</v>
      </c>
      <c r="G176" s="244" t="s">
        <v>134</v>
      </c>
      <c r="H176" s="245">
        <v>3</v>
      </c>
      <c r="I176" s="246"/>
      <c r="J176" s="247">
        <f>ROUND(I176*H176,2)</f>
        <v>0</v>
      </c>
      <c r="K176" s="243" t="s">
        <v>135</v>
      </c>
      <c r="L176" s="69"/>
      <c r="M176" s="248" t="s">
        <v>21</v>
      </c>
      <c r="N176" s="249" t="s">
        <v>40</v>
      </c>
      <c r="O176" s="44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AR176" s="21" t="s">
        <v>146</v>
      </c>
      <c r="AT176" s="21" t="s">
        <v>184</v>
      </c>
      <c r="AU176" s="21" t="s">
        <v>77</v>
      </c>
      <c r="AY176" s="21" t="s">
        <v>130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21" t="s">
        <v>77</v>
      </c>
      <c r="BK176" s="240">
        <f>ROUND(I176*H176,2)</f>
        <v>0</v>
      </c>
      <c r="BL176" s="21" t="s">
        <v>146</v>
      </c>
      <c r="BM176" s="21" t="s">
        <v>470</v>
      </c>
    </row>
    <row r="177" s="1" customFormat="1" ht="16.5" customHeight="1">
      <c r="B177" s="43"/>
      <c r="C177" s="241" t="s">
        <v>471</v>
      </c>
      <c r="D177" s="241" t="s">
        <v>184</v>
      </c>
      <c r="E177" s="242" t="s">
        <v>472</v>
      </c>
      <c r="F177" s="243" t="s">
        <v>473</v>
      </c>
      <c r="G177" s="244" t="s">
        <v>134</v>
      </c>
      <c r="H177" s="245">
        <v>1</v>
      </c>
      <c r="I177" s="246"/>
      <c r="J177" s="247">
        <f>ROUND(I177*H177,2)</f>
        <v>0</v>
      </c>
      <c r="K177" s="243" t="s">
        <v>135</v>
      </c>
      <c r="L177" s="69"/>
      <c r="M177" s="248" t="s">
        <v>21</v>
      </c>
      <c r="N177" s="249" t="s">
        <v>40</v>
      </c>
      <c r="O177" s="44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AR177" s="21" t="s">
        <v>146</v>
      </c>
      <c r="AT177" s="21" t="s">
        <v>184</v>
      </c>
      <c r="AU177" s="21" t="s">
        <v>77</v>
      </c>
      <c r="AY177" s="21" t="s">
        <v>130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21" t="s">
        <v>77</v>
      </c>
      <c r="BK177" s="240">
        <f>ROUND(I177*H177,2)</f>
        <v>0</v>
      </c>
      <c r="BL177" s="21" t="s">
        <v>146</v>
      </c>
      <c r="BM177" s="21" t="s">
        <v>474</v>
      </c>
    </row>
    <row r="178" s="1" customFormat="1" ht="38.25" customHeight="1">
      <c r="B178" s="43"/>
      <c r="C178" s="241" t="s">
        <v>438</v>
      </c>
      <c r="D178" s="241" t="s">
        <v>184</v>
      </c>
      <c r="E178" s="242" t="s">
        <v>475</v>
      </c>
      <c r="F178" s="243" t="s">
        <v>476</v>
      </c>
      <c r="G178" s="244" t="s">
        <v>134</v>
      </c>
      <c r="H178" s="245">
        <v>1</v>
      </c>
      <c r="I178" s="246"/>
      <c r="J178" s="247">
        <f>ROUND(I178*H178,2)</f>
        <v>0</v>
      </c>
      <c r="K178" s="243" t="s">
        <v>135</v>
      </c>
      <c r="L178" s="69"/>
      <c r="M178" s="248" t="s">
        <v>21</v>
      </c>
      <c r="N178" s="249" t="s">
        <v>40</v>
      </c>
      <c r="O178" s="44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AR178" s="21" t="s">
        <v>146</v>
      </c>
      <c r="AT178" s="21" t="s">
        <v>184</v>
      </c>
      <c r="AU178" s="21" t="s">
        <v>77</v>
      </c>
      <c r="AY178" s="21" t="s">
        <v>130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21" t="s">
        <v>77</v>
      </c>
      <c r="BK178" s="240">
        <f>ROUND(I178*H178,2)</f>
        <v>0</v>
      </c>
      <c r="BL178" s="21" t="s">
        <v>146</v>
      </c>
      <c r="BM178" s="21" t="s">
        <v>477</v>
      </c>
    </row>
    <row r="179" s="1" customFormat="1" ht="89.25" customHeight="1">
      <c r="B179" s="43"/>
      <c r="C179" s="241" t="s">
        <v>478</v>
      </c>
      <c r="D179" s="241" t="s">
        <v>184</v>
      </c>
      <c r="E179" s="242" t="s">
        <v>479</v>
      </c>
      <c r="F179" s="243" t="s">
        <v>480</v>
      </c>
      <c r="G179" s="244" t="s">
        <v>134</v>
      </c>
      <c r="H179" s="245">
        <v>10</v>
      </c>
      <c r="I179" s="246"/>
      <c r="J179" s="247">
        <f>ROUND(I179*H179,2)</f>
        <v>0</v>
      </c>
      <c r="K179" s="243" t="s">
        <v>135</v>
      </c>
      <c r="L179" s="69"/>
      <c r="M179" s="248" t="s">
        <v>21</v>
      </c>
      <c r="N179" s="249" t="s">
        <v>40</v>
      </c>
      <c r="O179" s="44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AR179" s="21" t="s">
        <v>146</v>
      </c>
      <c r="AT179" s="21" t="s">
        <v>184</v>
      </c>
      <c r="AU179" s="21" t="s">
        <v>77</v>
      </c>
      <c r="AY179" s="21" t="s">
        <v>130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21" t="s">
        <v>77</v>
      </c>
      <c r="BK179" s="240">
        <f>ROUND(I179*H179,2)</f>
        <v>0</v>
      </c>
      <c r="BL179" s="21" t="s">
        <v>146</v>
      </c>
      <c r="BM179" s="21" t="s">
        <v>481</v>
      </c>
    </row>
    <row r="180" s="1" customFormat="1" ht="102" customHeight="1">
      <c r="B180" s="43"/>
      <c r="C180" s="241" t="s">
        <v>441</v>
      </c>
      <c r="D180" s="241" t="s">
        <v>184</v>
      </c>
      <c r="E180" s="242" t="s">
        <v>482</v>
      </c>
      <c r="F180" s="243" t="s">
        <v>483</v>
      </c>
      <c r="G180" s="244" t="s">
        <v>134</v>
      </c>
      <c r="H180" s="245">
        <v>1</v>
      </c>
      <c r="I180" s="246"/>
      <c r="J180" s="247">
        <f>ROUND(I180*H180,2)</f>
        <v>0</v>
      </c>
      <c r="K180" s="243" t="s">
        <v>135</v>
      </c>
      <c r="L180" s="69"/>
      <c r="M180" s="248" t="s">
        <v>21</v>
      </c>
      <c r="N180" s="249" t="s">
        <v>40</v>
      </c>
      <c r="O180" s="44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AR180" s="21" t="s">
        <v>146</v>
      </c>
      <c r="AT180" s="21" t="s">
        <v>184</v>
      </c>
      <c r="AU180" s="21" t="s">
        <v>77</v>
      </c>
      <c r="AY180" s="21" t="s">
        <v>130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21" t="s">
        <v>77</v>
      </c>
      <c r="BK180" s="240">
        <f>ROUND(I180*H180,2)</f>
        <v>0</v>
      </c>
      <c r="BL180" s="21" t="s">
        <v>146</v>
      </c>
      <c r="BM180" s="21" t="s">
        <v>484</v>
      </c>
    </row>
    <row r="181" s="1" customFormat="1" ht="102" customHeight="1">
      <c r="B181" s="43"/>
      <c r="C181" s="241" t="s">
        <v>485</v>
      </c>
      <c r="D181" s="241" t="s">
        <v>184</v>
      </c>
      <c r="E181" s="242" t="s">
        <v>486</v>
      </c>
      <c r="F181" s="243" t="s">
        <v>487</v>
      </c>
      <c r="G181" s="244" t="s">
        <v>134</v>
      </c>
      <c r="H181" s="245">
        <v>1</v>
      </c>
      <c r="I181" s="246"/>
      <c r="J181" s="247">
        <f>ROUND(I181*H181,2)</f>
        <v>0</v>
      </c>
      <c r="K181" s="243" t="s">
        <v>135</v>
      </c>
      <c r="L181" s="69"/>
      <c r="M181" s="248" t="s">
        <v>21</v>
      </c>
      <c r="N181" s="249" t="s">
        <v>40</v>
      </c>
      <c r="O181" s="44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AR181" s="21" t="s">
        <v>146</v>
      </c>
      <c r="AT181" s="21" t="s">
        <v>184</v>
      </c>
      <c r="AU181" s="21" t="s">
        <v>77</v>
      </c>
      <c r="AY181" s="21" t="s">
        <v>130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21" t="s">
        <v>77</v>
      </c>
      <c r="BK181" s="240">
        <f>ROUND(I181*H181,2)</f>
        <v>0</v>
      </c>
      <c r="BL181" s="21" t="s">
        <v>146</v>
      </c>
      <c r="BM181" s="21" t="s">
        <v>488</v>
      </c>
    </row>
    <row r="182" s="1" customFormat="1" ht="25.5" customHeight="1">
      <c r="B182" s="43"/>
      <c r="C182" s="241" t="s">
        <v>445</v>
      </c>
      <c r="D182" s="241" t="s">
        <v>184</v>
      </c>
      <c r="E182" s="242" t="s">
        <v>489</v>
      </c>
      <c r="F182" s="243" t="s">
        <v>490</v>
      </c>
      <c r="G182" s="244" t="s">
        <v>134</v>
      </c>
      <c r="H182" s="245">
        <v>1</v>
      </c>
      <c r="I182" s="246"/>
      <c r="J182" s="247">
        <f>ROUND(I182*H182,2)</f>
        <v>0</v>
      </c>
      <c r="K182" s="243" t="s">
        <v>135</v>
      </c>
      <c r="L182" s="69"/>
      <c r="M182" s="248" t="s">
        <v>21</v>
      </c>
      <c r="N182" s="249" t="s">
        <v>40</v>
      </c>
      <c r="O182" s="44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AR182" s="21" t="s">
        <v>146</v>
      </c>
      <c r="AT182" s="21" t="s">
        <v>184</v>
      </c>
      <c r="AU182" s="21" t="s">
        <v>77</v>
      </c>
      <c r="AY182" s="21" t="s">
        <v>130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21" t="s">
        <v>77</v>
      </c>
      <c r="BK182" s="240">
        <f>ROUND(I182*H182,2)</f>
        <v>0</v>
      </c>
      <c r="BL182" s="21" t="s">
        <v>146</v>
      </c>
      <c r="BM182" s="21" t="s">
        <v>491</v>
      </c>
    </row>
    <row r="183" s="1" customFormat="1" ht="25.5" customHeight="1">
      <c r="B183" s="43"/>
      <c r="C183" s="241" t="s">
        <v>492</v>
      </c>
      <c r="D183" s="241" t="s">
        <v>184</v>
      </c>
      <c r="E183" s="242" t="s">
        <v>493</v>
      </c>
      <c r="F183" s="243" t="s">
        <v>494</v>
      </c>
      <c r="G183" s="244" t="s">
        <v>134</v>
      </c>
      <c r="H183" s="245">
        <v>1</v>
      </c>
      <c r="I183" s="246"/>
      <c r="J183" s="247">
        <f>ROUND(I183*H183,2)</f>
        <v>0</v>
      </c>
      <c r="K183" s="243" t="s">
        <v>135</v>
      </c>
      <c r="L183" s="69"/>
      <c r="M183" s="248" t="s">
        <v>21</v>
      </c>
      <c r="N183" s="252" t="s">
        <v>40</v>
      </c>
      <c r="O183" s="253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AR183" s="21" t="s">
        <v>255</v>
      </c>
      <c r="AT183" s="21" t="s">
        <v>184</v>
      </c>
      <c r="AU183" s="21" t="s">
        <v>77</v>
      </c>
      <c r="AY183" s="21" t="s">
        <v>130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21" t="s">
        <v>77</v>
      </c>
      <c r="BK183" s="240">
        <f>ROUND(I183*H183,2)</f>
        <v>0</v>
      </c>
      <c r="BL183" s="21" t="s">
        <v>255</v>
      </c>
      <c r="BM183" s="21" t="s">
        <v>495</v>
      </c>
    </row>
    <row r="184" s="1" customFormat="1" ht="6.96" customHeight="1">
      <c r="B184" s="64"/>
      <c r="C184" s="65"/>
      <c r="D184" s="65"/>
      <c r="E184" s="65"/>
      <c r="F184" s="65"/>
      <c r="G184" s="65"/>
      <c r="H184" s="65"/>
      <c r="I184" s="175"/>
      <c r="J184" s="65"/>
      <c r="K184" s="65"/>
      <c r="L184" s="69"/>
    </row>
  </sheetData>
  <sheetProtection sheet="1" autoFilter="0" formatColumns="0" formatRows="0" objects="1" scenarios="1" spinCount="100000" saltValue="Jjcbmna28sS9fFqoU9Com1gWpLOlGgg85SeFVj+0GniNeBikt8rX5Poo32nTCvUqhu7trTpIPQ94/g7qd8xpfA==" hashValue="NOq+0sW6h9/LudA//XHhLQMd0I11gmXBCh/1hWDJXDkAjjGdkGe47g05EGyd00GyyOpZKduRxU8H622S4YSsFg==" algorithmName="SHA-512" password="CC35"/>
  <autoFilter ref="C79:K183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98</v>
      </c>
      <c r="G1" s="148" t="s">
        <v>99</v>
      </c>
      <c r="H1" s="148"/>
      <c r="I1" s="149"/>
      <c r="J1" s="148" t="s">
        <v>100</v>
      </c>
      <c r="K1" s="147" t="s">
        <v>101</v>
      </c>
      <c r="L1" s="148" t="s">
        <v>102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 xml:space="preserve"> Starostín-náhrada KO počítači náprav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496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497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498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13. 7. 2018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zakázky'!AN10="","",'Rekapitulace zakázky'!AN10)</f>
        <v/>
      </c>
      <c r="K16" s="48"/>
    </row>
    <row r="17" s="1" customFormat="1" ht="18" customHeight="1">
      <c r="B17" s="43"/>
      <c r="C17" s="44"/>
      <c r="D17" s="44"/>
      <c r="E17" s="32" t="str">
        <f>IF('Rekapitulace zakázky'!E11="","",'Rekapitulace zakázky'!E11)</f>
        <v xml:space="preserve"> </v>
      </c>
      <c r="F17" s="44"/>
      <c r="G17" s="44"/>
      <c r="H17" s="44"/>
      <c r="I17" s="155" t="s">
        <v>29</v>
      </c>
      <c r="J17" s="32" t="str">
        <f>IF('Rekapitulace zakázky'!AN11="","",'Rekapitulace zakázky'!AN11)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29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29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ROUND(SUM(BE85:BE97), 2)</f>
        <v>0</v>
      </c>
      <c r="G32" s="44"/>
      <c r="H32" s="44"/>
      <c r="I32" s="167">
        <v>0.20999999999999999</v>
      </c>
      <c r="J32" s="166">
        <f>ROUND(ROUND((SUM(BE85:BE97)),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ROUND(SUM(BF85:BF97), 2)</f>
        <v>0</v>
      </c>
      <c r="G33" s="44"/>
      <c r="H33" s="44"/>
      <c r="I33" s="167">
        <v>0.14999999999999999</v>
      </c>
      <c r="J33" s="166">
        <f>ROUND(ROUND((SUM(BF85:BF97)),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ROUND(SUM(BG85:BG97),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ROUND(SUM(BH85:BH97),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ROUND(SUM(BI85:BI97),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106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 xml:space="preserve"> Starostín-náhrada KO počítači náprav</v>
      </c>
      <c r="F47" s="37"/>
      <c r="G47" s="37"/>
      <c r="H47" s="37"/>
      <c r="I47" s="153"/>
      <c r="J47" s="44"/>
      <c r="K47" s="48"/>
    </row>
    <row r="48">
      <c r="B48" s="25"/>
      <c r="C48" s="37" t="s">
        <v>104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496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497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SO_02S - zenmí práce - sborník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13. 7. 2018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107</v>
      </c>
      <c r="D58" s="168"/>
      <c r="E58" s="168"/>
      <c r="F58" s="168"/>
      <c r="G58" s="168"/>
      <c r="H58" s="168"/>
      <c r="I58" s="182"/>
      <c r="J58" s="183" t="s">
        <v>108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109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110</v>
      </c>
    </row>
    <row r="61" s="8" customFormat="1" ht="24.96" customHeight="1">
      <c r="B61" s="186"/>
      <c r="C61" s="187"/>
      <c r="D61" s="188" t="s">
        <v>112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499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114</v>
      </c>
      <c r="E63" s="189"/>
      <c r="F63" s="189"/>
      <c r="G63" s="189"/>
      <c r="H63" s="189"/>
      <c r="I63" s="190"/>
      <c r="J63" s="191">
        <f>J90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115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 xml:space="preserve"> Starostín-náhrada KO počítači náprav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104</v>
      </c>
      <c r="D74" s="256"/>
      <c r="E74" s="256"/>
      <c r="F74" s="256"/>
      <c r="G74" s="256"/>
      <c r="H74" s="256"/>
      <c r="I74" s="145"/>
      <c r="J74" s="256"/>
      <c r="K74" s="256"/>
      <c r="L74" s="257"/>
    </row>
    <row r="75" s="1" customFormat="1" ht="16.5" customHeight="1">
      <c r="B75" s="43"/>
      <c r="C75" s="71"/>
      <c r="D75" s="71"/>
      <c r="E75" s="201" t="s">
        <v>496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497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SO_02S - zenmí práce - sborník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23</v>
      </c>
      <c r="D79" s="71"/>
      <c r="E79" s="71"/>
      <c r="F79" s="202" t="str">
        <f>F14</f>
        <v xml:space="preserve"> </v>
      </c>
      <c r="G79" s="71"/>
      <c r="H79" s="71"/>
      <c r="I79" s="203" t="s">
        <v>25</v>
      </c>
      <c r="J79" s="82" t="str">
        <f>IF(J14="","",J14)</f>
        <v>13. 7. 2018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27</v>
      </c>
      <c r="D81" s="71"/>
      <c r="E81" s="71"/>
      <c r="F81" s="202" t="str">
        <f>E17</f>
        <v xml:space="preserve"> </v>
      </c>
      <c r="G81" s="71"/>
      <c r="H81" s="71"/>
      <c r="I81" s="203" t="s">
        <v>32</v>
      </c>
      <c r="J81" s="202" t="str">
        <f>E23</f>
        <v xml:space="preserve"> </v>
      </c>
      <c r="K81" s="71"/>
      <c r="L81" s="69"/>
    </row>
    <row r="82" s="1" customFormat="1" ht="14.4" customHeight="1">
      <c r="B82" s="43"/>
      <c r="C82" s="73" t="s">
        <v>30</v>
      </c>
      <c r="D82" s="71"/>
      <c r="E82" s="71"/>
      <c r="F82" s="202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4"/>
      <c r="C84" s="205" t="s">
        <v>116</v>
      </c>
      <c r="D84" s="206" t="s">
        <v>54</v>
      </c>
      <c r="E84" s="206" t="s">
        <v>50</v>
      </c>
      <c r="F84" s="206" t="s">
        <v>117</v>
      </c>
      <c r="G84" s="206" t="s">
        <v>118</v>
      </c>
      <c r="H84" s="206" t="s">
        <v>119</v>
      </c>
      <c r="I84" s="207" t="s">
        <v>120</v>
      </c>
      <c r="J84" s="206" t="s">
        <v>108</v>
      </c>
      <c r="K84" s="208" t="s">
        <v>121</v>
      </c>
      <c r="L84" s="209"/>
      <c r="M84" s="99" t="s">
        <v>122</v>
      </c>
      <c r="N84" s="100" t="s">
        <v>39</v>
      </c>
      <c r="O84" s="100" t="s">
        <v>123</v>
      </c>
      <c r="P84" s="100" t="s">
        <v>124</v>
      </c>
      <c r="Q84" s="100" t="s">
        <v>125</v>
      </c>
      <c r="R84" s="100" t="s">
        <v>126</v>
      </c>
      <c r="S84" s="100" t="s">
        <v>127</v>
      </c>
      <c r="T84" s="101" t="s">
        <v>128</v>
      </c>
    </row>
    <row r="85" s="1" customFormat="1" ht="29.28" customHeight="1">
      <c r="B85" s="43"/>
      <c r="C85" s="105" t="s">
        <v>109</v>
      </c>
      <c r="D85" s="71"/>
      <c r="E85" s="71"/>
      <c r="F85" s="71"/>
      <c r="G85" s="71"/>
      <c r="H85" s="71"/>
      <c r="I85" s="200"/>
      <c r="J85" s="210">
        <f>BK85</f>
        <v>0</v>
      </c>
      <c r="K85" s="71"/>
      <c r="L85" s="69"/>
      <c r="M85" s="102"/>
      <c r="N85" s="103"/>
      <c r="O85" s="103"/>
      <c r="P85" s="211">
        <f>P86+P90</f>
        <v>0</v>
      </c>
      <c r="Q85" s="103"/>
      <c r="R85" s="211">
        <f>R86+R90</f>
        <v>0</v>
      </c>
      <c r="S85" s="103"/>
      <c r="T85" s="212">
        <f>T86+T90</f>
        <v>0</v>
      </c>
      <c r="AT85" s="21" t="s">
        <v>68</v>
      </c>
      <c r="AU85" s="21" t="s">
        <v>110</v>
      </c>
      <c r="BK85" s="213">
        <f>BK86+BK90</f>
        <v>0</v>
      </c>
    </row>
    <row r="86" s="11" customFormat="1" ht="37.44" customHeight="1">
      <c r="B86" s="214"/>
      <c r="C86" s="215"/>
      <c r="D86" s="216" t="s">
        <v>68</v>
      </c>
      <c r="E86" s="217" t="s">
        <v>210</v>
      </c>
      <c r="F86" s="217" t="s">
        <v>211</v>
      </c>
      <c r="G86" s="215"/>
      <c r="H86" s="215"/>
      <c r="I86" s="218"/>
      <c r="J86" s="219">
        <f>BK86</f>
        <v>0</v>
      </c>
      <c r="K86" s="215"/>
      <c r="L86" s="220"/>
      <c r="M86" s="221"/>
      <c r="N86" s="222"/>
      <c r="O86" s="222"/>
      <c r="P86" s="223">
        <f>P87</f>
        <v>0</v>
      </c>
      <c r="Q86" s="222"/>
      <c r="R86" s="223">
        <f>R87</f>
        <v>0</v>
      </c>
      <c r="S86" s="222"/>
      <c r="T86" s="224">
        <f>T87</f>
        <v>0</v>
      </c>
      <c r="AR86" s="225" t="s">
        <v>77</v>
      </c>
      <c r="AT86" s="226" t="s">
        <v>68</v>
      </c>
      <c r="AU86" s="226" t="s">
        <v>69</v>
      </c>
      <c r="AY86" s="225" t="s">
        <v>130</v>
      </c>
      <c r="BK86" s="227">
        <f>BK87</f>
        <v>0</v>
      </c>
    </row>
    <row r="87" s="11" customFormat="1" ht="19.92" customHeight="1">
      <c r="B87" s="214"/>
      <c r="C87" s="215"/>
      <c r="D87" s="216" t="s">
        <v>68</v>
      </c>
      <c r="E87" s="250" t="s">
        <v>77</v>
      </c>
      <c r="F87" s="250" t="s">
        <v>500</v>
      </c>
      <c r="G87" s="215"/>
      <c r="H87" s="215"/>
      <c r="I87" s="218"/>
      <c r="J87" s="251">
        <f>BK87</f>
        <v>0</v>
      </c>
      <c r="K87" s="215"/>
      <c r="L87" s="220"/>
      <c r="M87" s="221"/>
      <c r="N87" s="222"/>
      <c r="O87" s="222"/>
      <c r="P87" s="223">
        <f>SUM(P88:P89)</f>
        <v>0</v>
      </c>
      <c r="Q87" s="222"/>
      <c r="R87" s="223">
        <f>SUM(R88:R89)</f>
        <v>0</v>
      </c>
      <c r="S87" s="222"/>
      <c r="T87" s="224">
        <f>SUM(T88:T89)</f>
        <v>0</v>
      </c>
      <c r="AR87" s="225" t="s">
        <v>77</v>
      </c>
      <c r="AT87" s="226" t="s">
        <v>68</v>
      </c>
      <c r="AU87" s="226" t="s">
        <v>77</v>
      </c>
      <c r="AY87" s="225" t="s">
        <v>130</v>
      </c>
      <c r="BK87" s="227">
        <f>SUM(BK88:BK89)</f>
        <v>0</v>
      </c>
    </row>
    <row r="88" s="1" customFormat="1" ht="16.5" customHeight="1">
      <c r="B88" s="43"/>
      <c r="C88" s="241" t="s">
        <v>79</v>
      </c>
      <c r="D88" s="241" t="s">
        <v>184</v>
      </c>
      <c r="E88" s="242" t="s">
        <v>501</v>
      </c>
      <c r="F88" s="243" t="s">
        <v>502</v>
      </c>
      <c r="G88" s="244" t="s">
        <v>195</v>
      </c>
      <c r="H88" s="245">
        <v>300</v>
      </c>
      <c r="I88" s="246"/>
      <c r="J88" s="247">
        <f>ROUND(I88*H88,2)</f>
        <v>0</v>
      </c>
      <c r="K88" s="243" t="s">
        <v>135</v>
      </c>
      <c r="L88" s="69"/>
      <c r="M88" s="248" t="s">
        <v>21</v>
      </c>
      <c r="N88" s="249" t="s">
        <v>40</v>
      </c>
      <c r="O88" s="44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9">
        <f>S88*H88</f>
        <v>0</v>
      </c>
      <c r="AR88" s="21" t="s">
        <v>146</v>
      </c>
      <c r="AT88" s="21" t="s">
        <v>184</v>
      </c>
      <c r="AU88" s="21" t="s">
        <v>79</v>
      </c>
      <c r="AY88" s="21" t="s">
        <v>130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21" t="s">
        <v>77</v>
      </c>
      <c r="BK88" s="240">
        <f>ROUND(I88*H88,2)</f>
        <v>0</v>
      </c>
      <c r="BL88" s="21" t="s">
        <v>146</v>
      </c>
      <c r="BM88" s="21" t="s">
        <v>503</v>
      </c>
    </row>
    <row r="89" s="1" customFormat="1" ht="16.5" customHeight="1">
      <c r="B89" s="43"/>
      <c r="C89" s="241" t="s">
        <v>142</v>
      </c>
      <c r="D89" s="241" t="s">
        <v>184</v>
      </c>
      <c r="E89" s="242" t="s">
        <v>504</v>
      </c>
      <c r="F89" s="243" t="s">
        <v>505</v>
      </c>
      <c r="G89" s="244" t="s">
        <v>195</v>
      </c>
      <c r="H89" s="245">
        <v>1600</v>
      </c>
      <c r="I89" s="246"/>
      <c r="J89" s="247">
        <f>ROUND(I89*H89,2)</f>
        <v>0</v>
      </c>
      <c r="K89" s="243" t="s">
        <v>135</v>
      </c>
      <c r="L89" s="69"/>
      <c r="M89" s="248" t="s">
        <v>21</v>
      </c>
      <c r="N89" s="249" t="s">
        <v>40</v>
      </c>
      <c r="O89" s="44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AR89" s="21" t="s">
        <v>146</v>
      </c>
      <c r="AT89" s="21" t="s">
        <v>184</v>
      </c>
      <c r="AU89" s="21" t="s">
        <v>79</v>
      </c>
      <c r="AY89" s="21" t="s">
        <v>130</v>
      </c>
      <c r="BE89" s="240">
        <f>IF(N89="základní",J89,0)</f>
        <v>0</v>
      </c>
      <c r="BF89" s="240">
        <f>IF(N89="snížená",J89,0)</f>
        <v>0</v>
      </c>
      <c r="BG89" s="240">
        <f>IF(N89="zákl. přenesená",J89,0)</f>
        <v>0</v>
      </c>
      <c r="BH89" s="240">
        <f>IF(N89="sníž. přenesená",J89,0)</f>
        <v>0</v>
      </c>
      <c r="BI89" s="240">
        <f>IF(N89="nulová",J89,0)</f>
        <v>0</v>
      </c>
      <c r="BJ89" s="21" t="s">
        <v>77</v>
      </c>
      <c r="BK89" s="240">
        <f>ROUND(I89*H89,2)</f>
        <v>0</v>
      </c>
      <c r="BL89" s="21" t="s">
        <v>146</v>
      </c>
      <c r="BM89" s="21" t="s">
        <v>506</v>
      </c>
    </row>
    <row r="90" s="11" customFormat="1" ht="37.44" customHeight="1">
      <c r="B90" s="214"/>
      <c r="C90" s="215"/>
      <c r="D90" s="216" t="s">
        <v>68</v>
      </c>
      <c r="E90" s="217" t="s">
        <v>230</v>
      </c>
      <c r="F90" s="217" t="s">
        <v>231</v>
      </c>
      <c r="G90" s="215"/>
      <c r="H90" s="215"/>
      <c r="I90" s="218"/>
      <c r="J90" s="219">
        <f>BK90</f>
        <v>0</v>
      </c>
      <c r="K90" s="215"/>
      <c r="L90" s="220"/>
      <c r="M90" s="221"/>
      <c r="N90" s="222"/>
      <c r="O90" s="222"/>
      <c r="P90" s="223">
        <f>SUM(P91:P97)</f>
        <v>0</v>
      </c>
      <c r="Q90" s="222"/>
      <c r="R90" s="223">
        <f>SUM(R91:R97)</f>
        <v>0</v>
      </c>
      <c r="S90" s="222"/>
      <c r="T90" s="224">
        <f>SUM(T91:T97)</f>
        <v>0</v>
      </c>
      <c r="AR90" s="225" t="s">
        <v>146</v>
      </c>
      <c r="AT90" s="226" t="s">
        <v>68</v>
      </c>
      <c r="AU90" s="226" t="s">
        <v>69</v>
      </c>
      <c r="AY90" s="225" t="s">
        <v>130</v>
      </c>
      <c r="BK90" s="227">
        <f>SUM(BK91:BK97)</f>
        <v>0</v>
      </c>
    </row>
    <row r="91" s="1" customFormat="1" ht="25.5" customHeight="1">
      <c r="B91" s="43"/>
      <c r="C91" s="241" t="s">
        <v>146</v>
      </c>
      <c r="D91" s="241" t="s">
        <v>184</v>
      </c>
      <c r="E91" s="242" t="s">
        <v>507</v>
      </c>
      <c r="F91" s="243" t="s">
        <v>508</v>
      </c>
      <c r="G91" s="244" t="s">
        <v>195</v>
      </c>
      <c r="H91" s="245">
        <v>1600</v>
      </c>
      <c r="I91" s="246"/>
      <c r="J91" s="247">
        <f>ROUND(I91*H91,2)</f>
        <v>0</v>
      </c>
      <c r="K91" s="243" t="s">
        <v>135</v>
      </c>
      <c r="L91" s="69"/>
      <c r="M91" s="248" t="s">
        <v>21</v>
      </c>
      <c r="N91" s="249" t="s">
        <v>40</v>
      </c>
      <c r="O91" s="44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AR91" s="21" t="s">
        <v>146</v>
      </c>
      <c r="AT91" s="21" t="s">
        <v>184</v>
      </c>
      <c r="AU91" s="21" t="s">
        <v>77</v>
      </c>
      <c r="AY91" s="21" t="s">
        <v>130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21" t="s">
        <v>77</v>
      </c>
      <c r="BK91" s="240">
        <f>ROUND(I91*H91,2)</f>
        <v>0</v>
      </c>
      <c r="BL91" s="21" t="s">
        <v>146</v>
      </c>
      <c r="BM91" s="21" t="s">
        <v>509</v>
      </c>
    </row>
    <row r="92" s="1" customFormat="1" ht="16.5" customHeight="1">
      <c r="B92" s="43"/>
      <c r="C92" s="241" t="s">
        <v>150</v>
      </c>
      <c r="D92" s="241" t="s">
        <v>184</v>
      </c>
      <c r="E92" s="242" t="s">
        <v>510</v>
      </c>
      <c r="F92" s="243" t="s">
        <v>511</v>
      </c>
      <c r="G92" s="244" t="s">
        <v>195</v>
      </c>
      <c r="H92" s="245">
        <v>1600</v>
      </c>
      <c r="I92" s="246"/>
      <c r="J92" s="247">
        <f>ROUND(I92*H92,2)</f>
        <v>0</v>
      </c>
      <c r="K92" s="243" t="s">
        <v>135</v>
      </c>
      <c r="L92" s="69"/>
      <c r="M92" s="248" t="s">
        <v>21</v>
      </c>
      <c r="N92" s="249" t="s">
        <v>40</v>
      </c>
      <c r="O92" s="44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AR92" s="21" t="s">
        <v>146</v>
      </c>
      <c r="AT92" s="21" t="s">
        <v>184</v>
      </c>
      <c r="AU92" s="21" t="s">
        <v>77</v>
      </c>
      <c r="AY92" s="21" t="s">
        <v>130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21" t="s">
        <v>77</v>
      </c>
      <c r="BK92" s="240">
        <f>ROUND(I92*H92,2)</f>
        <v>0</v>
      </c>
      <c r="BL92" s="21" t="s">
        <v>146</v>
      </c>
      <c r="BM92" s="21" t="s">
        <v>512</v>
      </c>
    </row>
    <row r="93" s="1" customFormat="1" ht="16.5" customHeight="1">
      <c r="B93" s="43"/>
      <c r="C93" s="241" t="s">
        <v>154</v>
      </c>
      <c r="D93" s="241" t="s">
        <v>184</v>
      </c>
      <c r="E93" s="242" t="s">
        <v>513</v>
      </c>
      <c r="F93" s="243" t="s">
        <v>514</v>
      </c>
      <c r="G93" s="244" t="s">
        <v>195</v>
      </c>
      <c r="H93" s="245">
        <v>300</v>
      </c>
      <c r="I93" s="246"/>
      <c r="J93" s="247">
        <f>ROUND(I93*H93,2)</f>
        <v>0</v>
      </c>
      <c r="K93" s="243" t="s">
        <v>135</v>
      </c>
      <c r="L93" s="69"/>
      <c r="M93" s="248" t="s">
        <v>21</v>
      </c>
      <c r="N93" s="249" t="s">
        <v>40</v>
      </c>
      <c r="O93" s="44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AR93" s="21" t="s">
        <v>146</v>
      </c>
      <c r="AT93" s="21" t="s">
        <v>184</v>
      </c>
      <c r="AU93" s="21" t="s">
        <v>77</v>
      </c>
      <c r="AY93" s="21" t="s">
        <v>130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21" t="s">
        <v>77</v>
      </c>
      <c r="BK93" s="240">
        <f>ROUND(I93*H93,2)</f>
        <v>0</v>
      </c>
      <c r="BL93" s="21" t="s">
        <v>146</v>
      </c>
      <c r="BM93" s="21" t="s">
        <v>515</v>
      </c>
    </row>
    <row r="94" s="1" customFormat="1" ht="16.5" customHeight="1">
      <c r="B94" s="43"/>
      <c r="C94" s="241" t="s">
        <v>158</v>
      </c>
      <c r="D94" s="241" t="s">
        <v>184</v>
      </c>
      <c r="E94" s="242" t="s">
        <v>516</v>
      </c>
      <c r="F94" s="243" t="s">
        <v>517</v>
      </c>
      <c r="G94" s="244" t="s">
        <v>195</v>
      </c>
      <c r="H94" s="245">
        <v>1600</v>
      </c>
      <c r="I94" s="246"/>
      <c r="J94" s="247">
        <f>ROUND(I94*H94,2)</f>
        <v>0</v>
      </c>
      <c r="K94" s="243" t="s">
        <v>135</v>
      </c>
      <c r="L94" s="69"/>
      <c r="M94" s="248" t="s">
        <v>21</v>
      </c>
      <c r="N94" s="249" t="s">
        <v>40</v>
      </c>
      <c r="O94" s="44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AR94" s="21" t="s">
        <v>146</v>
      </c>
      <c r="AT94" s="21" t="s">
        <v>184</v>
      </c>
      <c r="AU94" s="21" t="s">
        <v>77</v>
      </c>
      <c r="AY94" s="21" t="s">
        <v>130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21" t="s">
        <v>77</v>
      </c>
      <c r="BK94" s="240">
        <f>ROUND(I94*H94,2)</f>
        <v>0</v>
      </c>
      <c r="BL94" s="21" t="s">
        <v>146</v>
      </c>
      <c r="BM94" s="21" t="s">
        <v>518</v>
      </c>
    </row>
    <row r="95" s="1" customFormat="1" ht="16.5" customHeight="1">
      <c r="B95" s="43"/>
      <c r="C95" s="241" t="s">
        <v>162</v>
      </c>
      <c r="D95" s="241" t="s">
        <v>184</v>
      </c>
      <c r="E95" s="242" t="s">
        <v>519</v>
      </c>
      <c r="F95" s="243" t="s">
        <v>520</v>
      </c>
      <c r="G95" s="244" t="s">
        <v>195</v>
      </c>
      <c r="H95" s="245">
        <v>1300</v>
      </c>
      <c r="I95" s="246"/>
      <c r="J95" s="247">
        <f>ROUND(I95*H95,2)</f>
        <v>0</v>
      </c>
      <c r="K95" s="243" t="s">
        <v>135</v>
      </c>
      <c r="L95" s="69"/>
      <c r="M95" s="248" t="s">
        <v>21</v>
      </c>
      <c r="N95" s="249" t="s">
        <v>40</v>
      </c>
      <c r="O95" s="44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AR95" s="21" t="s">
        <v>146</v>
      </c>
      <c r="AT95" s="21" t="s">
        <v>184</v>
      </c>
      <c r="AU95" s="21" t="s">
        <v>77</v>
      </c>
      <c r="AY95" s="21" t="s">
        <v>130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21" t="s">
        <v>77</v>
      </c>
      <c r="BK95" s="240">
        <f>ROUND(I95*H95,2)</f>
        <v>0</v>
      </c>
      <c r="BL95" s="21" t="s">
        <v>146</v>
      </c>
      <c r="BM95" s="21" t="s">
        <v>521</v>
      </c>
    </row>
    <row r="96" s="1" customFormat="1" ht="16.5" customHeight="1">
      <c r="B96" s="43"/>
      <c r="C96" s="241" t="s">
        <v>167</v>
      </c>
      <c r="D96" s="241" t="s">
        <v>184</v>
      </c>
      <c r="E96" s="242" t="s">
        <v>522</v>
      </c>
      <c r="F96" s="243" t="s">
        <v>523</v>
      </c>
      <c r="G96" s="244" t="s">
        <v>195</v>
      </c>
      <c r="H96" s="245">
        <v>1300</v>
      </c>
      <c r="I96" s="246"/>
      <c r="J96" s="247">
        <f>ROUND(I96*H96,2)</f>
        <v>0</v>
      </c>
      <c r="K96" s="243" t="s">
        <v>135</v>
      </c>
      <c r="L96" s="69"/>
      <c r="M96" s="248" t="s">
        <v>21</v>
      </c>
      <c r="N96" s="249" t="s">
        <v>40</v>
      </c>
      <c r="O96" s="44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AR96" s="21" t="s">
        <v>146</v>
      </c>
      <c r="AT96" s="21" t="s">
        <v>184</v>
      </c>
      <c r="AU96" s="21" t="s">
        <v>77</v>
      </c>
      <c r="AY96" s="21" t="s">
        <v>130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21" t="s">
        <v>77</v>
      </c>
      <c r="BK96" s="240">
        <f>ROUND(I96*H96,2)</f>
        <v>0</v>
      </c>
      <c r="BL96" s="21" t="s">
        <v>146</v>
      </c>
      <c r="BM96" s="21" t="s">
        <v>524</v>
      </c>
    </row>
    <row r="97" s="1" customFormat="1" ht="25.5" customHeight="1">
      <c r="B97" s="43"/>
      <c r="C97" s="228" t="s">
        <v>77</v>
      </c>
      <c r="D97" s="228" t="s">
        <v>131</v>
      </c>
      <c r="E97" s="229" t="s">
        <v>525</v>
      </c>
      <c r="F97" s="230" t="s">
        <v>526</v>
      </c>
      <c r="G97" s="231" t="s">
        <v>195</v>
      </c>
      <c r="H97" s="232">
        <v>32</v>
      </c>
      <c r="I97" s="233"/>
      <c r="J97" s="234">
        <f>ROUND(I97*H97,2)</f>
        <v>0</v>
      </c>
      <c r="K97" s="230" t="s">
        <v>135</v>
      </c>
      <c r="L97" s="235"/>
      <c r="M97" s="236" t="s">
        <v>21</v>
      </c>
      <c r="N97" s="258" t="s">
        <v>40</v>
      </c>
      <c r="O97" s="253"/>
      <c r="P97" s="254">
        <f>O97*H97</f>
        <v>0</v>
      </c>
      <c r="Q97" s="254">
        <v>0</v>
      </c>
      <c r="R97" s="254">
        <f>Q97*H97</f>
        <v>0</v>
      </c>
      <c r="S97" s="254">
        <v>0</v>
      </c>
      <c r="T97" s="255">
        <f>S97*H97</f>
        <v>0</v>
      </c>
      <c r="AR97" s="21" t="s">
        <v>136</v>
      </c>
      <c r="AT97" s="21" t="s">
        <v>131</v>
      </c>
      <c r="AU97" s="21" t="s">
        <v>77</v>
      </c>
      <c r="AY97" s="21" t="s">
        <v>130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21" t="s">
        <v>77</v>
      </c>
      <c r="BK97" s="240">
        <f>ROUND(I97*H97,2)</f>
        <v>0</v>
      </c>
      <c r="BL97" s="21" t="s">
        <v>137</v>
      </c>
      <c r="BM97" s="21" t="s">
        <v>527</v>
      </c>
    </row>
    <row r="98" s="1" customFormat="1" ht="6.96" customHeight="1">
      <c r="B98" s="64"/>
      <c r="C98" s="65"/>
      <c r="D98" s="65"/>
      <c r="E98" s="65"/>
      <c r="F98" s="65"/>
      <c r="G98" s="65"/>
      <c r="H98" s="65"/>
      <c r="I98" s="175"/>
      <c r="J98" s="65"/>
      <c r="K98" s="65"/>
      <c r="L98" s="69"/>
    </row>
  </sheetData>
  <sheetProtection sheet="1" autoFilter="0" formatColumns="0" formatRows="0" objects="1" scenarios="1" spinCount="100000" saltValue="MljqF2/43VYmdm0T5q8GyTPMXgeOfVun3FP/+qwbr5LrB7UhadEZgxiW4LzymTAlWb9p78LkKdox8U1967SRFg==" hashValue="MbkF2KKaQ6WGLZ5RZZEkAoV5vqmKw0EePsrxDjgpJakrXVAYpQuRv9RC0W2gIxFxf7gTfR6VMClVmiDD6nEXBw==" algorithmName="SHA-512" password="CC35"/>
  <autoFilter ref="C84:K9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98</v>
      </c>
      <c r="G1" s="148" t="s">
        <v>99</v>
      </c>
      <c r="H1" s="148"/>
      <c r="I1" s="149"/>
      <c r="J1" s="148" t="s">
        <v>100</v>
      </c>
      <c r="K1" s="147" t="s">
        <v>101</v>
      </c>
      <c r="L1" s="148" t="s">
        <v>102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 xml:space="preserve"> Starostín-náhrada KO počítači náprav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496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497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528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13. 7. 2018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zakázky'!AN10="","",'Rekapitulace zakázky'!AN10)</f>
        <v/>
      </c>
      <c r="K16" s="48"/>
    </row>
    <row r="17" s="1" customFormat="1" ht="18" customHeight="1">
      <c r="B17" s="43"/>
      <c r="C17" s="44"/>
      <c r="D17" s="44"/>
      <c r="E17" s="32" t="str">
        <f>IF('Rekapitulace zakázky'!E11="","",'Rekapitulace zakázky'!E11)</f>
        <v xml:space="preserve"> </v>
      </c>
      <c r="F17" s="44"/>
      <c r="G17" s="44"/>
      <c r="H17" s="44"/>
      <c r="I17" s="155" t="s">
        <v>29</v>
      </c>
      <c r="J17" s="32" t="str">
        <f>IF('Rekapitulace zakázky'!AN11="","",'Rekapitulace zakázky'!AN11)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29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29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ROUND(J87,2)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ROUND(SUM(BE87:BE105), 2)</f>
        <v>0</v>
      </c>
      <c r="G32" s="44"/>
      <c r="H32" s="44"/>
      <c r="I32" s="167">
        <v>0.20999999999999999</v>
      </c>
      <c r="J32" s="166">
        <f>ROUND(ROUND((SUM(BE87:BE105)),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ROUND(SUM(BF87:BF105), 2)</f>
        <v>0</v>
      </c>
      <c r="G33" s="44"/>
      <c r="H33" s="44"/>
      <c r="I33" s="167">
        <v>0.14999999999999999</v>
      </c>
      <c r="J33" s="166">
        <f>ROUND(ROUND((SUM(BF87:BF105)),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ROUND(SUM(BG87:BG105),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ROUND(SUM(BH87:BH105),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ROUND(SUM(BI87:BI105),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106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 xml:space="preserve"> Starostín-náhrada KO počítači náprav</v>
      </c>
      <c r="F47" s="37"/>
      <c r="G47" s="37"/>
      <c r="H47" s="37"/>
      <c r="I47" s="153"/>
      <c r="J47" s="44"/>
      <c r="K47" s="48"/>
    </row>
    <row r="48">
      <c r="B48" s="25"/>
      <c r="C48" s="37" t="s">
        <v>104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496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497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SO_02U - zemní práce URS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13. 7. 2018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107</v>
      </c>
      <c r="D58" s="168"/>
      <c r="E58" s="168"/>
      <c r="F58" s="168"/>
      <c r="G58" s="168"/>
      <c r="H58" s="168"/>
      <c r="I58" s="182"/>
      <c r="J58" s="183" t="s">
        <v>108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109</v>
      </c>
      <c r="D60" s="44"/>
      <c r="E60" s="44"/>
      <c r="F60" s="44"/>
      <c r="G60" s="44"/>
      <c r="H60" s="44"/>
      <c r="I60" s="153"/>
      <c r="J60" s="164">
        <f>J87</f>
        <v>0</v>
      </c>
      <c r="K60" s="48"/>
      <c r="AU60" s="21" t="s">
        <v>110</v>
      </c>
    </row>
    <row r="61" s="8" customFormat="1" ht="24.96" customHeight="1">
      <c r="B61" s="186"/>
      <c r="C61" s="187"/>
      <c r="D61" s="188" t="s">
        <v>112</v>
      </c>
      <c r="E61" s="189"/>
      <c r="F61" s="189"/>
      <c r="G61" s="189"/>
      <c r="H61" s="189"/>
      <c r="I61" s="190"/>
      <c r="J61" s="191">
        <f>J88</f>
        <v>0</v>
      </c>
      <c r="K61" s="192"/>
    </row>
    <row r="62" s="9" customFormat="1" ht="19.92" customHeight="1">
      <c r="B62" s="193"/>
      <c r="C62" s="194"/>
      <c r="D62" s="195" t="s">
        <v>529</v>
      </c>
      <c r="E62" s="196"/>
      <c r="F62" s="196"/>
      <c r="G62" s="196"/>
      <c r="H62" s="196"/>
      <c r="I62" s="197"/>
      <c r="J62" s="198">
        <f>J89</f>
        <v>0</v>
      </c>
      <c r="K62" s="199"/>
    </row>
    <row r="63" s="8" customFormat="1" ht="24.96" customHeight="1">
      <c r="B63" s="186"/>
      <c r="C63" s="187"/>
      <c r="D63" s="188" t="s">
        <v>530</v>
      </c>
      <c r="E63" s="189"/>
      <c r="F63" s="189"/>
      <c r="G63" s="189"/>
      <c r="H63" s="189"/>
      <c r="I63" s="190"/>
      <c r="J63" s="191">
        <f>J97</f>
        <v>0</v>
      </c>
      <c r="K63" s="192"/>
    </row>
    <row r="64" s="9" customFormat="1" ht="19.92" customHeight="1">
      <c r="B64" s="193"/>
      <c r="C64" s="194"/>
      <c r="D64" s="195" t="s">
        <v>531</v>
      </c>
      <c r="E64" s="196"/>
      <c r="F64" s="196"/>
      <c r="G64" s="196"/>
      <c r="H64" s="196"/>
      <c r="I64" s="197"/>
      <c r="J64" s="198">
        <f>J98</f>
        <v>0</v>
      </c>
      <c r="K64" s="199"/>
    </row>
    <row r="65" s="8" customFormat="1" ht="24.96" customHeight="1">
      <c r="B65" s="186"/>
      <c r="C65" s="187"/>
      <c r="D65" s="188" t="s">
        <v>532</v>
      </c>
      <c r="E65" s="189"/>
      <c r="F65" s="189"/>
      <c r="G65" s="189"/>
      <c r="H65" s="189"/>
      <c r="I65" s="190"/>
      <c r="J65" s="191">
        <f>J101</f>
        <v>0</v>
      </c>
      <c r="K65" s="192"/>
    </row>
    <row r="66" s="1" customFormat="1" ht="21.84" customHeight="1">
      <c r="B66" s="43"/>
      <c r="C66" s="44"/>
      <c r="D66" s="44"/>
      <c r="E66" s="44"/>
      <c r="F66" s="44"/>
      <c r="G66" s="44"/>
      <c r="H66" s="44"/>
      <c r="I66" s="153"/>
      <c r="J66" s="44"/>
      <c r="K66" s="48"/>
    </row>
    <row r="67" s="1" customFormat="1" ht="6.96" customHeight="1">
      <c r="B67" s="64"/>
      <c r="C67" s="65"/>
      <c r="D67" s="65"/>
      <c r="E67" s="65"/>
      <c r="F67" s="65"/>
      <c r="G67" s="65"/>
      <c r="H67" s="65"/>
      <c r="I67" s="175"/>
      <c r="J67" s="65"/>
      <c r="K67" s="66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178"/>
      <c r="J71" s="68"/>
      <c r="K71" s="68"/>
      <c r="L71" s="69"/>
    </row>
    <row r="72" s="1" customFormat="1" ht="36.96" customHeight="1">
      <c r="B72" s="43"/>
      <c r="C72" s="70" t="s">
        <v>115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200"/>
      <c r="J73" s="71"/>
      <c r="K73" s="71"/>
      <c r="L73" s="69"/>
    </row>
    <row r="74" s="1" customFormat="1" ht="14.4" customHeight="1">
      <c r="B74" s="43"/>
      <c r="C74" s="73" t="s">
        <v>18</v>
      </c>
      <c r="D74" s="71"/>
      <c r="E74" s="71"/>
      <c r="F74" s="71"/>
      <c r="G74" s="71"/>
      <c r="H74" s="71"/>
      <c r="I74" s="200"/>
      <c r="J74" s="71"/>
      <c r="K74" s="71"/>
      <c r="L74" s="69"/>
    </row>
    <row r="75" s="1" customFormat="1" ht="16.5" customHeight="1">
      <c r="B75" s="43"/>
      <c r="C75" s="71"/>
      <c r="D75" s="71"/>
      <c r="E75" s="201" t="str">
        <f>E7</f>
        <v xml:space="preserve"> Starostín-náhrada KO počítači náprav</v>
      </c>
      <c r="F75" s="73"/>
      <c r="G75" s="73"/>
      <c r="H75" s="73"/>
      <c r="I75" s="200"/>
      <c r="J75" s="71"/>
      <c r="K75" s="71"/>
      <c r="L75" s="69"/>
    </row>
    <row r="76">
      <c r="B76" s="25"/>
      <c r="C76" s="73" t="s">
        <v>104</v>
      </c>
      <c r="D76" s="256"/>
      <c r="E76" s="256"/>
      <c r="F76" s="256"/>
      <c r="G76" s="256"/>
      <c r="H76" s="256"/>
      <c r="I76" s="145"/>
      <c r="J76" s="256"/>
      <c r="K76" s="256"/>
      <c r="L76" s="257"/>
    </row>
    <row r="77" s="1" customFormat="1" ht="16.5" customHeight="1">
      <c r="B77" s="43"/>
      <c r="C77" s="71"/>
      <c r="D77" s="71"/>
      <c r="E77" s="201" t="s">
        <v>496</v>
      </c>
      <c r="F77" s="71"/>
      <c r="G77" s="71"/>
      <c r="H77" s="71"/>
      <c r="I77" s="200"/>
      <c r="J77" s="71"/>
      <c r="K77" s="71"/>
      <c r="L77" s="69"/>
    </row>
    <row r="78" s="1" customFormat="1" ht="14.4" customHeight="1">
      <c r="B78" s="43"/>
      <c r="C78" s="73" t="s">
        <v>497</v>
      </c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7.25" customHeight="1">
      <c r="B79" s="43"/>
      <c r="C79" s="71"/>
      <c r="D79" s="71"/>
      <c r="E79" s="79" t="str">
        <f>E11</f>
        <v>SO_02U - zemní práce URS</v>
      </c>
      <c r="F79" s="71"/>
      <c r="G79" s="71"/>
      <c r="H79" s="71"/>
      <c r="I79" s="200"/>
      <c r="J79" s="71"/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 ht="18" customHeight="1">
      <c r="B81" s="43"/>
      <c r="C81" s="73" t="s">
        <v>23</v>
      </c>
      <c r="D81" s="71"/>
      <c r="E81" s="71"/>
      <c r="F81" s="202" t="str">
        <f>F14</f>
        <v xml:space="preserve"> </v>
      </c>
      <c r="G81" s="71"/>
      <c r="H81" s="71"/>
      <c r="I81" s="203" t="s">
        <v>25</v>
      </c>
      <c r="J81" s="82" t="str">
        <f>IF(J14="","",J14)</f>
        <v>13. 7. 2018</v>
      </c>
      <c r="K81" s="71"/>
      <c r="L81" s="69"/>
    </row>
    <row r="82" s="1" customFormat="1" ht="6.96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" customFormat="1">
      <c r="B83" s="43"/>
      <c r="C83" s="73" t="s">
        <v>27</v>
      </c>
      <c r="D83" s="71"/>
      <c r="E83" s="71"/>
      <c r="F83" s="202" t="str">
        <f>E17</f>
        <v xml:space="preserve"> </v>
      </c>
      <c r="G83" s="71"/>
      <c r="H83" s="71"/>
      <c r="I83" s="203" t="s">
        <v>32</v>
      </c>
      <c r="J83" s="202" t="str">
        <f>E23</f>
        <v xml:space="preserve"> </v>
      </c>
      <c r="K83" s="71"/>
      <c r="L83" s="69"/>
    </row>
    <row r="84" s="1" customFormat="1" ht="14.4" customHeight="1">
      <c r="B84" s="43"/>
      <c r="C84" s="73" t="s">
        <v>30</v>
      </c>
      <c r="D84" s="71"/>
      <c r="E84" s="71"/>
      <c r="F84" s="202" t="str">
        <f>IF(E20="","",E20)</f>
        <v/>
      </c>
      <c r="G84" s="71"/>
      <c r="H84" s="71"/>
      <c r="I84" s="200"/>
      <c r="J84" s="71"/>
      <c r="K84" s="71"/>
      <c r="L84" s="69"/>
    </row>
    <row r="85" s="1" customFormat="1" ht="10.32" customHeight="1">
      <c r="B85" s="43"/>
      <c r="C85" s="71"/>
      <c r="D85" s="71"/>
      <c r="E85" s="71"/>
      <c r="F85" s="71"/>
      <c r="G85" s="71"/>
      <c r="H85" s="71"/>
      <c r="I85" s="200"/>
      <c r="J85" s="71"/>
      <c r="K85" s="71"/>
      <c r="L85" s="69"/>
    </row>
    <row r="86" s="10" customFormat="1" ht="29.28" customHeight="1">
      <c r="B86" s="204"/>
      <c r="C86" s="205" t="s">
        <v>116</v>
      </c>
      <c r="D86" s="206" t="s">
        <v>54</v>
      </c>
      <c r="E86" s="206" t="s">
        <v>50</v>
      </c>
      <c r="F86" s="206" t="s">
        <v>117</v>
      </c>
      <c r="G86" s="206" t="s">
        <v>118</v>
      </c>
      <c r="H86" s="206" t="s">
        <v>119</v>
      </c>
      <c r="I86" s="207" t="s">
        <v>120</v>
      </c>
      <c r="J86" s="206" t="s">
        <v>108</v>
      </c>
      <c r="K86" s="208" t="s">
        <v>121</v>
      </c>
      <c r="L86" s="209"/>
      <c r="M86" s="99" t="s">
        <v>122</v>
      </c>
      <c r="N86" s="100" t="s">
        <v>39</v>
      </c>
      <c r="O86" s="100" t="s">
        <v>123</v>
      </c>
      <c r="P86" s="100" t="s">
        <v>124</v>
      </c>
      <c r="Q86" s="100" t="s">
        <v>125</v>
      </c>
      <c r="R86" s="100" t="s">
        <v>126</v>
      </c>
      <c r="S86" s="100" t="s">
        <v>127</v>
      </c>
      <c r="T86" s="101" t="s">
        <v>128</v>
      </c>
    </row>
    <row r="87" s="1" customFormat="1" ht="29.28" customHeight="1">
      <c r="B87" s="43"/>
      <c r="C87" s="105" t="s">
        <v>109</v>
      </c>
      <c r="D87" s="71"/>
      <c r="E87" s="71"/>
      <c r="F87" s="71"/>
      <c r="G87" s="71"/>
      <c r="H87" s="71"/>
      <c r="I87" s="200"/>
      <c r="J87" s="210">
        <f>BK87</f>
        <v>0</v>
      </c>
      <c r="K87" s="71"/>
      <c r="L87" s="69"/>
      <c r="M87" s="102"/>
      <c r="N87" s="103"/>
      <c r="O87" s="103"/>
      <c r="P87" s="211">
        <f>P88+P97+P101</f>
        <v>0</v>
      </c>
      <c r="Q87" s="103"/>
      <c r="R87" s="211">
        <f>R88+R97+R101</f>
        <v>1.2658400000000001</v>
      </c>
      <c r="S87" s="103"/>
      <c r="T87" s="212">
        <f>T88+T97+T101</f>
        <v>0</v>
      </c>
      <c r="AT87" s="21" t="s">
        <v>68</v>
      </c>
      <c r="AU87" s="21" t="s">
        <v>110</v>
      </c>
      <c r="BK87" s="213">
        <f>BK88+BK97+BK101</f>
        <v>0</v>
      </c>
    </row>
    <row r="88" s="11" customFormat="1" ht="37.44" customHeight="1">
      <c r="B88" s="214"/>
      <c r="C88" s="215"/>
      <c r="D88" s="216" t="s">
        <v>68</v>
      </c>
      <c r="E88" s="217" t="s">
        <v>210</v>
      </c>
      <c r="F88" s="217" t="s">
        <v>211</v>
      </c>
      <c r="G88" s="215"/>
      <c r="H88" s="215"/>
      <c r="I88" s="218"/>
      <c r="J88" s="219">
        <f>BK88</f>
        <v>0</v>
      </c>
      <c r="K88" s="215"/>
      <c r="L88" s="220"/>
      <c r="M88" s="221"/>
      <c r="N88" s="222"/>
      <c r="O88" s="222"/>
      <c r="P88" s="223">
        <f>P89</f>
        <v>0</v>
      </c>
      <c r="Q88" s="222"/>
      <c r="R88" s="223">
        <f>R89</f>
        <v>1.25176</v>
      </c>
      <c r="S88" s="222"/>
      <c r="T88" s="224">
        <f>T89</f>
        <v>0</v>
      </c>
      <c r="AR88" s="225" t="s">
        <v>77</v>
      </c>
      <c r="AT88" s="226" t="s">
        <v>68</v>
      </c>
      <c r="AU88" s="226" t="s">
        <v>69</v>
      </c>
      <c r="AY88" s="225" t="s">
        <v>130</v>
      </c>
      <c r="BK88" s="227">
        <f>BK89</f>
        <v>0</v>
      </c>
    </row>
    <row r="89" s="11" customFormat="1" ht="19.92" customHeight="1">
      <c r="B89" s="214"/>
      <c r="C89" s="215"/>
      <c r="D89" s="216" t="s">
        <v>68</v>
      </c>
      <c r="E89" s="250" t="s">
        <v>77</v>
      </c>
      <c r="F89" s="250" t="s">
        <v>533</v>
      </c>
      <c r="G89" s="215"/>
      <c r="H89" s="215"/>
      <c r="I89" s="218"/>
      <c r="J89" s="251">
        <f>BK89</f>
        <v>0</v>
      </c>
      <c r="K89" s="215"/>
      <c r="L89" s="220"/>
      <c r="M89" s="221"/>
      <c r="N89" s="222"/>
      <c r="O89" s="222"/>
      <c r="P89" s="223">
        <f>SUM(P90:P96)</f>
        <v>0</v>
      </c>
      <c r="Q89" s="222"/>
      <c r="R89" s="223">
        <f>SUM(R90:R96)</f>
        <v>1.25176</v>
      </c>
      <c r="S89" s="222"/>
      <c r="T89" s="224">
        <f>SUM(T90:T96)</f>
        <v>0</v>
      </c>
      <c r="AR89" s="225" t="s">
        <v>77</v>
      </c>
      <c r="AT89" s="226" t="s">
        <v>68</v>
      </c>
      <c r="AU89" s="226" t="s">
        <v>77</v>
      </c>
      <c r="AY89" s="225" t="s">
        <v>130</v>
      </c>
      <c r="BK89" s="227">
        <f>SUM(BK90:BK96)</f>
        <v>0</v>
      </c>
    </row>
    <row r="90" s="1" customFormat="1" ht="25.5" customHeight="1">
      <c r="B90" s="43"/>
      <c r="C90" s="241" t="s">
        <v>79</v>
      </c>
      <c r="D90" s="241" t="s">
        <v>184</v>
      </c>
      <c r="E90" s="242" t="s">
        <v>534</v>
      </c>
      <c r="F90" s="243" t="s">
        <v>535</v>
      </c>
      <c r="G90" s="244" t="s">
        <v>228</v>
      </c>
      <c r="H90" s="245">
        <v>18</v>
      </c>
      <c r="I90" s="246"/>
      <c r="J90" s="247">
        <f>ROUND(I90*H90,2)</f>
        <v>0</v>
      </c>
      <c r="K90" s="243" t="s">
        <v>536</v>
      </c>
      <c r="L90" s="69"/>
      <c r="M90" s="248" t="s">
        <v>21</v>
      </c>
      <c r="N90" s="249" t="s">
        <v>40</v>
      </c>
      <c r="O90" s="44"/>
      <c r="P90" s="238">
        <f>O90*H90</f>
        <v>0</v>
      </c>
      <c r="Q90" s="238">
        <v>0</v>
      </c>
      <c r="R90" s="238">
        <f>Q90*H90</f>
        <v>0</v>
      </c>
      <c r="S90" s="238">
        <v>0</v>
      </c>
      <c r="T90" s="239">
        <f>S90*H90</f>
        <v>0</v>
      </c>
      <c r="AR90" s="21" t="s">
        <v>146</v>
      </c>
      <c r="AT90" s="21" t="s">
        <v>184</v>
      </c>
      <c r="AU90" s="21" t="s">
        <v>79</v>
      </c>
      <c r="AY90" s="21" t="s">
        <v>130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21" t="s">
        <v>77</v>
      </c>
      <c r="BK90" s="240">
        <f>ROUND(I90*H90,2)</f>
        <v>0</v>
      </c>
      <c r="BL90" s="21" t="s">
        <v>146</v>
      </c>
      <c r="BM90" s="21" t="s">
        <v>537</v>
      </c>
    </row>
    <row r="91" s="1" customFormat="1" ht="63.75" customHeight="1">
      <c r="B91" s="43"/>
      <c r="C91" s="241" t="s">
        <v>77</v>
      </c>
      <c r="D91" s="241" t="s">
        <v>184</v>
      </c>
      <c r="E91" s="242" t="s">
        <v>538</v>
      </c>
      <c r="F91" s="243" t="s">
        <v>539</v>
      </c>
      <c r="G91" s="244" t="s">
        <v>228</v>
      </c>
      <c r="H91" s="245">
        <v>6</v>
      </c>
      <c r="I91" s="246"/>
      <c r="J91" s="247">
        <f>ROUND(I91*H91,2)</f>
        <v>0</v>
      </c>
      <c r="K91" s="243" t="s">
        <v>536</v>
      </c>
      <c r="L91" s="69"/>
      <c r="M91" s="248" t="s">
        <v>21</v>
      </c>
      <c r="N91" s="249" t="s">
        <v>40</v>
      </c>
      <c r="O91" s="44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AR91" s="21" t="s">
        <v>146</v>
      </c>
      <c r="AT91" s="21" t="s">
        <v>184</v>
      </c>
      <c r="AU91" s="21" t="s">
        <v>79</v>
      </c>
      <c r="AY91" s="21" t="s">
        <v>130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21" t="s">
        <v>77</v>
      </c>
      <c r="BK91" s="240">
        <f>ROUND(I91*H91,2)</f>
        <v>0</v>
      </c>
      <c r="BL91" s="21" t="s">
        <v>146</v>
      </c>
      <c r="BM91" s="21" t="s">
        <v>540</v>
      </c>
    </row>
    <row r="92" s="1" customFormat="1" ht="25.5" customHeight="1">
      <c r="B92" s="43"/>
      <c r="C92" s="241" t="s">
        <v>142</v>
      </c>
      <c r="D92" s="241" t="s">
        <v>184</v>
      </c>
      <c r="E92" s="242" t="s">
        <v>541</v>
      </c>
      <c r="F92" s="243" t="s">
        <v>542</v>
      </c>
      <c r="G92" s="244" t="s">
        <v>195</v>
      </c>
      <c r="H92" s="245">
        <v>19</v>
      </c>
      <c r="I92" s="246"/>
      <c r="J92" s="247">
        <f>ROUND(I92*H92,2)</f>
        <v>0</v>
      </c>
      <c r="K92" s="243" t="s">
        <v>536</v>
      </c>
      <c r="L92" s="69"/>
      <c r="M92" s="248" t="s">
        <v>21</v>
      </c>
      <c r="N92" s="249" t="s">
        <v>40</v>
      </c>
      <c r="O92" s="44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AR92" s="21" t="s">
        <v>146</v>
      </c>
      <c r="AT92" s="21" t="s">
        <v>184</v>
      </c>
      <c r="AU92" s="21" t="s">
        <v>79</v>
      </c>
      <c r="AY92" s="21" t="s">
        <v>130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21" t="s">
        <v>77</v>
      </c>
      <c r="BK92" s="240">
        <f>ROUND(I92*H92,2)</f>
        <v>0</v>
      </c>
      <c r="BL92" s="21" t="s">
        <v>146</v>
      </c>
      <c r="BM92" s="21" t="s">
        <v>543</v>
      </c>
    </row>
    <row r="93" s="1" customFormat="1" ht="16.5" customHeight="1">
      <c r="B93" s="43"/>
      <c r="C93" s="228" t="s">
        <v>146</v>
      </c>
      <c r="D93" s="228" t="s">
        <v>131</v>
      </c>
      <c r="E93" s="229" t="s">
        <v>544</v>
      </c>
      <c r="F93" s="230" t="s">
        <v>545</v>
      </c>
      <c r="G93" s="231" t="s">
        <v>195</v>
      </c>
      <c r="H93" s="232">
        <v>24</v>
      </c>
      <c r="I93" s="233"/>
      <c r="J93" s="234">
        <f>ROUND(I93*H93,2)</f>
        <v>0</v>
      </c>
      <c r="K93" s="230" t="s">
        <v>536</v>
      </c>
      <c r="L93" s="235"/>
      <c r="M93" s="236" t="s">
        <v>21</v>
      </c>
      <c r="N93" s="237" t="s">
        <v>40</v>
      </c>
      <c r="O93" s="44"/>
      <c r="P93" s="238">
        <f>O93*H93</f>
        <v>0</v>
      </c>
      <c r="Q93" s="238">
        <v>0.0044900000000000001</v>
      </c>
      <c r="R93" s="238">
        <f>Q93*H93</f>
        <v>0.10776</v>
      </c>
      <c r="S93" s="238">
        <v>0</v>
      </c>
      <c r="T93" s="239">
        <f>S93*H93</f>
        <v>0</v>
      </c>
      <c r="AR93" s="21" t="s">
        <v>136</v>
      </c>
      <c r="AT93" s="21" t="s">
        <v>131</v>
      </c>
      <c r="AU93" s="21" t="s">
        <v>79</v>
      </c>
      <c r="AY93" s="21" t="s">
        <v>130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21" t="s">
        <v>77</v>
      </c>
      <c r="BK93" s="240">
        <f>ROUND(I93*H93,2)</f>
        <v>0</v>
      </c>
      <c r="BL93" s="21" t="s">
        <v>137</v>
      </c>
      <c r="BM93" s="21" t="s">
        <v>546</v>
      </c>
    </row>
    <row r="94" s="1" customFormat="1" ht="25.5" customHeight="1">
      <c r="B94" s="43"/>
      <c r="C94" s="241" t="s">
        <v>167</v>
      </c>
      <c r="D94" s="241" t="s">
        <v>184</v>
      </c>
      <c r="E94" s="242" t="s">
        <v>547</v>
      </c>
      <c r="F94" s="243" t="s">
        <v>548</v>
      </c>
      <c r="G94" s="244" t="s">
        <v>228</v>
      </c>
      <c r="H94" s="245">
        <v>18</v>
      </c>
      <c r="I94" s="246"/>
      <c r="J94" s="247">
        <f>ROUND(I94*H94,2)</f>
        <v>0</v>
      </c>
      <c r="K94" s="243" t="s">
        <v>536</v>
      </c>
      <c r="L94" s="69"/>
      <c r="M94" s="248" t="s">
        <v>21</v>
      </c>
      <c r="N94" s="249" t="s">
        <v>40</v>
      </c>
      <c r="O94" s="44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AR94" s="21" t="s">
        <v>146</v>
      </c>
      <c r="AT94" s="21" t="s">
        <v>184</v>
      </c>
      <c r="AU94" s="21" t="s">
        <v>79</v>
      </c>
      <c r="AY94" s="21" t="s">
        <v>130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21" t="s">
        <v>77</v>
      </c>
      <c r="BK94" s="240">
        <f>ROUND(I94*H94,2)</f>
        <v>0</v>
      </c>
      <c r="BL94" s="21" t="s">
        <v>146</v>
      </c>
      <c r="BM94" s="21" t="s">
        <v>549</v>
      </c>
    </row>
    <row r="95" s="1" customFormat="1" ht="16.5" customHeight="1">
      <c r="B95" s="43"/>
      <c r="C95" s="228" t="s">
        <v>179</v>
      </c>
      <c r="D95" s="228" t="s">
        <v>131</v>
      </c>
      <c r="E95" s="229" t="s">
        <v>550</v>
      </c>
      <c r="F95" s="230" t="s">
        <v>551</v>
      </c>
      <c r="G95" s="231" t="s">
        <v>134</v>
      </c>
      <c r="H95" s="232">
        <v>100</v>
      </c>
      <c r="I95" s="233"/>
      <c r="J95" s="234">
        <f>ROUND(I95*H95,2)</f>
        <v>0</v>
      </c>
      <c r="K95" s="230" t="s">
        <v>536</v>
      </c>
      <c r="L95" s="235"/>
      <c r="M95" s="236" t="s">
        <v>21</v>
      </c>
      <c r="N95" s="237" t="s">
        <v>40</v>
      </c>
      <c r="O95" s="44"/>
      <c r="P95" s="238">
        <f>O95*H95</f>
        <v>0</v>
      </c>
      <c r="Q95" s="238">
        <v>0.00044000000000000002</v>
      </c>
      <c r="R95" s="238">
        <f>Q95*H95</f>
        <v>0.044000000000000004</v>
      </c>
      <c r="S95" s="238">
        <v>0</v>
      </c>
      <c r="T95" s="239">
        <f>S95*H95</f>
        <v>0</v>
      </c>
      <c r="AR95" s="21" t="s">
        <v>136</v>
      </c>
      <c r="AT95" s="21" t="s">
        <v>131</v>
      </c>
      <c r="AU95" s="21" t="s">
        <v>79</v>
      </c>
      <c r="AY95" s="21" t="s">
        <v>130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21" t="s">
        <v>77</v>
      </c>
      <c r="BK95" s="240">
        <f>ROUND(I95*H95,2)</f>
        <v>0</v>
      </c>
      <c r="BL95" s="21" t="s">
        <v>137</v>
      </c>
      <c r="BM95" s="21" t="s">
        <v>552</v>
      </c>
    </row>
    <row r="96" s="1" customFormat="1" ht="16.5" customHeight="1">
      <c r="B96" s="43"/>
      <c r="C96" s="228" t="s">
        <v>183</v>
      </c>
      <c r="D96" s="228" t="s">
        <v>131</v>
      </c>
      <c r="E96" s="229" t="s">
        <v>553</v>
      </c>
      <c r="F96" s="230" t="s">
        <v>554</v>
      </c>
      <c r="G96" s="231" t="s">
        <v>195</v>
      </c>
      <c r="H96" s="232">
        <v>200</v>
      </c>
      <c r="I96" s="233"/>
      <c r="J96" s="234">
        <f>ROUND(I96*H96,2)</f>
        <v>0</v>
      </c>
      <c r="K96" s="230" t="s">
        <v>536</v>
      </c>
      <c r="L96" s="235"/>
      <c r="M96" s="236" t="s">
        <v>21</v>
      </c>
      <c r="N96" s="237" t="s">
        <v>40</v>
      </c>
      <c r="O96" s="44"/>
      <c r="P96" s="238">
        <f>O96*H96</f>
        <v>0</v>
      </c>
      <c r="Q96" s="238">
        <v>0.0054999999999999997</v>
      </c>
      <c r="R96" s="238">
        <f>Q96*H96</f>
        <v>1.0999999999999999</v>
      </c>
      <c r="S96" s="238">
        <v>0</v>
      </c>
      <c r="T96" s="239">
        <f>S96*H96</f>
        <v>0</v>
      </c>
      <c r="AR96" s="21" t="s">
        <v>136</v>
      </c>
      <c r="AT96" s="21" t="s">
        <v>131</v>
      </c>
      <c r="AU96" s="21" t="s">
        <v>79</v>
      </c>
      <c r="AY96" s="21" t="s">
        <v>130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21" t="s">
        <v>77</v>
      </c>
      <c r="BK96" s="240">
        <f>ROUND(I96*H96,2)</f>
        <v>0</v>
      </c>
      <c r="BL96" s="21" t="s">
        <v>137</v>
      </c>
      <c r="BM96" s="21" t="s">
        <v>555</v>
      </c>
    </row>
    <row r="97" s="11" customFormat="1" ht="37.44" customHeight="1">
      <c r="B97" s="214"/>
      <c r="C97" s="215"/>
      <c r="D97" s="216" t="s">
        <v>68</v>
      </c>
      <c r="E97" s="217" t="s">
        <v>131</v>
      </c>
      <c r="F97" s="217" t="s">
        <v>556</v>
      </c>
      <c r="G97" s="215"/>
      <c r="H97" s="215"/>
      <c r="I97" s="218"/>
      <c r="J97" s="219">
        <f>BK97</f>
        <v>0</v>
      </c>
      <c r="K97" s="215"/>
      <c r="L97" s="220"/>
      <c r="M97" s="221"/>
      <c r="N97" s="222"/>
      <c r="O97" s="222"/>
      <c r="P97" s="223">
        <f>P98</f>
        <v>0</v>
      </c>
      <c r="Q97" s="222"/>
      <c r="R97" s="223">
        <f>R98</f>
        <v>0.014080000000000001</v>
      </c>
      <c r="S97" s="222"/>
      <c r="T97" s="224">
        <f>T98</f>
        <v>0</v>
      </c>
      <c r="AR97" s="225" t="s">
        <v>142</v>
      </c>
      <c r="AT97" s="226" t="s">
        <v>68</v>
      </c>
      <c r="AU97" s="226" t="s">
        <v>69</v>
      </c>
      <c r="AY97" s="225" t="s">
        <v>130</v>
      </c>
      <c r="BK97" s="227">
        <f>BK98</f>
        <v>0</v>
      </c>
    </row>
    <row r="98" s="11" customFormat="1" ht="19.92" customHeight="1">
      <c r="B98" s="214"/>
      <c r="C98" s="215"/>
      <c r="D98" s="216" t="s">
        <v>68</v>
      </c>
      <c r="E98" s="250" t="s">
        <v>557</v>
      </c>
      <c r="F98" s="250" t="s">
        <v>558</v>
      </c>
      <c r="G98" s="215"/>
      <c r="H98" s="215"/>
      <c r="I98" s="218"/>
      <c r="J98" s="251">
        <f>BK98</f>
        <v>0</v>
      </c>
      <c r="K98" s="215"/>
      <c r="L98" s="220"/>
      <c r="M98" s="221"/>
      <c r="N98" s="222"/>
      <c r="O98" s="222"/>
      <c r="P98" s="223">
        <f>SUM(P99:P100)</f>
        <v>0</v>
      </c>
      <c r="Q98" s="222"/>
      <c r="R98" s="223">
        <f>SUM(R99:R100)</f>
        <v>0.014080000000000001</v>
      </c>
      <c r="S98" s="222"/>
      <c r="T98" s="224">
        <f>SUM(T99:T100)</f>
        <v>0</v>
      </c>
      <c r="AR98" s="225" t="s">
        <v>142</v>
      </c>
      <c r="AT98" s="226" t="s">
        <v>68</v>
      </c>
      <c r="AU98" s="226" t="s">
        <v>77</v>
      </c>
      <c r="AY98" s="225" t="s">
        <v>130</v>
      </c>
      <c r="BK98" s="227">
        <f>SUM(BK99:BK100)</f>
        <v>0</v>
      </c>
    </row>
    <row r="99" s="1" customFormat="1" ht="16.5" customHeight="1">
      <c r="B99" s="43"/>
      <c r="C99" s="241" t="s">
        <v>171</v>
      </c>
      <c r="D99" s="241" t="s">
        <v>184</v>
      </c>
      <c r="E99" s="242" t="s">
        <v>559</v>
      </c>
      <c r="F99" s="243" t="s">
        <v>560</v>
      </c>
      <c r="G99" s="244" t="s">
        <v>561</v>
      </c>
      <c r="H99" s="245">
        <v>0.40000000000000002</v>
      </c>
      <c r="I99" s="246"/>
      <c r="J99" s="247">
        <f>ROUND(I99*H99,2)</f>
        <v>0</v>
      </c>
      <c r="K99" s="243" t="s">
        <v>536</v>
      </c>
      <c r="L99" s="69"/>
      <c r="M99" s="248" t="s">
        <v>21</v>
      </c>
      <c r="N99" s="249" t="s">
        <v>40</v>
      </c>
      <c r="O99" s="44"/>
      <c r="P99" s="238">
        <f>O99*H99</f>
        <v>0</v>
      </c>
      <c r="Q99" s="238">
        <v>0.0088000000000000005</v>
      </c>
      <c r="R99" s="238">
        <f>Q99*H99</f>
        <v>0.0035200000000000006</v>
      </c>
      <c r="S99" s="238">
        <v>0</v>
      </c>
      <c r="T99" s="239">
        <f>S99*H99</f>
        <v>0</v>
      </c>
      <c r="AR99" s="21" t="s">
        <v>137</v>
      </c>
      <c r="AT99" s="21" t="s">
        <v>184</v>
      </c>
      <c r="AU99" s="21" t="s">
        <v>79</v>
      </c>
      <c r="AY99" s="21" t="s">
        <v>130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21" t="s">
        <v>77</v>
      </c>
      <c r="BK99" s="240">
        <f>ROUND(I99*H99,2)</f>
        <v>0</v>
      </c>
      <c r="BL99" s="21" t="s">
        <v>137</v>
      </c>
      <c r="BM99" s="21" t="s">
        <v>562</v>
      </c>
    </row>
    <row r="100" s="1" customFormat="1" ht="16.5" customHeight="1">
      <c r="B100" s="43"/>
      <c r="C100" s="241" t="s">
        <v>175</v>
      </c>
      <c r="D100" s="241" t="s">
        <v>184</v>
      </c>
      <c r="E100" s="242" t="s">
        <v>563</v>
      </c>
      <c r="F100" s="243" t="s">
        <v>564</v>
      </c>
      <c r="G100" s="244" t="s">
        <v>561</v>
      </c>
      <c r="H100" s="245">
        <v>1.2</v>
      </c>
      <c r="I100" s="246"/>
      <c r="J100" s="247">
        <f>ROUND(I100*H100,2)</f>
        <v>0</v>
      </c>
      <c r="K100" s="243" t="s">
        <v>536</v>
      </c>
      <c r="L100" s="69"/>
      <c r="M100" s="248" t="s">
        <v>21</v>
      </c>
      <c r="N100" s="249" t="s">
        <v>40</v>
      </c>
      <c r="O100" s="44"/>
      <c r="P100" s="238">
        <f>O100*H100</f>
        <v>0</v>
      </c>
      <c r="Q100" s="238">
        <v>0.0088000000000000005</v>
      </c>
      <c r="R100" s="238">
        <f>Q100*H100</f>
        <v>0.01056</v>
      </c>
      <c r="S100" s="238">
        <v>0</v>
      </c>
      <c r="T100" s="239">
        <f>S100*H100</f>
        <v>0</v>
      </c>
      <c r="AR100" s="21" t="s">
        <v>137</v>
      </c>
      <c r="AT100" s="21" t="s">
        <v>184</v>
      </c>
      <c r="AU100" s="21" t="s">
        <v>79</v>
      </c>
      <c r="AY100" s="21" t="s">
        <v>130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21" t="s">
        <v>77</v>
      </c>
      <c r="BK100" s="240">
        <f>ROUND(I100*H100,2)</f>
        <v>0</v>
      </c>
      <c r="BL100" s="21" t="s">
        <v>137</v>
      </c>
      <c r="BM100" s="21" t="s">
        <v>565</v>
      </c>
    </row>
    <row r="101" s="11" customFormat="1" ht="37.44" customHeight="1">
      <c r="B101" s="214"/>
      <c r="C101" s="215"/>
      <c r="D101" s="216" t="s">
        <v>68</v>
      </c>
      <c r="E101" s="217" t="s">
        <v>566</v>
      </c>
      <c r="F101" s="217" t="s">
        <v>567</v>
      </c>
      <c r="G101" s="215"/>
      <c r="H101" s="215"/>
      <c r="I101" s="218"/>
      <c r="J101" s="219">
        <f>BK101</f>
        <v>0</v>
      </c>
      <c r="K101" s="215"/>
      <c r="L101" s="220"/>
      <c r="M101" s="221"/>
      <c r="N101" s="222"/>
      <c r="O101" s="222"/>
      <c r="P101" s="223">
        <f>SUM(P102:P105)</f>
        <v>0</v>
      </c>
      <c r="Q101" s="222"/>
      <c r="R101" s="223">
        <f>SUM(R102:R105)</f>
        <v>0</v>
      </c>
      <c r="S101" s="222"/>
      <c r="T101" s="224">
        <f>SUM(T102:T105)</f>
        <v>0</v>
      </c>
      <c r="AR101" s="225" t="s">
        <v>146</v>
      </c>
      <c r="AT101" s="226" t="s">
        <v>68</v>
      </c>
      <c r="AU101" s="226" t="s">
        <v>69</v>
      </c>
      <c r="AY101" s="225" t="s">
        <v>130</v>
      </c>
      <c r="BK101" s="227">
        <f>SUM(BK102:BK105)</f>
        <v>0</v>
      </c>
    </row>
    <row r="102" s="1" customFormat="1" ht="25.5" customHeight="1">
      <c r="B102" s="43"/>
      <c r="C102" s="241" t="s">
        <v>150</v>
      </c>
      <c r="D102" s="241" t="s">
        <v>184</v>
      </c>
      <c r="E102" s="242" t="s">
        <v>568</v>
      </c>
      <c r="F102" s="243" t="s">
        <v>569</v>
      </c>
      <c r="G102" s="244" t="s">
        <v>570</v>
      </c>
      <c r="H102" s="245">
        <v>36</v>
      </c>
      <c r="I102" s="246"/>
      <c r="J102" s="247">
        <f>ROUND(I102*H102,2)</f>
        <v>0</v>
      </c>
      <c r="K102" s="243" t="s">
        <v>536</v>
      </c>
      <c r="L102" s="69"/>
      <c r="M102" s="248" t="s">
        <v>21</v>
      </c>
      <c r="N102" s="249" t="s">
        <v>40</v>
      </c>
      <c r="O102" s="44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AR102" s="21" t="s">
        <v>255</v>
      </c>
      <c r="AT102" s="21" t="s">
        <v>184</v>
      </c>
      <c r="AU102" s="21" t="s">
        <v>77</v>
      </c>
      <c r="AY102" s="21" t="s">
        <v>130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21" t="s">
        <v>77</v>
      </c>
      <c r="BK102" s="240">
        <f>ROUND(I102*H102,2)</f>
        <v>0</v>
      </c>
      <c r="BL102" s="21" t="s">
        <v>255</v>
      </c>
      <c r="BM102" s="21" t="s">
        <v>571</v>
      </c>
    </row>
    <row r="103" s="1" customFormat="1" ht="25.5" customHeight="1">
      <c r="B103" s="43"/>
      <c r="C103" s="241" t="s">
        <v>154</v>
      </c>
      <c r="D103" s="241" t="s">
        <v>184</v>
      </c>
      <c r="E103" s="242" t="s">
        <v>572</v>
      </c>
      <c r="F103" s="243" t="s">
        <v>573</v>
      </c>
      <c r="G103" s="244" t="s">
        <v>570</v>
      </c>
      <c r="H103" s="245">
        <v>10</v>
      </c>
      <c r="I103" s="246"/>
      <c r="J103" s="247">
        <f>ROUND(I103*H103,2)</f>
        <v>0</v>
      </c>
      <c r="K103" s="243" t="s">
        <v>536</v>
      </c>
      <c r="L103" s="69"/>
      <c r="M103" s="248" t="s">
        <v>21</v>
      </c>
      <c r="N103" s="249" t="s">
        <v>40</v>
      </c>
      <c r="O103" s="44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9">
        <f>S103*H103</f>
        <v>0</v>
      </c>
      <c r="AR103" s="21" t="s">
        <v>255</v>
      </c>
      <c r="AT103" s="21" t="s">
        <v>184</v>
      </c>
      <c r="AU103" s="21" t="s">
        <v>77</v>
      </c>
      <c r="AY103" s="21" t="s">
        <v>130</v>
      </c>
      <c r="BE103" s="240">
        <f>IF(N103="základní",J103,0)</f>
        <v>0</v>
      </c>
      <c r="BF103" s="240">
        <f>IF(N103="snížená",J103,0)</f>
        <v>0</v>
      </c>
      <c r="BG103" s="240">
        <f>IF(N103="zákl. přenesená",J103,0)</f>
        <v>0</v>
      </c>
      <c r="BH103" s="240">
        <f>IF(N103="sníž. přenesená",J103,0)</f>
        <v>0</v>
      </c>
      <c r="BI103" s="240">
        <f>IF(N103="nulová",J103,0)</f>
        <v>0</v>
      </c>
      <c r="BJ103" s="21" t="s">
        <v>77</v>
      </c>
      <c r="BK103" s="240">
        <f>ROUND(I103*H103,2)</f>
        <v>0</v>
      </c>
      <c r="BL103" s="21" t="s">
        <v>255</v>
      </c>
      <c r="BM103" s="21" t="s">
        <v>574</v>
      </c>
    </row>
    <row r="104" s="1" customFormat="1" ht="25.5" customHeight="1">
      <c r="B104" s="43"/>
      <c r="C104" s="241" t="s">
        <v>158</v>
      </c>
      <c r="D104" s="241" t="s">
        <v>184</v>
      </c>
      <c r="E104" s="242" t="s">
        <v>575</v>
      </c>
      <c r="F104" s="243" t="s">
        <v>576</v>
      </c>
      <c r="G104" s="244" t="s">
        <v>570</v>
      </c>
      <c r="H104" s="245">
        <v>5</v>
      </c>
      <c r="I104" s="246"/>
      <c r="J104" s="247">
        <f>ROUND(I104*H104,2)</f>
        <v>0</v>
      </c>
      <c r="K104" s="243" t="s">
        <v>536</v>
      </c>
      <c r="L104" s="69"/>
      <c r="M104" s="248" t="s">
        <v>21</v>
      </c>
      <c r="N104" s="249" t="s">
        <v>40</v>
      </c>
      <c r="O104" s="44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AR104" s="21" t="s">
        <v>255</v>
      </c>
      <c r="AT104" s="21" t="s">
        <v>184</v>
      </c>
      <c r="AU104" s="21" t="s">
        <v>77</v>
      </c>
      <c r="AY104" s="21" t="s">
        <v>130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21" t="s">
        <v>77</v>
      </c>
      <c r="BK104" s="240">
        <f>ROUND(I104*H104,2)</f>
        <v>0</v>
      </c>
      <c r="BL104" s="21" t="s">
        <v>255</v>
      </c>
      <c r="BM104" s="21" t="s">
        <v>577</v>
      </c>
    </row>
    <row r="105" s="1" customFormat="1" ht="25.5" customHeight="1">
      <c r="B105" s="43"/>
      <c r="C105" s="241" t="s">
        <v>162</v>
      </c>
      <c r="D105" s="241" t="s">
        <v>184</v>
      </c>
      <c r="E105" s="242" t="s">
        <v>578</v>
      </c>
      <c r="F105" s="243" t="s">
        <v>579</v>
      </c>
      <c r="G105" s="244" t="s">
        <v>570</v>
      </c>
      <c r="H105" s="245">
        <v>5</v>
      </c>
      <c r="I105" s="246"/>
      <c r="J105" s="247">
        <f>ROUND(I105*H105,2)</f>
        <v>0</v>
      </c>
      <c r="K105" s="243" t="s">
        <v>536</v>
      </c>
      <c r="L105" s="69"/>
      <c r="M105" s="248" t="s">
        <v>21</v>
      </c>
      <c r="N105" s="252" t="s">
        <v>40</v>
      </c>
      <c r="O105" s="253"/>
      <c r="P105" s="254">
        <f>O105*H105</f>
        <v>0</v>
      </c>
      <c r="Q105" s="254">
        <v>0</v>
      </c>
      <c r="R105" s="254">
        <f>Q105*H105</f>
        <v>0</v>
      </c>
      <c r="S105" s="254">
        <v>0</v>
      </c>
      <c r="T105" s="255">
        <f>S105*H105</f>
        <v>0</v>
      </c>
      <c r="AR105" s="21" t="s">
        <v>255</v>
      </c>
      <c r="AT105" s="21" t="s">
        <v>184</v>
      </c>
      <c r="AU105" s="21" t="s">
        <v>77</v>
      </c>
      <c r="AY105" s="21" t="s">
        <v>130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21" t="s">
        <v>77</v>
      </c>
      <c r="BK105" s="240">
        <f>ROUND(I105*H105,2)</f>
        <v>0</v>
      </c>
      <c r="BL105" s="21" t="s">
        <v>255</v>
      </c>
      <c r="BM105" s="21" t="s">
        <v>580</v>
      </c>
    </row>
    <row r="106" s="1" customFormat="1" ht="6.96" customHeight="1">
      <c r="B106" s="64"/>
      <c r="C106" s="65"/>
      <c r="D106" s="65"/>
      <c r="E106" s="65"/>
      <c r="F106" s="65"/>
      <c r="G106" s="65"/>
      <c r="H106" s="65"/>
      <c r="I106" s="175"/>
      <c r="J106" s="65"/>
      <c r="K106" s="65"/>
      <c r="L106" s="69"/>
    </row>
  </sheetData>
  <sheetProtection sheet="1" autoFilter="0" formatColumns="0" formatRows="0" objects="1" scenarios="1" spinCount="100000" saltValue="ox+no8NBVysxVdtE19fy2E+lGfuAc4rBuQxJP3lcUm6S1FwZmBcDHJFC4I3er+qoivrYkXcM+viYSfZO7Ear8g==" hashValue="HvjbVmYjcjYTZfiBWI91SeFbGPGQ0t/3cfafZiO1Z+uPE9Fmss83ZhSkcY40a93JlBILuy9Aen7QqvNH/meojQ==" algorithmName="SHA-512" password="CC35"/>
  <autoFilter ref="C86:K10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98</v>
      </c>
      <c r="G1" s="148" t="s">
        <v>99</v>
      </c>
      <c r="H1" s="148"/>
      <c r="I1" s="149"/>
      <c r="J1" s="148" t="s">
        <v>100</v>
      </c>
      <c r="K1" s="147" t="s">
        <v>101</v>
      </c>
      <c r="L1" s="148" t="s">
        <v>102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 xml:space="preserve"> Starostín-náhrada KO počítači náprav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104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581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13. 7. 2018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55" t="s">
        <v>29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30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29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32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29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34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35</v>
      </c>
      <c r="E27" s="44"/>
      <c r="F27" s="44"/>
      <c r="G27" s="44"/>
      <c r="H27" s="44"/>
      <c r="I27" s="153"/>
      <c r="J27" s="164">
        <f>ROUND(J78,2)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37</v>
      </c>
      <c r="G29" s="44"/>
      <c r="H29" s="44"/>
      <c r="I29" s="165" t="s">
        <v>36</v>
      </c>
      <c r="J29" s="49" t="s">
        <v>38</v>
      </c>
      <c r="K29" s="48"/>
    </row>
    <row r="30" s="1" customFormat="1" ht="14.4" customHeight="1">
      <c r="B30" s="43"/>
      <c r="C30" s="44"/>
      <c r="D30" s="52" t="s">
        <v>39</v>
      </c>
      <c r="E30" s="52" t="s">
        <v>40</v>
      </c>
      <c r="F30" s="166">
        <f>ROUND(SUM(BE78:BE88), 2)</f>
        <v>0</v>
      </c>
      <c r="G30" s="44"/>
      <c r="H30" s="44"/>
      <c r="I30" s="167">
        <v>0.20999999999999999</v>
      </c>
      <c r="J30" s="166">
        <f>ROUND(ROUND((SUM(BE78:BE88)), 2)*I30, 2)</f>
        <v>0</v>
      </c>
      <c r="K30" s="48"/>
    </row>
    <row r="31" s="1" customFormat="1" ht="14.4" customHeight="1">
      <c r="B31" s="43"/>
      <c r="C31" s="44"/>
      <c r="D31" s="44"/>
      <c r="E31" s="52" t="s">
        <v>41</v>
      </c>
      <c r="F31" s="166">
        <f>ROUND(SUM(BF78:BF88), 2)</f>
        <v>0</v>
      </c>
      <c r="G31" s="44"/>
      <c r="H31" s="44"/>
      <c r="I31" s="167">
        <v>0.14999999999999999</v>
      </c>
      <c r="J31" s="166">
        <f>ROUND(ROUND((SUM(BF78:BF88)),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42</v>
      </c>
      <c r="F32" s="166">
        <f>ROUND(SUM(BG78:BG88),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43</v>
      </c>
      <c r="F33" s="166">
        <f>ROUND(SUM(BH78:BH88),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44</v>
      </c>
      <c r="F34" s="166">
        <f>ROUND(SUM(BI78:BI88),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45</v>
      </c>
      <c r="E36" s="95"/>
      <c r="F36" s="95"/>
      <c r="G36" s="170" t="s">
        <v>46</v>
      </c>
      <c r="H36" s="171" t="s">
        <v>47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106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 xml:space="preserve"> Starostín-náhrada KO počítači náprav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104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SO_03 - rušení LIS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55" t="s">
        <v>25</v>
      </c>
      <c r="J49" s="156" t="str">
        <f>IF(J12="","",J12)</f>
        <v>13. 7. 2018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55" t="s">
        <v>32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30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107</v>
      </c>
      <c r="D54" s="168"/>
      <c r="E54" s="168"/>
      <c r="F54" s="168"/>
      <c r="G54" s="168"/>
      <c r="H54" s="168"/>
      <c r="I54" s="182"/>
      <c r="J54" s="183" t="s">
        <v>108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109</v>
      </c>
      <c r="D56" s="44"/>
      <c r="E56" s="44"/>
      <c r="F56" s="44"/>
      <c r="G56" s="44"/>
      <c r="H56" s="44"/>
      <c r="I56" s="153"/>
      <c r="J56" s="164">
        <f>J78</f>
        <v>0</v>
      </c>
      <c r="K56" s="48"/>
      <c r="AU56" s="21" t="s">
        <v>110</v>
      </c>
    </row>
    <row r="57" s="8" customFormat="1" ht="24.96" customHeight="1">
      <c r="B57" s="186"/>
      <c r="C57" s="187"/>
      <c r="D57" s="188" t="s">
        <v>112</v>
      </c>
      <c r="E57" s="189"/>
      <c r="F57" s="189"/>
      <c r="G57" s="189"/>
      <c r="H57" s="189"/>
      <c r="I57" s="190"/>
      <c r="J57" s="191">
        <f>J79</f>
        <v>0</v>
      </c>
      <c r="K57" s="192"/>
    </row>
    <row r="58" s="9" customFormat="1" ht="19.92" customHeight="1">
      <c r="B58" s="193"/>
      <c r="C58" s="194"/>
      <c r="D58" s="195" t="s">
        <v>113</v>
      </c>
      <c r="E58" s="196"/>
      <c r="F58" s="196"/>
      <c r="G58" s="196"/>
      <c r="H58" s="196"/>
      <c r="I58" s="197"/>
      <c r="J58" s="198">
        <f>J80</f>
        <v>0</v>
      </c>
      <c r="K58" s="199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75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8"/>
      <c r="L64" s="69"/>
    </row>
    <row r="65" s="1" customFormat="1" ht="36.96" customHeight="1">
      <c r="B65" s="43"/>
      <c r="C65" s="70" t="s">
        <v>115</v>
      </c>
      <c r="D65" s="71"/>
      <c r="E65" s="71"/>
      <c r="F65" s="71"/>
      <c r="G65" s="71"/>
      <c r="H65" s="71"/>
      <c r="I65" s="200"/>
      <c r="J65" s="71"/>
      <c r="K65" s="71"/>
      <c r="L65" s="69"/>
    </row>
    <row r="66" s="1" customFormat="1" ht="6.96" customHeight="1">
      <c r="B66" s="43"/>
      <c r="C66" s="71"/>
      <c r="D66" s="71"/>
      <c r="E66" s="71"/>
      <c r="F66" s="71"/>
      <c r="G66" s="71"/>
      <c r="H66" s="71"/>
      <c r="I66" s="200"/>
      <c r="J66" s="71"/>
      <c r="K66" s="71"/>
      <c r="L66" s="69"/>
    </row>
    <row r="67" s="1" customFormat="1" ht="14.4" customHeight="1">
      <c r="B67" s="43"/>
      <c r="C67" s="73" t="s">
        <v>18</v>
      </c>
      <c r="D67" s="71"/>
      <c r="E67" s="71"/>
      <c r="F67" s="71"/>
      <c r="G67" s="71"/>
      <c r="H67" s="71"/>
      <c r="I67" s="200"/>
      <c r="J67" s="71"/>
      <c r="K67" s="71"/>
      <c r="L67" s="69"/>
    </row>
    <row r="68" s="1" customFormat="1" ht="16.5" customHeight="1">
      <c r="B68" s="43"/>
      <c r="C68" s="71"/>
      <c r="D68" s="71"/>
      <c r="E68" s="201" t="str">
        <f>E7</f>
        <v xml:space="preserve"> Starostín-náhrada KO počítači náprav</v>
      </c>
      <c r="F68" s="73"/>
      <c r="G68" s="73"/>
      <c r="H68" s="73"/>
      <c r="I68" s="200"/>
      <c r="J68" s="71"/>
      <c r="K68" s="71"/>
      <c r="L68" s="69"/>
    </row>
    <row r="69" s="1" customFormat="1" ht="14.4" customHeight="1">
      <c r="B69" s="43"/>
      <c r="C69" s="73" t="s">
        <v>104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17.25" customHeight="1">
      <c r="B70" s="43"/>
      <c r="C70" s="71"/>
      <c r="D70" s="71"/>
      <c r="E70" s="79" t="str">
        <f>E9</f>
        <v>SO_03 - rušení LIS</v>
      </c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8" customHeight="1">
      <c r="B72" s="43"/>
      <c r="C72" s="73" t="s">
        <v>23</v>
      </c>
      <c r="D72" s="71"/>
      <c r="E72" s="71"/>
      <c r="F72" s="202" t="str">
        <f>F12</f>
        <v xml:space="preserve"> </v>
      </c>
      <c r="G72" s="71"/>
      <c r="H72" s="71"/>
      <c r="I72" s="203" t="s">
        <v>25</v>
      </c>
      <c r="J72" s="82" t="str">
        <f>IF(J12="","",J12)</f>
        <v>13. 7. 2018</v>
      </c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200"/>
      <c r="J73" s="71"/>
      <c r="K73" s="71"/>
      <c r="L73" s="69"/>
    </row>
    <row r="74" s="1" customFormat="1">
      <c r="B74" s="43"/>
      <c r="C74" s="73" t="s">
        <v>27</v>
      </c>
      <c r="D74" s="71"/>
      <c r="E74" s="71"/>
      <c r="F74" s="202" t="str">
        <f>E15</f>
        <v xml:space="preserve"> </v>
      </c>
      <c r="G74" s="71"/>
      <c r="H74" s="71"/>
      <c r="I74" s="203" t="s">
        <v>32</v>
      </c>
      <c r="J74" s="202" t="str">
        <f>E21</f>
        <v xml:space="preserve"> </v>
      </c>
      <c r="K74" s="71"/>
      <c r="L74" s="69"/>
    </row>
    <row r="75" s="1" customFormat="1" ht="14.4" customHeight="1">
      <c r="B75" s="43"/>
      <c r="C75" s="73" t="s">
        <v>30</v>
      </c>
      <c r="D75" s="71"/>
      <c r="E75" s="71"/>
      <c r="F75" s="202" t="str">
        <f>IF(E18="","",E18)</f>
        <v/>
      </c>
      <c r="G75" s="71"/>
      <c r="H75" s="71"/>
      <c r="I75" s="200"/>
      <c r="J75" s="71"/>
      <c r="K75" s="71"/>
      <c r="L75" s="69"/>
    </row>
    <row r="76" s="1" customFormat="1" ht="10.32" customHeight="1">
      <c r="B76" s="43"/>
      <c r="C76" s="71"/>
      <c r="D76" s="71"/>
      <c r="E76" s="71"/>
      <c r="F76" s="71"/>
      <c r="G76" s="71"/>
      <c r="H76" s="71"/>
      <c r="I76" s="200"/>
      <c r="J76" s="71"/>
      <c r="K76" s="71"/>
      <c r="L76" s="69"/>
    </row>
    <row r="77" s="10" customFormat="1" ht="29.28" customHeight="1">
      <c r="B77" s="204"/>
      <c r="C77" s="205" t="s">
        <v>116</v>
      </c>
      <c r="D77" s="206" t="s">
        <v>54</v>
      </c>
      <c r="E77" s="206" t="s">
        <v>50</v>
      </c>
      <c r="F77" s="206" t="s">
        <v>117</v>
      </c>
      <c r="G77" s="206" t="s">
        <v>118</v>
      </c>
      <c r="H77" s="206" t="s">
        <v>119</v>
      </c>
      <c r="I77" s="207" t="s">
        <v>120</v>
      </c>
      <c r="J77" s="206" t="s">
        <v>108</v>
      </c>
      <c r="K77" s="208" t="s">
        <v>121</v>
      </c>
      <c r="L77" s="209"/>
      <c r="M77" s="99" t="s">
        <v>122</v>
      </c>
      <c r="N77" s="100" t="s">
        <v>39</v>
      </c>
      <c r="O77" s="100" t="s">
        <v>123</v>
      </c>
      <c r="P77" s="100" t="s">
        <v>124</v>
      </c>
      <c r="Q77" s="100" t="s">
        <v>125</v>
      </c>
      <c r="R77" s="100" t="s">
        <v>126</v>
      </c>
      <c r="S77" s="100" t="s">
        <v>127</v>
      </c>
      <c r="T77" s="101" t="s">
        <v>128</v>
      </c>
    </row>
    <row r="78" s="1" customFormat="1" ht="29.28" customHeight="1">
      <c r="B78" s="43"/>
      <c r="C78" s="105" t="s">
        <v>109</v>
      </c>
      <c r="D78" s="71"/>
      <c r="E78" s="71"/>
      <c r="F78" s="71"/>
      <c r="G78" s="71"/>
      <c r="H78" s="71"/>
      <c r="I78" s="200"/>
      <c r="J78" s="210">
        <f>BK78</f>
        <v>0</v>
      </c>
      <c r="K78" s="71"/>
      <c r="L78" s="69"/>
      <c r="M78" s="102"/>
      <c r="N78" s="103"/>
      <c r="O78" s="103"/>
      <c r="P78" s="211">
        <f>P79</f>
        <v>0</v>
      </c>
      <c r="Q78" s="103"/>
      <c r="R78" s="211">
        <f>R79</f>
        <v>0</v>
      </c>
      <c r="S78" s="103"/>
      <c r="T78" s="212">
        <f>T79</f>
        <v>0</v>
      </c>
      <c r="AT78" s="21" t="s">
        <v>68</v>
      </c>
      <c r="AU78" s="21" t="s">
        <v>110</v>
      </c>
      <c r="BK78" s="213">
        <f>BK79</f>
        <v>0</v>
      </c>
    </row>
    <row r="79" s="11" customFormat="1" ht="37.44" customHeight="1">
      <c r="B79" s="214"/>
      <c r="C79" s="215"/>
      <c r="D79" s="216" t="s">
        <v>68</v>
      </c>
      <c r="E79" s="217" t="s">
        <v>210</v>
      </c>
      <c r="F79" s="217" t="s">
        <v>211</v>
      </c>
      <c r="G79" s="215"/>
      <c r="H79" s="215"/>
      <c r="I79" s="218"/>
      <c r="J79" s="219">
        <f>BK79</f>
        <v>0</v>
      </c>
      <c r="K79" s="215"/>
      <c r="L79" s="220"/>
      <c r="M79" s="221"/>
      <c r="N79" s="222"/>
      <c r="O79" s="222"/>
      <c r="P79" s="223">
        <f>P80</f>
        <v>0</v>
      </c>
      <c r="Q79" s="222"/>
      <c r="R79" s="223">
        <f>R80</f>
        <v>0</v>
      </c>
      <c r="S79" s="222"/>
      <c r="T79" s="224">
        <f>T80</f>
        <v>0</v>
      </c>
      <c r="AR79" s="225" t="s">
        <v>77</v>
      </c>
      <c r="AT79" s="226" t="s">
        <v>68</v>
      </c>
      <c r="AU79" s="226" t="s">
        <v>69</v>
      </c>
      <c r="AY79" s="225" t="s">
        <v>130</v>
      </c>
      <c r="BK79" s="227">
        <f>BK80</f>
        <v>0</v>
      </c>
    </row>
    <row r="80" s="11" customFormat="1" ht="19.92" customHeight="1">
      <c r="B80" s="214"/>
      <c r="C80" s="215"/>
      <c r="D80" s="216" t="s">
        <v>68</v>
      </c>
      <c r="E80" s="250" t="s">
        <v>150</v>
      </c>
      <c r="F80" s="250" t="s">
        <v>212</v>
      </c>
      <c r="G80" s="215"/>
      <c r="H80" s="215"/>
      <c r="I80" s="218"/>
      <c r="J80" s="251">
        <f>BK80</f>
        <v>0</v>
      </c>
      <c r="K80" s="215"/>
      <c r="L80" s="220"/>
      <c r="M80" s="221"/>
      <c r="N80" s="222"/>
      <c r="O80" s="222"/>
      <c r="P80" s="223">
        <f>SUM(P81:P88)</f>
        <v>0</v>
      </c>
      <c r="Q80" s="222"/>
      <c r="R80" s="223">
        <f>SUM(R81:R88)</f>
        <v>0</v>
      </c>
      <c r="S80" s="222"/>
      <c r="T80" s="224">
        <f>SUM(T81:T88)</f>
        <v>0</v>
      </c>
      <c r="AR80" s="225" t="s">
        <v>77</v>
      </c>
      <c r="AT80" s="226" t="s">
        <v>68</v>
      </c>
      <c r="AU80" s="226" t="s">
        <v>77</v>
      </c>
      <c r="AY80" s="225" t="s">
        <v>130</v>
      </c>
      <c r="BK80" s="227">
        <f>SUM(BK81:BK88)</f>
        <v>0</v>
      </c>
    </row>
    <row r="81" s="1" customFormat="1" ht="63.75" customHeight="1">
      <c r="B81" s="43"/>
      <c r="C81" s="241" t="s">
        <v>77</v>
      </c>
      <c r="D81" s="241" t="s">
        <v>184</v>
      </c>
      <c r="E81" s="242" t="s">
        <v>582</v>
      </c>
      <c r="F81" s="243" t="s">
        <v>583</v>
      </c>
      <c r="G81" s="244" t="s">
        <v>195</v>
      </c>
      <c r="H81" s="245">
        <v>40</v>
      </c>
      <c r="I81" s="246"/>
      <c r="J81" s="247">
        <f>ROUND(I81*H81,2)</f>
        <v>0</v>
      </c>
      <c r="K81" s="243" t="s">
        <v>135</v>
      </c>
      <c r="L81" s="69"/>
      <c r="M81" s="248" t="s">
        <v>21</v>
      </c>
      <c r="N81" s="249" t="s">
        <v>40</v>
      </c>
      <c r="O81" s="44"/>
      <c r="P81" s="238">
        <f>O81*H81</f>
        <v>0</v>
      </c>
      <c r="Q81" s="238">
        <v>0</v>
      </c>
      <c r="R81" s="238">
        <f>Q81*H81</f>
        <v>0</v>
      </c>
      <c r="S81" s="238">
        <v>0</v>
      </c>
      <c r="T81" s="239">
        <f>S81*H81</f>
        <v>0</v>
      </c>
      <c r="AR81" s="21" t="s">
        <v>146</v>
      </c>
      <c r="AT81" s="21" t="s">
        <v>184</v>
      </c>
      <c r="AU81" s="21" t="s">
        <v>79</v>
      </c>
      <c r="AY81" s="21" t="s">
        <v>130</v>
      </c>
      <c r="BE81" s="240">
        <f>IF(N81="základní",J81,0)</f>
        <v>0</v>
      </c>
      <c r="BF81" s="240">
        <f>IF(N81="snížená",J81,0)</f>
        <v>0</v>
      </c>
      <c r="BG81" s="240">
        <f>IF(N81="zákl. přenesená",J81,0)</f>
        <v>0</v>
      </c>
      <c r="BH81" s="240">
        <f>IF(N81="sníž. přenesená",J81,0)</f>
        <v>0</v>
      </c>
      <c r="BI81" s="240">
        <f>IF(N81="nulová",J81,0)</f>
        <v>0</v>
      </c>
      <c r="BJ81" s="21" t="s">
        <v>77</v>
      </c>
      <c r="BK81" s="240">
        <f>ROUND(I81*H81,2)</f>
        <v>0</v>
      </c>
      <c r="BL81" s="21" t="s">
        <v>146</v>
      </c>
      <c r="BM81" s="21" t="s">
        <v>79</v>
      </c>
    </row>
    <row r="82" s="1" customFormat="1" ht="38.25" customHeight="1">
      <c r="B82" s="43"/>
      <c r="C82" s="241" t="s">
        <v>171</v>
      </c>
      <c r="D82" s="241" t="s">
        <v>184</v>
      </c>
      <c r="E82" s="242" t="s">
        <v>584</v>
      </c>
      <c r="F82" s="243" t="s">
        <v>585</v>
      </c>
      <c r="G82" s="244" t="s">
        <v>134</v>
      </c>
      <c r="H82" s="245">
        <v>12</v>
      </c>
      <c r="I82" s="246"/>
      <c r="J82" s="247">
        <f>ROUND(I82*H82,2)</f>
        <v>0</v>
      </c>
      <c r="K82" s="243" t="s">
        <v>135</v>
      </c>
      <c r="L82" s="69"/>
      <c r="M82" s="248" t="s">
        <v>21</v>
      </c>
      <c r="N82" s="249" t="s">
        <v>40</v>
      </c>
      <c r="O82" s="44"/>
      <c r="P82" s="238">
        <f>O82*H82</f>
        <v>0</v>
      </c>
      <c r="Q82" s="238">
        <v>0</v>
      </c>
      <c r="R82" s="238">
        <f>Q82*H82</f>
        <v>0</v>
      </c>
      <c r="S82" s="238">
        <v>0</v>
      </c>
      <c r="T82" s="239">
        <f>S82*H82</f>
        <v>0</v>
      </c>
      <c r="AR82" s="21" t="s">
        <v>146</v>
      </c>
      <c r="AT82" s="21" t="s">
        <v>184</v>
      </c>
      <c r="AU82" s="21" t="s">
        <v>79</v>
      </c>
      <c r="AY82" s="21" t="s">
        <v>130</v>
      </c>
      <c r="BE82" s="240">
        <f>IF(N82="základní",J82,0)</f>
        <v>0</v>
      </c>
      <c r="BF82" s="240">
        <f>IF(N82="snížená",J82,0)</f>
        <v>0</v>
      </c>
      <c r="BG82" s="240">
        <f>IF(N82="zákl. přenesená",J82,0)</f>
        <v>0</v>
      </c>
      <c r="BH82" s="240">
        <f>IF(N82="sníž. přenesená",J82,0)</f>
        <v>0</v>
      </c>
      <c r="BI82" s="240">
        <f>IF(N82="nulová",J82,0)</f>
        <v>0</v>
      </c>
      <c r="BJ82" s="21" t="s">
        <v>77</v>
      </c>
      <c r="BK82" s="240">
        <f>ROUND(I82*H82,2)</f>
        <v>0</v>
      </c>
      <c r="BL82" s="21" t="s">
        <v>146</v>
      </c>
      <c r="BM82" s="21" t="s">
        <v>586</v>
      </c>
    </row>
    <row r="83" s="1" customFormat="1" ht="38.25" customHeight="1">
      <c r="B83" s="43"/>
      <c r="C83" s="241" t="s">
        <v>79</v>
      </c>
      <c r="D83" s="241" t="s">
        <v>184</v>
      </c>
      <c r="E83" s="242" t="s">
        <v>587</v>
      </c>
      <c r="F83" s="243" t="s">
        <v>588</v>
      </c>
      <c r="G83" s="244" t="s">
        <v>134</v>
      </c>
      <c r="H83" s="245">
        <v>4</v>
      </c>
      <c r="I83" s="246"/>
      <c r="J83" s="247">
        <f>ROUND(I83*H83,2)</f>
        <v>0</v>
      </c>
      <c r="K83" s="243" t="s">
        <v>135</v>
      </c>
      <c r="L83" s="69"/>
      <c r="M83" s="248" t="s">
        <v>21</v>
      </c>
      <c r="N83" s="249" t="s">
        <v>40</v>
      </c>
      <c r="O83" s="44"/>
      <c r="P83" s="238">
        <f>O83*H83</f>
        <v>0</v>
      </c>
      <c r="Q83" s="238">
        <v>0</v>
      </c>
      <c r="R83" s="238">
        <f>Q83*H83</f>
        <v>0</v>
      </c>
      <c r="S83" s="238">
        <v>0</v>
      </c>
      <c r="T83" s="239">
        <f>S83*H83</f>
        <v>0</v>
      </c>
      <c r="AR83" s="21" t="s">
        <v>146</v>
      </c>
      <c r="AT83" s="21" t="s">
        <v>184</v>
      </c>
      <c r="AU83" s="21" t="s">
        <v>79</v>
      </c>
      <c r="AY83" s="21" t="s">
        <v>130</v>
      </c>
      <c r="BE83" s="240">
        <f>IF(N83="základní",J83,0)</f>
        <v>0</v>
      </c>
      <c r="BF83" s="240">
        <f>IF(N83="snížená",J83,0)</f>
        <v>0</v>
      </c>
      <c r="BG83" s="240">
        <f>IF(N83="zákl. přenesená",J83,0)</f>
        <v>0</v>
      </c>
      <c r="BH83" s="240">
        <f>IF(N83="sníž. přenesená",J83,0)</f>
        <v>0</v>
      </c>
      <c r="BI83" s="240">
        <f>IF(N83="nulová",J83,0)</f>
        <v>0</v>
      </c>
      <c r="BJ83" s="21" t="s">
        <v>77</v>
      </c>
      <c r="BK83" s="240">
        <f>ROUND(I83*H83,2)</f>
        <v>0</v>
      </c>
      <c r="BL83" s="21" t="s">
        <v>146</v>
      </c>
      <c r="BM83" s="21" t="s">
        <v>146</v>
      </c>
    </row>
    <row r="84" s="1" customFormat="1" ht="76.5" customHeight="1">
      <c r="B84" s="43"/>
      <c r="C84" s="241" t="s">
        <v>167</v>
      </c>
      <c r="D84" s="241" t="s">
        <v>184</v>
      </c>
      <c r="E84" s="242" t="s">
        <v>589</v>
      </c>
      <c r="F84" s="243" t="s">
        <v>590</v>
      </c>
      <c r="G84" s="244" t="s">
        <v>591</v>
      </c>
      <c r="H84" s="245">
        <v>12</v>
      </c>
      <c r="I84" s="246"/>
      <c r="J84" s="247">
        <f>ROUND(I84*H84,2)</f>
        <v>0</v>
      </c>
      <c r="K84" s="243" t="s">
        <v>135</v>
      </c>
      <c r="L84" s="69"/>
      <c r="M84" s="248" t="s">
        <v>21</v>
      </c>
      <c r="N84" s="249" t="s">
        <v>40</v>
      </c>
      <c r="O84" s="44"/>
      <c r="P84" s="238">
        <f>O84*H84</f>
        <v>0</v>
      </c>
      <c r="Q84" s="238">
        <v>0</v>
      </c>
      <c r="R84" s="238">
        <f>Q84*H84</f>
        <v>0</v>
      </c>
      <c r="S84" s="238">
        <v>0</v>
      </c>
      <c r="T84" s="239">
        <f>S84*H84</f>
        <v>0</v>
      </c>
      <c r="AR84" s="21" t="s">
        <v>146</v>
      </c>
      <c r="AT84" s="21" t="s">
        <v>184</v>
      </c>
      <c r="AU84" s="21" t="s">
        <v>79</v>
      </c>
      <c r="AY84" s="21" t="s">
        <v>130</v>
      </c>
      <c r="BE84" s="240">
        <f>IF(N84="základní",J84,0)</f>
        <v>0</v>
      </c>
      <c r="BF84" s="240">
        <f>IF(N84="snížená",J84,0)</f>
        <v>0</v>
      </c>
      <c r="BG84" s="240">
        <f>IF(N84="zákl. přenesená",J84,0)</f>
        <v>0</v>
      </c>
      <c r="BH84" s="240">
        <f>IF(N84="sníž. přenesená",J84,0)</f>
        <v>0</v>
      </c>
      <c r="BI84" s="240">
        <f>IF(N84="nulová",J84,0)</f>
        <v>0</v>
      </c>
      <c r="BJ84" s="21" t="s">
        <v>77</v>
      </c>
      <c r="BK84" s="240">
        <f>ROUND(I84*H84,2)</f>
        <v>0</v>
      </c>
      <c r="BL84" s="21" t="s">
        <v>146</v>
      </c>
      <c r="BM84" s="21" t="s">
        <v>592</v>
      </c>
    </row>
    <row r="85" s="1" customFormat="1" ht="76.5" customHeight="1">
      <c r="B85" s="43"/>
      <c r="C85" s="241" t="s">
        <v>142</v>
      </c>
      <c r="D85" s="241" t="s">
        <v>184</v>
      </c>
      <c r="E85" s="242" t="s">
        <v>593</v>
      </c>
      <c r="F85" s="243" t="s">
        <v>594</v>
      </c>
      <c r="G85" s="244" t="s">
        <v>591</v>
      </c>
      <c r="H85" s="245">
        <v>4</v>
      </c>
      <c r="I85" s="246"/>
      <c r="J85" s="247">
        <f>ROUND(I85*H85,2)</f>
        <v>0</v>
      </c>
      <c r="K85" s="243" t="s">
        <v>135</v>
      </c>
      <c r="L85" s="69"/>
      <c r="M85" s="248" t="s">
        <v>21</v>
      </c>
      <c r="N85" s="249" t="s">
        <v>40</v>
      </c>
      <c r="O85" s="44"/>
      <c r="P85" s="238">
        <f>O85*H85</f>
        <v>0</v>
      </c>
      <c r="Q85" s="238">
        <v>0</v>
      </c>
      <c r="R85" s="238">
        <f>Q85*H85</f>
        <v>0</v>
      </c>
      <c r="S85" s="238">
        <v>0</v>
      </c>
      <c r="T85" s="239">
        <f>S85*H85</f>
        <v>0</v>
      </c>
      <c r="AR85" s="21" t="s">
        <v>146</v>
      </c>
      <c r="AT85" s="21" t="s">
        <v>184</v>
      </c>
      <c r="AU85" s="21" t="s">
        <v>79</v>
      </c>
      <c r="AY85" s="21" t="s">
        <v>130</v>
      </c>
      <c r="BE85" s="240">
        <f>IF(N85="základní",J85,0)</f>
        <v>0</v>
      </c>
      <c r="BF85" s="240">
        <f>IF(N85="snížená",J85,0)</f>
        <v>0</v>
      </c>
      <c r="BG85" s="240">
        <f>IF(N85="zákl. přenesená",J85,0)</f>
        <v>0</v>
      </c>
      <c r="BH85" s="240">
        <f>IF(N85="sníž. přenesená",J85,0)</f>
        <v>0</v>
      </c>
      <c r="BI85" s="240">
        <f>IF(N85="nulová",J85,0)</f>
        <v>0</v>
      </c>
      <c r="BJ85" s="21" t="s">
        <v>77</v>
      </c>
      <c r="BK85" s="240">
        <f>ROUND(I85*H85,2)</f>
        <v>0</v>
      </c>
      <c r="BL85" s="21" t="s">
        <v>146</v>
      </c>
      <c r="BM85" s="21" t="s">
        <v>154</v>
      </c>
    </row>
    <row r="86" s="1" customFormat="1" ht="63.75" customHeight="1">
      <c r="B86" s="43"/>
      <c r="C86" s="241" t="s">
        <v>162</v>
      </c>
      <c r="D86" s="241" t="s">
        <v>184</v>
      </c>
      <c r="E86" s="242" t="s">
        <v>595</v>
      </c>
      <c r="F86" s="243" t="s">
        <v>596</v>
      </c>
      <c r="G86" s="244" t="s">
        <v>591</v>
      </c>
      <c r="H86" s="245">
        <v>12</v>
      </c>
      <c r="I86" s="246"/>
      <c r="J86" s="247">
        <f>ROUND(I86*H86,2)</f>
        <v>0</v>
      </c>
      <c r="K86" s="243" t="s">
        <v>135</v>
      </c>
      <c r="L86" s="69"/>
      <c r="M86" s="248" t="s">
        <v>21</v>
      </c>
      <c r="N86" s="249" t="s">
        <v>40</v>
      </c>
      <c r="O86" s="44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9">
        <f>S86*H86</f>
        <v>0</v>
      </c>
      <c r="AR86" s="21" t="s">
        <v>146</v>
      </c>
      <c r="AT86" s="21" t="s">
        <v>184</v>
      </c>
      <c r="AU86" s="21" t="s">
        <v>79</v>
      </c>
      <c r="AY86" s="21" t="s">
        <v>130</v>
      </c>
      <c r="BE86" s="240">
        <f>IF(N86="základní",J86,0)</f>
        <v>0</v>
      </c>
      <c r="BF86" s="240">
        <f>IF(N86="snížená",J86,0)</f>
        <v>0</v>
      </c>
      <c r="BG86" s="240">
        <f>IF(N86="zákl. přenesená",J86,0)</f>
        <v>0</v>
      </c>
      <c r="BH86" s="240">
        <f>IF(N86="sníž. přenesená",J86,0)</f>
        <v>0</v>
      </c>
      <c r="BI86" s="240">
        <f>IF(N86="nulová",J86,0)</f>
        <v>0</v>
      </c>
      <c r="BJ86" s="21" t="s">
        <v>77</v>
      </c>
      <c r="BK86" s="240">
        <f>ROUND(I86*H86,2)</f>
        <v>0</v>
      </c>
      <c r="BL86" s="21" t="s">
        <v>146</v>
      </c>
      <c r="BM86" s="21" t="s">
        <v>597</v>
      </c>
    </row>
    <row r="87" s="1" customFormat="1" ht="63.75" customHeight="1">
      <c r="B87" s="43"/>
      <c r="C87" s="241" t="s">
        <v>146</v>
      </c>
      <c r="D87" s="241" t="s">
        <v>184</v>
      </c>
      <c r="E87" s="242" t="s">
        <v>598</v>
      </c>
      <c r="F87" s="243" t="s">
        <v>599</v>
      </c>
      <c r="G87" s="244" t="s">
        <v>591</v>
      </c>
      <c r="H87" s="245">
        <v>4</v>
      </c>
      <c r="I87" s="246"/>
      <c r="J87" s="247">
        <f>ROUND(I87*H87,2)</f>
        <v>0</v>
      </c>
      <c r="K87" s="243" t="s">
        <v>135</v>
      </c>
      <c r="L87" s="69"/>
      <c r="M87" s="248" t="s">
        <v>21</v>
      </c>
      <c r="N87" s="249" t="s">
        <v>40</v>
      </c>
      <c r="O87" s="44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AR87" s="21" t="s">
        <v>146</v>
      </c>
      <c r="AT87" s="21" t="s">
        <v>184</v>
      </c>
      <c r="AU87" s="21" t="s">
        <v>79</v>
      </c>
      <c r="AY87" s="21" t="s">
        <v>130</v>
      </c>
      <c r="BE87" s="240">
        <f>IF(N87="základní",J87,0)</f>
        <v>0</v>
      </c>
      <c r="BF87" s="240">
        <f>IF(N87="snížená",J87,0)</f>
        <v>0</v>
      </c>
      <c r="BG87" s="240">
        <f>IF(N87="zákl. přenesená",J87,0)</f>
        <v>0</v>
      </c>
      <c r="BH87" s="240">
        <f>IF(N87="sníž. přenesená",J87,0)</f>
        <v>0</v>
      </c>
      <c r="BI87" s="240">
        <f>IF(N87="nulová",J87,0)</f>
        <v>0</v>
      </c>
      <c r="BJ87" s="21" t="s">
        <v>77</v>
      </c>
      <c r="BK87" s="240">
        <f>ROUND(I87*H87,2)</f>
        <v>0</v>
      </c>
      <c r="BL87" s="21" t="s">
        <v>146</v>
      </c>
      <c r="BM87" s="21" t="s">
        <v>162</v>
      </c>
    </row>
    <row r="88" s="1" customFormat="1" ht="63.75" customHeight="1">
      <c r="B88" s="43"/>
      <c r="C88" s="241" t="s">
        <v>150</v>
      </c>
      <c r="D88" s="241" t="s">
        <v>184</v>
      </c>
      <c r="E88" s="242" t="s">
        <v>600</v>
      </c>
      <c r="F88" s="243" t="s">
        <v>601</v>
      </c>
      <c r="G88" s="244" t="s">
        <v>195</v>
      </c>
      <c r="H88" s="245">
        <v>640</v>
      </c>
      <c r="I88" s="246"/>
      <c r="J88" s="247">
        <f>ROUND(I88*H88,2)</f>
        <v>0</v>
      </c>
      <c r="K88" s="243" t="s">
        <v>135</v>
      </c>
      <c r="L88" s="69"/>
      <c r="M88" s="248" t="s">
        <v>21</v>
      </c>
      <c r="N88" s="252" t="s">
        <v>40</v>
      </c>
      <c r="O88" s="253"/>
      <c r="P88" s="254">
        <f>O88*H88</f>
        <v>0</v>
      </c>
      <c r="Q88" s="254">
        <v>0</v>
      </c>
      <c r="R88" s="254">
        <f>Q88*H88</f>
        <v>0</v>
      </c>
      <c r="S88" s="254">
        <v>0</v>
      </c>
      <c r="T88" s="255">
        <f>S88*H88</f>
        <v>0</v>
      </c>
      <c r="AR88" s="21" t="s">
        <v>146</v>
      </c>
      <c r="AT88" s="21" t="s">
        <v>184</v>
      </c>
      <c r="AU88" s="21" t="s">
        <v>79</v>
      </c>
      <c r="AY88" s="21" t="s">
        <v>130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21" t="s">
        <v>77</v>
      </c>
      <c r="BK88" s="240">
        <f>ROUND(I88*H88,2)</f>
        <v>0</v>
      </c>
      <c r="BL88" s="21" t="s">
        <v>146</v>
      </c>
      <c r="BM88" s="21" t="s">
        <v>171</v>
      </c>
    </row>
    <row r="89" s="1" customFormat="1" ht="6.96" customHeight="1">
      <c r="B89" s="64"/>
      <c r="C89" s="65"/>
      <c r="D89" s="65"/>
      <c r="E89" s="65"/>
      <c r="F89" s="65"/>
      <c r="G89" s="65"/>
      <c r="H89" s="65"/>
      <c r="I89" s="175"/>
      <c r="J89" s="65"/>
      <c r="K89" s="65"/>
      <c r="L89" s="69"/>
    </row>
  </sheetData>
  <sheetProtection sheet="1" autoFilter="0" formatColumns="0" formatRows="0" objects="1" scenarios="1" spinCount="100000" saltValue="t4Zm0398ev48iK67UHuFNr7rfJJc7ln78srf0iVu+SPDVxNQOHZjXiP9R5CtyR46l8RBdxY4DCos0cufn+HBfA==" hashValue="TMVCTQuCJsX/lpKWOuZby4IMSqjppa1NCeVSyDlaWUlhV1Hd3/0Ed8ulgO5/5QRoFmbOGG3KE0rGhQX5ukCzxw==" algorithmName="SHA-512" password="CC35"/>
  <autoFilter ref="C77:K8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98</v>
      </c>
      <c r="G1" s="148" t="s">
        <v>99</v>
      </c>
      <c r="H1" s="148"/>
      <c r="I1" s="149"/>
      <c r="J1" s="148" t="s">
        <v>100</v>
      </c>
      <c r="K1" s="147" t="s">
        <v>101</v>
      </c>
      <c r="L1" s="148" t="s">
        <v>102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 xml:space="preserve"> Starostín-náhrada KO počítači náprav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104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602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13. 7. 2018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55" t="s">
        <v>29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30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29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32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29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34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35</v>
      </c>
      <c r="E27" s="44"/>
      <c r="F27" s="44"/>
      <c r="G27" s="44"/>
      <c r="H27" s="44"/>
      <c r="I27" s="153"/>
      <c r="J27" s="164">
        <f>ROUND(J78,2)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37</v>
      </c>
      <c r="G29" s="44"/>
      <c r="H29" s="44"/>
      <c r="I29" s="165" t="s">
        <v>36</v>
      </c>
      <c r="J29" s="49" t="s">
        <v>38</v>
      </c>
      <c r="K29" s="48"/>
    </row>
    <row r="30" s="1" customFormat="1" ht="14.4" customHeight="1">
      <c r="B30" s="43"/>
      <c r="C30" s="44"/>
      <c r="D30" s="52" t="s">
        <v>39</v>
      </c>
      <c r="E30" s="52" t="s">
        <v>40</v>
      </c>
      <c r="F30" s="166">
        <f>ROUND(SUM(BE78:BE88), 2)</f>
        <v>0</v>
      </c>
      <c r="G30" s="44"/>
      <c r="H30" s="44"/>
      <c r="I30" s="167">
        <v>0.20999999999999999</v>
      </c>
      <c r="J30" s="166">
        <f>ROUND(ROUND((SUM(BE78:BE88)), 2)*I30, 2)</f>
        <v>0</v>
      </c>
      <c r="K30" s="48"/>
    </row>
    <row r="31" s="1" customFormat="1" ht="14.4" customHeight="1">
      <c r="B31" s="43"/>
      <c r="C31" s="44"/>
      <c r="D31" s="44"/>
      <c r="E31" s="52" t="s">
        <v>41</v>
      </c>
      <c r="F31" s="166">
        <f>ROUND(SUM(BF78:BF88), 2)</f>
        <v>0</v>
      </c>
      <c r="G31" s="44"/>
      <c r="H31" s="44"/>
      <c r="I31" s="167">
        <v>0.14999999999999999</v>
      </c>
      <c r="J31" s="166">
        <f>ROUND(ROUND((SUM(BF78:BF88)),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42</v>
      </c>
      <c r="F32" s="166">
        <f>ROUND(SUM(BG78:BG88),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43</v>
      </c>
      <c r="F33" s="166">
        <f>ROUND(SUM(BH78:BH88),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44</v>
      </c>
      <c r="F34" s="166">
        <f>ROUND(SUM(BI78:BI88),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45</v>
      </c>
      <c r="E36" s="95"/>
      <c r="F36" s="95"/>
      <c r="G36" s="170" t="s">
        <v>46</v>
      </c>
      <c r="H36" s="171" t="s">
        <v>47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106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 xml:space="preserve"> Starostín-náhrada KO počítači náprav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104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SO_100 - VRN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55" t="s">
        <v>25</v>
      </c>
      <c r="J49" s="156" t="str">
        <f>IF(J12="","",J12)</f>
        <v>13. 7. 2018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55" t="s">
        <v>32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30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107</v>
      </c>
      <c r="D54" s="168"/>
      <c r="E54" s="168"/>
      <c r="F54" s="168"/>
      <c r="G54" s="168"/>
      <c r="H54" s="168"/>
      <c r="I54" s="182"/>
      <c r="J54" s="183" t="s">
        <v>108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109</v>
      </c>
      <c r="D56" s="44"/>
      <c r="E56" s="44"/>
      <c r="F56" s="44"/>
      <c r="G56" s="44"/>
      <c r="H56" s="44"/>
      <c r="I56" s="153"/>
      <c r="J56" s="164">
        <f>J78</f>
        <v>0</v>
      </c>
      <c r="K56" s="48"/>
      <c r="AU56" s="21" t="s">
        <v>110</v>
      </c>
    </row>
    <row r="57" s="8" customFormat="1" ht="24.96" customHeight="1">
      <c r="B57" s="186"/>
      <c r="C57" s="187"/>
      <c r="D57" s="188" t="s">
        <v>114</v>
      </c>
      <c r="E57" s="189"/>
      <c r="F57" s="189"/>
      <c r="G57" s="189"/>
      <c r="H57" s="189"/>
      <c r="I57" s="190"/>
      <c r="J57" s="191">
        <f>J79</f>
        <v>0</v>
      </c>
      <c r="K57" s="192"/>
    </row>
    <row r="58" s="8" customFormat="1" ht="24.96" customHeight="1">
      <c r="B58" s="186"/>
      <c r="C58" s="187"/>
      <c r="D58" s="188" t="s">
        <v>603</v>
      </c>
      <c r="E58" s="189"/>
      <c r="F58" s="189"/>
      <c r="G58" s="189"/>
      <c r="H58" s="189"/>
      <c r="I58" s="190"/>
      <c r="J58" s="191">
        <f>J81</f>
        <v>0</v>
      </c>
      <c r="K58" s="192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75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8"/>
      <c r="L64" s="69"/>
    </row>
    <row r="65" s="1" customFormat="1" ht="36.96" customHeight="1">
      <c r="B65" s="43"/>
      <c r="C65" s="70" t="s">
        <v>115</v>
      </c>
      <c r="D65" s="71"/>
      <c r="E65" s="71"/>
      <c r="F65" s="71"/>
      <c r="G65" s="71"/>
      <c r="H65" s="71"/>
      <c r="I65" s="200"/>
      <c r="J65" s="71"/>
      <c r="K65" s="71"/>
      <c r="L65" s="69"/>
    </row>
    <row r="66" s="1" customFormat="1" ht="6.96" customHeight="1">
      <c r="B66" s="43"/>
      <c r="C66" s="71"/>
      <c r="D66" s="71"/>
      <c r="E66" s="71"/>
      <c r="F66" s="71"/>
      <c r="G66" s="71"/>
      <c r="H66" s="71"/>
      <c r="I66" s="200"/>
      <c r="J66" s="71"/>
      <c r="K66" s="71"/>
      <c r="L66" s="69"/>
    </row>
    <row r="67" s="1" customFormat="1" ht="14.4" customHeight="1">
      <c r="B67" s="43"/>
      <c r="C67" s="73" t="s">
        <v>18</v>
      </c>
      <c r="D67" s="71"/>
      <c r="E67" s="71"/>
      <c r="F67" s="71"/>
      <c r="G67" s="71"/>
      <c r="H67" s="71"/>
      <c r="I67" s="200"/>
      <c r="J67" s="71"/>
      <c r="K67" s="71"/>
      <c r="L67" s="69"/>
    </row>
    <row r="68" s="1" customFormat="1" ht="16.5" customHeight="1">
      <c r="B68" s="43"/>
      <c r="C68" s="71"/>
      <c r="D68" s="71"/>
      <c r="E68" s="201" t="str">
        <f>E7</f>
        <v xml:space="preserve"> Starostín-náhrada KO počítači náprav</v>
      </c>
      <c r="F68" s="73"/>
      <c r="G68" s="73"/>
      <c r="H68" s="73"/>
      <c r="I68" s="200"/>
      <c r="J68" s="71"/>
      <c r="K68" s="71"/>
      <c r="L68" s="69"/>
    </row>
    <row r="69" s="1" customFormat="1" ht="14.4" customHeight="1">
      <c r="B69" s="43"/>
      <c r="C69" s="73" t="s">
        <v>104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17.25" customHeight="1">
      <c r="B70" s="43"/>
      <c r="C70" s="71"/>
      <c r="D70" s="71"/>
      <c r="E70" s="79" t="str">
        <f>E9</f>
        <v>SO_100 - VRN</v>
      </c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8" customHeight="1">
      <c r="B72" s="43"/>
      <c r="C72" s="73" t="s">
        <v>23</v>
      </c>
      <c r="D72" s="71"/>
      <c r="E72" s="71"/>
      <c r="F72" s="202" t="str">
        <f>F12</f>
        <v xml:space="preserve"> </v>
      </c>
      <c r="G72" s="71"/>
      <c r="H72" s="71"/>
      <c r="I72" s="203" t="s">
        <v>25</v>
      </c>
      <c r="J72" s="82" t="str">
        <f>IF(J12="","",J12)</f>
        <v>13. 7. 2018</v>
      </c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200"/>
      <c r="J73" s="71"/>
      <c r="K73" s="71"/>
      <c r="L73" s="69"/>
    </row>
    <row r="74" s="1" customFormat="1">
      <c r="B74" s="43"/>
      <c r="C74" s="73" t="s">
        <v>27</v>
      </c>
      <c r="D74" s="71"/>
      <c r="E74" s="71"/>
      <c r="F74" s="202" t="str">
        <f>E15</f>
        <v xml:space="preserve"> </v>
      </c>
      <c r="G74" s="71"/>
      <c r="H74" s="71"/>
      <c r="I74" s="203" t="s">
        <v>32</v>
      </c>
      <c r="J74" s="202" t="str">
        <f>E21</f>
        <v xml:space="preserve"> </v>
      </c>
      <c r="K74" s="71"/>
      <c r="L74" s="69"/>
    </row>
    <row r="75" s="1" customFormat="1" ht="14.4" customHeight="1">
      <c r="B75" s="43"/>
      <c r="C75" s="73" t="s">
        <v>30</v>
      </c>
      <c r="D75" s="71"/>
      <c r="E75" s="71"/>
      <c r="F75" s="202" t="str">
        <f>IF(E18="","",E18)</f>
        <v/>
      </c>
      <c r="G75" s="71"/>
      <c r="H75" s="71"/>
      <c r="I75" s="200"/>
      <c r="J75" s="71"/>
      <c r="K75" s="71"/>
      <c r="L75" s="69"/>
    </row>
    <row r="76" s="1" customFormat="1" ht="10.32" customHeight="1">
      <c r="B76" s="43"/>
      <c r="C76" s="71"/>
      <c r="D76" s="71"/>
      <c r="E76" s="71"/>
      <c r="F76" s="71"/>
      <c r="G76" s="71"/>
      <c r="H76" s="71"/>
      <c r="I76" s="200"/>
      <c r="J76" s="71"/>
      <c r="K76" s="71"/>
      <c r="L76" s="69"/>
    </row>
    <row r="77" s="10" customFormat="1" ht="29.28" customHeight="1">
      <c r="B77" s="204"/>
      <c r="C77" s="205" t="s">
        <v>116</v>
      </c>
      <c r="D77" s="206" t="s">
        <v>54</v>
      </c>
      <c r="E77" s="206" t="s">
        <v>50</v>
      </c>
      <c r="F77" s="206" t="s">
        <v>117</v>
      </c>
      <c r="G77" s="206" t="s">
        <v>118</v>
      </c>
      <c r="H77" s="206" t="s">
        <v>119</v>
      </c>
      <c r="I77" s="207" t="s">
        <v>120</v>
      </c>
      <c r="J77" s="206" t="s">
        <v>108</v>
      </c>
      <c r="K77" s="208" t="s">
        <v>121</v>
      </c>
      <c r="L77" s="209"/>
      <c r="M77" s="99" t="s">
        <v>122</v>
      </c>
      <c r="N77" s="100" t="s">
        <v>39</v>
      </c>
      <c r="O77" s="100" t="s">
        <v>123</v>
      </c>
      <c r="P77" s="100" t="s">
        <v>124</v>
      </c>
      <c r="Q77" s="100" t="s">
        <v>125</v>
      </c>
      <c r="R77" s="100" t="s">
        <v>126</v>
      </c>
      <c r="S77" s="100" t="s">
        <v>127</v>
      </c>
      <c r="T77" s="101" t="s">
        <v>128</v>
      </c>
    </row>
    <row r="78" s="1" customFormat="1" ht="29.28" customHeight="1">
      <c r="B78" s="43"/>
      <c r="C78" s="105" t="s">
        <v>109</v>
      </c>
      <c r="D78" s="71"/>
      <c r="E78" s="71"/>
      <c r="F78" s="71"/>
      <c r="G78" s="71"/>
      <c r="H78" s="71"/>
      <c r="I78" s="200"/>
      <c r="J78" s="210">
        <f>BK78</f>
        <v>0</v>
      </c>
      <c r="K78" s="71"/>
      <c r="L78" s="69"/>
      <c r="M78" s="102"/>
      <c r="N78" s="103"/>
      <c r="O78" s="103"/>
      <c r="P78" s="211">
        <f>P79+P81</f>
        <v>0</v>
      </c>
      <c r="Q78" s="103"/>
      <c r="R78" s="211">
        <f>R79+R81</f>
        <v>0</v>
      </c>
      <c r="S78" s="103"/>
      <c r="T78" s="212">
        <f>T79+T81</f>
        <v>0</v>
      </c>
      <c r="AT78" s="21" t="s">
        <v>68</v>
      </c>
      <c r="AU78" s="21" t="s">
        <v>110</v>
      </c>
      <c r="BK78" s="213">
        <f>BK79+BK81</f>
        <v>0</v>
      </c>
    </row>
    <row r="79" s="11" customFormat="1" ht="37.44" customHeight="1">
      <c r="B79" s="214"/>
      <c r="C79" s="215"/>
      <c r="D79" s="216" t="s">
        <v>68</v>
      </c>
      <c r="E79" s="217" t="s">
        <v>230</v>
      </c>
      <c r="F79" s="217" t="s">
        <v>231</v>
      </c>
      <c r="G79" s="215"/>
      <c r="H79" s="215"/>
      <c r="I79" s="218"/>
      <c r="J79" s="219">
        <f>BK79</f>
        <v>0</v>
      </c>
      <c r="K79" s="215"/>
      <c r="L79" s="220"/>
      <c r="M79" s="221"/>
      <c r="N79" s="222"/>
      <c r="O79" s="222"/>
      <c r="P79" s="223">
        <f>P80</f>
        <v>0</v>
      </c>
      <c r="Q79" s="222"/>
      <c r="R79" s="223">
        <f>R80</f>
        <v>0</v>
      </c>
      <c r="S79" s="222"/>
      <c r="T79" s="224">
        <f>T80</f>
        <v>0</v>
      </c>
      <c r="AR79" s="225" t="s">
        <v>146</v>
      </c>
      <c r="AT79" s="226" t="s">
        <v>68</v>
      </c>
      <c r="AU79" s="226" t="s">
        <v>69</v>
      </c>
      <c r="AY79" s="225" t="s">
        <v>130</v>
      </c>
      <c r="BK79" s="227">
        <f>BK80</f>
        <v>0</v>
      </c>
    </row>
    <row r="80" s="1" customFormat="1" ht="63.75" customHeight="1">
      <c r="B80" s="43"/>
      <c r="C80" s="241" t="s">
        <v>150</v>
      </c>
      <c r="D80" s="241" t="s">
        <v>184</v>
      </c>
      <c r="E80" s="242" t="s">
        <v>604</v>
      </c>
      <c r="F80" s="243" t="s">
        <v>605</v>
      </c>
      <c r="G80" s="244" t="s">
        <v>209</v>
      </c>
      <c r="H80" s="245">
        <v>14</v>
      </c>
      <c r="I80" s="246"/>
      <c r="J80" s="247">
        <f>ROUND(I80*H80,2)</f>
        <v>0</v>
      </c>
      <c r="K80" s="243" t="s">
        <v>135</v>
      </c>
      <c r="L80" s="69"/>
      <c r="M80" s="248" t="s">
        <v>21</v>
      </c>
      <c r="N80" s="249" t="s">
        <v>40</v>
      </c>
      <c r="O80" s="44"/>
      <c r="P80" s="238">
        <f>O80*H80</f>
        <v>0</v>
      </c>
      <c r="Q80" s="238">
        <v>0</v>
      </c>
      <c r="R80" s="238">
        <f>Q80*H80</f>
        <v>0</v>
      </c>
      <c r="S80" s="238">
        <v>0</v>
      </c>
      <c r="T80" s="239">
        <f>S80*H80</f>
        <v>0</v>
      </c>
      <c r="AR80" s="21" t="s">
        <v>606</v>
      </c>
      <c r="AT80" s="21" t="s">
        <v>184</v>
      </c>
      <c r="AU80" s="21" t="s">
        <v>77</v>
      </c>
      <c r="AY80" s="21" t="s">
        <v>130</v>
      </c>
      <c r="BE80" s="240">
        <f>IF(N80="základní",J80,0)</f>
        <v>0</v>
      </c>
      <c r="BF80" s="240">
        <f>IF(N80="snížená",J80,0)</f>
        <v>0</v>
      </c>
      <c r="BG80" s="240">
        <f>IF(N80="zákl. přenesená",J80,0)</f>
        <v>0</v>
      </c>
      <c r="BH80" s="240">
        <f>IF(N80="sníž. přenesená",J80,0)</f>
        <v>0</v>
      </c>
      <c r="BI80" s="240">
        <f>IF(N80="nulová",J80,0)</f>
        <v>0</v>
      </c>
      <c r="BJ80" s="21" t="s">
        <v>77</v>
      </c>
      <c r="BK80" s="240">
        <f>ROUND(I80*H80,2)</f>
        <v>0</v>
      </c>
      <c r="BL80" s="21" t="s">
        <v>606</v>
      </c>
      <c r="BM80" s="21" t="s">
        <v>79</v>
      </c>
    </row>
    <row r="81" s="11" customFormat="1" ht="37.44" customHeight="1">
      <c r="B81" s="214"/>
      <c r="C81" s="215"/>
      <c r="D81" s="216" t="s">
        <v>68</v>
      </c>
      <c r="E81" s="217" t="s">
        <v>95</v>
      </c>
      <c r="F81" s="217" t="s">
        <v>607</v>
      </c>
      <c r="G81" s="215"/>
      <c r="H81" s="215"/>
      <c r="I81" s="218"/>
      <c r="J81" s="219">
        <f>BK81</f>
        <v>0</v>
      </c>
      <c r="K81" s="215"/>
      <c r="L81" s="220"/>
      <c r="M81" s="221"/>
      <c r="N81" s="222"/>
      <c r="O81" s="222"/>
      <c r="P81" s="223">
        <f>SUM(P82:P88)</f>
        <v>0</v>
      </c>
      <c r="Q81" s="222"/>
      <c r="R81" s="223">
        <f>SUM(R82:R88)</f>
        <v>0</v>
      </c>
      <c r="S81" s="222"/>
      <c r="T81" s="224">
        <f>SUM(T82:T88)</f>
        <v>0</v>
      </c>
      <c r="AR81" s="225" t="s">
        <v>150</v>
      </c>
      <c r="AT81" s="226" t="s">
        <v>68</v>
      </c>
      <c r="AU81" s="226" t="s">
        <v>69</v>
      </c>
      <c r="AY81" s="225" t="s">
        <v>130</v>
      </c>
      <c r="BK81" s="227">
        <f>SUM(BK82:BK88)</f>
        <v>0</v>
      </c>
    </row>
    <row r="82" s="1" customFormat="1" ht="16.5" customHeight="1">
      <c r="B82" s="43"/>
      <c r="C82" s="241" t="s">
        <v>77</v>
      </c>
      <c r="D82" s="241" t="s">
        <v>184</v>
      </c>
      <c r="E82" s="242" t="s">
        <v>608</v>
      </c>
      <c r="F82" s="243" t="s">
        <v>609</v>
      </c>
      <c r="G82" s="244" t="s">
        <v>610</v>
      </c>
      <c r="H82" s="259"/>
      <c r="I82" s="246"/>
      <c r="J82" s="247">
        <f>ROUND(I82*H82,2)</f>
        <v>0</v>
      </c>
      <c r="K82" s="243" t="s">
        <v>135</v>
      </c>
      <c r="L82" s="69"/>
      <c r="M82" s="248" t="s">
        <v>21</v>
      </c>
      <c r="N82" s="249" t="s">
        <v>40</v>
      </c>
      <c r="O82" s="44"/>
      <c r="P82" s="238">
        <f>O82*H82</f>
        <v>0</v>
      </c>
      <c r="Q82" s="238">
        <v>0</v>
      </c>
      <c r="R82" s="238">
        <f>Q82*H82</f>
        <v>0</v>
      </c>
      <c r="S82" s="238">
        <v>0</v>
      </c>
      <c r="T82" s="239">
        <f>S82*H82</f>
        <v>0</v>
      </c>
      <c r="AR82" s="21" t="s">
        <v>611</v>
      </c>
      <c r="AT82" s="21" t="s">
        <v>184</v>
      </c>
      <c r="AU82" s="21" t="s">
        <v>77</v>
      </c>
      <c r="AY82" s="21" t="s">
        <v>130</v>
      </c>
      <c r="BE82" s="240">
        <f>IF(N82="základní",J82,0)</f>
        <v>0</v>
      </c>
      <c r="BF82" s="240">
        <f>IF(N82="snížená",J82,0)</f>
        <v>0</v>
      </c>
      <c r="BG82" s="240">
        <f>IF(N82="zákl. přenesená",J82,0)</f>
        <v>0</v>
      </c>
      <c r="BH82" s="240">
        <f>IF(N82="sníž. přenesená",J82,0)</f>
        <v>0</v>
      </c>
      <c r="BI82" s="240">
        <f>IF(N82="nulová",J82,0)</f>
        <v>0</v>
      </c>
      <c r="BJ82" s="21" t="s">
        <v>77</v>
      </c>
      <c r="BK82" s="240">
        <f>ROUND(I82*H82,2)</f>
        <v>0</v>
      </c>
      <c r="BL82" s="21" t="s">
        <v>611</v>
      </c>
      <c r="BM82" s="21" t="s">
        <v>154</v>
      </c>
    </row>
    <row r="83" s="1" customFormat="1" ht="16.5" customHeight="1">
      <c r="B83" s="43"/>
      <c r="C83" s="241" t="s">
        <v>79</v>
      </c>
      <c r="D83" s="241" t="s">
        <v>184</v>
      </c>
      <c r="E83" s="242" t="s">
        <v>612</v>
      </c>
      <c r="F83" s="243" t="s">
        <v>613</v>
      </c>
      <c r="G83" s="244" t="s">
        <v>610</v>
      </c>
      <c r="H83" s="259"/>
      <c r="I83" s="246"/>
      <c r="J83" s="247">
        <f>ROUND(I83*H83,2)</f>
        <v>0</v>
      </c>
      <c r="K83" s="243" t="s">
        <v>135</v>
      </c>
      <c r="L83" s="69"/>
      <c r="M83" s="248" t="s">
        <v>21</v>
      </c>
      <c r="N83" s="249" t="s">
        <v>40</v>
      </c>
      <c r="O83" s="44"/>
      <c r="P83" s="238">
        <f>O83*H83</f>
        <v>0</v>
      </c>
      <c r="Q83" s="238">
        <v>0</v>
      </c>
      <c r="R83" s="238">
        <f>Q83*H83</f>
        <v>0</v>
      </c>
      <c r="S83" s="238">
        <v>0</v>
      </c>
      <c r="T83" s="239">
        <f>S83*H83</f>
        <v>0</v>
      </c>
      <c r="AR83" s="21" t="s">
        <v>611</v>
      </c>
      <c r="AT83" s="21" t="s">
        <v>184</v>
      </c>
      <c r="AU83" s="21" t="s">
        <v>77</v>
      </c>
      <c r="AY83" s="21" t="s">
        <v>130</v>
      </c>
      <c r="BE83" s="240">
        <f>IF(N83="základní",J83,0)</f>
        <v>0</v>
      </c>
      <c r="BF83" s="240">
        <f>IF(N83="snížená",J83,0)</f>
        <v>0</v>
      </c>
      <c r="BG83" s="240">
        <f>IF(N83="zákl. přenesená",J83,0)</f>
        <v>0</v>
      </c>
      <c r="BH83" s="240">
        <f>IF(N83="sníž. přenesená",J83,0)</f>
        <v>0</v>
      </c>
      <c r="BI83" s="240">
        <f>IF(N83="nulová",J83,0)</f>
        <v>0</v>
      </c>
      <c r="BJ83" s="21" t="s">
        <v>77</v>
      </c>
      <c r="BK83" s="240">
        <f>ROUND(I83*H83,2)</f>
        <v>0</v>
      </c>
      <c r="BL83" s="21" t="s">
        <v>611</v>
      </c>
      <c r="BM83" s="21" t="s">
        <v>162</v>
      </c>
    </row>
    <row r="84" s="1" customFormat="1" ht="16.5" customHeight="1">
      <c r="B84" s="43"/>
      <c r="C84" s="241" t="s">
        <v>158</v>
      </c>
      <c r="D84" s="241" t="s">
        <v>184</v>
      </c>
      <c r="E84" s="242" t="s">
        <v>614</v>
      </c>
      <c r="F84" s="243" t="s">
        <v>615</v>
      </c>
      <c r="G84" s="244" t="s">
        <v>610</v>
      </c>
      <c r="H84" s="259"/>
      <c r="I84" s="246"/>
      <c r="J84" s="247">
        <f>ROUND(I84*H84,2)</f>
        <v>0</v>
      </c>
      <c r="K84" s="243" t="s">
        <v>135</v>
      </c>
      <c r="L84" s="69"/>
      <c r="M84" s="248" t="s">
        <v>21</v>
      </c>
      <c r="N84" s="249" t="s">
        <v>40</v>
      </c>
      <c r="O84" s="44"/>
      <c r="P84" s="238">
        <f>O84*H84</f>
        <v>0</v>
      </c>
      <c r="Q84" s="238">
        <v>0</v>
      </c>
      <c r="R84" s="238">
        <f>Q84*H84</f>
        <v>0</v>
      </c>
      <c r="S84" s="238">
        <v>0</v>
      </c>
      <c r="T84" s="239">
        <f>S84*H84</f>
        <v>0</v>
      </c>
      <c r="AR84" s="21" t="s">
        <v>611</v>
      </c>
      <c r="AT84" s="21" t="s">
        <v>184</v>
      </c>
      <c r="AU84" s="21" t="s">
        <v>77</v>
      </c>
      <c r="AY84" s="21" t="s">
        <v>130</v>
      </c>
      <c r="BE84" s="240">
        <f>IF(N84="základní",J84,0)</f>
        <v>0</v>
      </c>
      <c r="BF84" s="240">
        <f>IF(N84="snížená",J84,0)</f>
        <v>0</v>
      </c>
      <c r="BG84" s="240">
        <f>IF(N84="zákl. přenesená",J84,0)</f>
        <v>0</v>
      </c>
      <c r="BH84" s="240">
        <f>IF(N84="sníž. přenesená",J84,0)</f>
        <v>0</v>
      </c>
      <c r="BI84" s="240">
        <f>IF(N84="nulová",J84,0)</f>
        <v>0</v>
      </c>
      <c r="BJ84" s="21" t="s">
        <v>77</v>
      </c>
      <c r="BK84" s="240">
        <f>ROUND(I84*H84,2)</f>
        <v>0</v>
      </c>
      <c r="BL84" s="21" t="s">
        <v>611</v>
      </c>
      <c r="BM84" s="21" t="s">
        <v>171</v>
      </c>
    </row>
    <row r="85" s="1" customFormat="1" ht="16.5" customHeight="1">
      <c r="B85" s="43"/>
      <c r="C85" s="241" t="s">
        <v>142</v>
      </c>
      <c r="D85" s="241" t="s">
        <v>184</v>
      </c>
      <c r="E85" s="242" t="s">
        <v>616</v>
      </c>
      <c r="F85" s="243" t="s">
        <v>617</v>
      </c>
      <c r="G85" s="244" t="s">
        <v>610</v>
      </c>
      <c r="H85" s="259"/>
      <c r="I85" s="246"/>
      <c r="J85" s="247">
        <f>ROUND(I85*H85,2)</f>
        <v>0</v>
      </c>
      <c r="K85" s="243" t="s">
        <v>135</v>
      </c>
      <c r="L85" s="69"/>
      <c r="M85" s="248" t="s">
        <v>21</v>
      </c>
      <c r="N85" s="249" t="s">
        <v>40</v>
      </c>
      <c r="O85" s="44"/>
      <c r="P85" s="238">
        <f>O85*H85</f>
        <v>0</v>
      </c>
      <c r="Q85" s="238">
        <v>0</v>
      </c>
      <c r="R85" s="238">
        <f>Q85*H85</f>
        <v>0</v>
      </c>
      <c r="S85" s="238">
        <v>0</v>
      </c>
      <c r="T85" s="239">
        <f>S85*H85</f>
        <v>0</v>
      </c>
      <c r="AR85" s="21" t="s">
        <v>611</v>
      </c>
      <c r="AT85" s="21" t="s">
        <v>184</v>
      </c>
      <c r="AU85" s="21" t="s">
        <v>77</v>
      </c>
      <c r="AY85" s="21" t="s">
        <v>130</v>
      </c>
      <c r="BE85" s="240">
        <f>IF(N85="základní",J85,0)</f>
        <v>0</v>
      </c>
      <c r="BF85" s="240">
        <f>IF(N85="snížená",J85,0)</f>
        <v>0</v>
      </c>
      <c r="BG85" s="240">
        <f>IF(N85="zákl. přenesená",J85,0)</f>
        <v>0</v>
      </c>
      <c r="BH85" s="240">
        <f>IF(N85="sníž. přenesená",J85,0)</f>
        <v>0</v>
      </c>
      <c r="BI85" s="240">
        <f>IF(N85="nulová",J85,0)</f>
        <v>0</v>
      </c>
      <c r="BJ85" s="21" t="s">
        <v>77</v>
      </c>
      <c r="BK85" s="240">
        <f>ROUND(I85*H85,2)</f>
        <v>0</v>
      </c>
      <c r="BL85" s="21" t="s">
        <v>611</v>
      </c>
      <c r="BM85" s="21" t="s">
        <v>179</v>
      </c>
    </row>
    <row r="86" s="1" customFormat="1" ht="16.5" customHeight="1">
      <c r="B86" s="43"/>
      <c r="C86" s="241" t="s">
        <v>179</v>
      </c>
      <c r="D86" s="241" t="s">
        <v>184</v>
      </c>
      <c r="E86" s="242" t="s">
        <v>618</v>
      </c>
      <c r="F86" s="243" t="s">
        <v>619</v>
      </c>
      <c r="G86" s="244" t="s">
        <v>610</v>
      </c>
      <c r="H86" s="259"/>
      <c r="I86" s="246"/>
      <c r="J86" s="247">
        <f>ROUND(I86*H86,2)</f>
        <v>0</v>
      </c>
      <c r="K86" s="243" t="s">
        <v>21</v>
      </c>
      <c r="L86" s="69"/>
      <c r="M86" s="248" t="s">
        <v>21</v>
      </c>
      <c r="N86" s="249" t="s">
        <v>40</v>
      </c>
      <c r="O86" s="44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9">
        <f>S86*H86</f>
        <v>0</v>
      </c>
      <c r="AR86" s="21" t="s">
        <v>611</v>
      </c>
      <c r="AT86" s="21" t="s">
        <v>184</v>
      </c>
      <c r="AU86" s="21" t="s">
        <v>77</v>
      </c>
      <c r="AY86" s="21" t="s">
        <v>130</v>
      </c>
      <c r="BE86" s="240">
        <f>IF(N86="základní",J86,0)</f>
        <v>0</v>
      </c>
      <c r="BF86" s="240">
        <f>IF(N86="snížená",J86,0)</f>
        <v>0</v>
      </c>
      <c r="BG86" s="240">
        <f>IF(N86="zákl. přenesená",J86,0)</f>
        <v>0</v>
      </c>
      <c r="BH86" s="240">
        <f>IF(N86="sníž. přenesená",J86,0)</f>
        <v>0</v>
      </c>
      <c r="BI86" s="240">
        <f>IF(N86="nulová",J86,0)</f>
        <v>0</v>
      </c>
      <c r="BJ86" s="21" t="s">
        <v>77</v>
      </c>
      <c r="BK86" s="240">
        <f>ROUND(I86*H86,2)</f>
        <v>0</v>
      </c>
      <c r="BL86" s="21" t="s">
        <v>611</v>
      </c>
      <c r="BM86" s="21" t="s">
        <v>620</v>
      </c>
    </row>
    <row r="87" s="1" customFormat="1" ht="153" customHeight="1">
      <c r="B87" s="43"/>
      <c r="C87" s="241" t="s">
        <v>171</v>
      </c>
      <c r="D87" s="241" t="s">
        <v>184</v>
      </c>
      <c r="E87" s="242" t="s">
        <v>621</v>
      </c>
      <c r="F87" s="243" t="s">
        <v>622</v>
      </c>
      <c r="G87" s="244" t="s">
        <v>134</v>
      </c>
      <c r="H87" s="245">
        <v>6</v>
      </c>
      <c r="I87" s="246"/>
      <c r="J87" s="247">
        <f>ROUND(I87*H87,2)</f>
        <v>0</v>
      </c>
      <c r="K87" s="243" t="s">
        <v>135</v>
      </c>
      <c r="L87" s="69"/>
      <c r="M87" s="248" t="s">
        <v>21</v>
      </c>
      <c r="N87" s="249" t="s">
        <v>40</v>
      </c>
      <c r="O87" s="44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AR87" s="21" t="s">
        <v>606</v>
      </c>
      <c r="AT87" s="21" t="s">
        <v>184</v>
      </c>
      <c r="AU87" s="21" t="s">
        <v>77</v>
      </c>
      <c r="AY87" s="21" t="s">
        <v>130</v>
      </c>
      <c r="BE87" s="240">
        <f>IF(N87="základní",J87,0)</f>
        <v>0</v>
      </c>
      <c r="BF87" s="240">
        <f>IF(N87="snížená",J87,0)</f>
        <v>0</v>
      </c>
      <c r="BG87" s="240">
        <f>IF(N87="zákl. přenesená",J87,0)</f>
        <v>0</v>
      </c>
      <c r="BH87" s="240">
        <f>IF(N87="sníž. přenesená",J87,0)</f>
        <v>0</v>
      </c>
      <c r="BI87" s="240">
        <f>IF(N87="nulová",J87,0)</f>
        <v>0</v>
      </c>
      <c r="BJ87" s="21" t="s">
        <v>77</v>
      </c>
      <c r="BK87" s="240">
        <f>ROUND(I87*H87,2)</f>
        <v>0</v>
      </c>
      <c r="BL87" s="21" t="s">
        <v>606</v>
      </c>
      <c r="BM87" s="21" t="s">
        <v>623</v>
      </c>
    </row>
    <row r="88" s="1" customFormat="1" ht="153" customHeight="1">
      <c r="B88" s="43"/>
      <c r="C88" s="241" t="s">
        <v>175</v>
      </c>
      <c r="D88" s="241" t="s">
        <v>184</v>
      </c>
      <c r="E88" s="242" t="s">
        <v>624</v>
      </c>
      <c r="F88" s="243" t="s">
        <v>625</v>
      </c>
      <c r="G88" s="244" t="s">
        <v>209</v>
      </c>
      <c r="H88" s="245">
        <v>6</v>
      </c>
      <c r="I88" s="246"/>
      <c r="J88" s="247">
        <f>ROUND(I88*H88,2)</f>
        <v>0</v>
      </c>
      <c r="K88" s="243" t="s">
        <v>135</v>
      </c>
      <c r="L88" s="69"/>
      <c r="M88" s="248" t="s">
        <v>21</v>
      </c>
      <c r="N88" s="252" t="s">
        <v>40</v>
      </c>
      <c r="O88" s="253"/>
      <c r="P88" s="254">
        <f>O88*H88</f>
        <v>0</v>
      </c>
      <c r="Q88" s="254">
        <v>0</v>
      </c>
      <c r="R88" s="254">
        <f>Q88*H88</f>
        <v>0</v>
      </c>
      <c r="S88" s="254">
        <v>0</v>
      </c>
      <c r="T88" s="255">
        <f>S88*H88</f>
        <v>0</v>
      </c>
      <c r="AR88" s="21" t="s">
        <v>606</v>
      </c>
      <c r="AT88" s="21" t="s">
        <v>184</v>
      </c>
      <c r="AU88" s="21" t="s">
        <v>77</v>
      </c>
      <c r="AY88" s="21" t="s">
        <v>130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21" t="s">
        <v>77</v>
      </c>
      <c r="BK88" s="240">
        <f>ROUND(I88*H88,2)</f>
        <v>0</v>
      </c>
      <c r="BL88" s="21" t="s">
        <v>606</v>
      </c>
      <c r="BM88" s="21" t="s">
        <v>626</v>
      </c>
    </row>
    <row r="89" s="1" customFormat="1" ht="6.96" customHeight="1">
      <c r="B89" s="64"/>
      <c r="C89" s="65"/>
      <c r="D89" s="65"/>
      <c r="E89" s="65"/>
      <c r="F89" s="65"/>
      <c r="G89" s="65"/>
      <c r="H89" s="65"/>
      <c r="I89" s="175"/>
      <c r="J89" s="65"/>
      <c r="K89" s="65"/>
      <c r="L89" s="69"/>
    </row>
  </sheetData>
  <sheetProtection sheet="1" autoFilter="0" formatColumns="0" formatRows="0" objects="1" scenarios="1" spinCount="100000" saltValue="VQmQL3CGLQsUOBz08XHW5J1LDb1TuL1izRNA/m/6kA7fof2HCVNdgh5QqgkqFHcwSwrGx3m4imqAYMpbvCXKIQ==" hashValue="fMwObzQfBGR09aPaqkV3X4m5r2/+gTYxYzlD6tF8+Hcrh90dVpUeAqvD9lV/CNk3Bm2f7NJKkAhjw3aDRS0yeQ==" algorithmName="SHA-512" password="CC35"/>
  <autoFilter ref="C77:K8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60" customWidth="1"/>
    <col min="2" max="2" width="1.664063" style="260" customWidth="1"/>
    <col min="3" max="4" width="5" style="260" customWidth="1"/>
    <col min="5" max="5" width="11.67" style="260" customWidth="1"/>
    <col min="6" max="6" width="9.17" style="260" customWidth="1"/>
    <col min="7" max="7" width="5" style="260" customWidth="1"/>
    <col min="8" max="8" width="77.83" style="260" customWidth="1"/>
    <col min="9" max="10" width="20" style="260" customWidth="1"/>
    <col min="11" max="11" width="1.664063" style="260" customWidth="1"/>
  </cols>
  <sheetData>
    <row r="1" ht="37.5" customHeight="1"/>
    <row r="2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2" customFormat="1" ht="45" customHeight="1">
      <c r="B3" s="264"/>
      <c r="C3" s="265" t="s">
        <v>627</v>
      </c>
      <c r="D3" s="265"/>
      <c r="E3" s="265"/>
      <c r="F3" s="265"/>
      <c r="G3" s="265"/>
      <c r="H3" s="265"/>
      <c r="I3" s="265"/>
      <c r="J3" s="265"/>
      <c r="K3" s="266"/>
    </row>
    <row r="4" ht="25.5" customHeight="1">
      <c r="B4" s="267"/>
      <c r="C4" s="268" t="s">
        <v>628</v>
      </c>
      <c r="D4" s="268"/>
      <c r="E4" s="268"/>
      <c r="F4" s="268"/>
      <c r="G4" s="268"/>
      <c r="H4" s="268"/>
      <c r="I4" s="268"/>
      <c r="J4" s="268"/>
      <c r="K4" s="269"/>
    </row>
    <row r="5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ht="15" customHeight="1">
      <c r="B6" s="267"/>
      <c r="C6" s="271" t="s">
        <v>629</v>
      </c>
      <c r="D6" s="271"/>
      <c r="E6" s="271"/>
      <c r="F6" s="271"/>
      <c r="G6" s="271"/>
      <c r="H6" s="271"/>
      <c r="I6" s="271"/>
      <c r="J6" s="271"/>
      <c r="K6" s="269"/>
    </row>
    <row r="7" ht="15" customHeight="1">
      <c r="B7" s="272"/>
      <c r="C7" s="271" t="s">
        <v>630</v>
      </c>
      <c r="D7" s="271"/>
      <c r="E7" s="271"/>
      <c r="F7" s="271"/>
      <c r="G7" s="271"/>
      <c r="H7" s="271"/>
      <c r="I7" s="271"/>
      <c r="J7" s="271"/>
      <c r="K7" s="269"/>
    </row>
    <row r="8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ht="15" customHeight="1">
      <c r="B9" s="272"/>
      <c r="C9" s="271" t="s">
        <v>631</v>
      </c>
      <c r="D9" s="271"/>
      <c r="E9" s="271"/>
      <c r="F9" s="271"/>
      <c r="G9" s="271"/>
      <c r="H9" s="271"/>
      <c r="I9" s="271"/>
      <c r="J9" s="271"/>
      <c r="K9" s="269"/>
    </row>
    <row r="10" ht="15" customHeight="1">
      <c r="B10" s="272"/>
      <c r="C10" s="271"/>
      <c r="D10" s="271" t="s">
        <v>632</v>
      </c>
      <c r="E10" s="271"/>
      <c r="F10" s="271"/>
      <c r="G10" s="271"/>
      <c r="H10" s="271"/>
      <c r="I10" s="271"/>
      <c r="J10" s="271"/>
      <c r="K10" s="269"/>
    </row>
    <row r="11" ht="15" customHeight="1">
      <c r="B11" s="272"/>
      <c r="C11" s="273"/>
      <c r="D11" s="271" t="s">
        <v>633</v>
      </c>
      <c r="E11" s="271"/>
      <c r="F11" s="271"/>
      <c r="G11" s="271"/>
      <c r="H11" s="271"/>
      <c r="I11" s="271"/>
      <c r="J11" s="271"/>
      <c r="K11" s="269"/>
    </row>
    <row r="12" ht="12.75" customHeight="1">
      <c r="B12" s="272"/>
      <c r="C12" s="273"/>
      <c r="D12" s="273"/>
      <c r="E12" s="273"/>
      <c r="F12" s="273"/>
      <c r="G12" s="273"/>
      <c r="H12" s="273"/>
      <c r="I12" s="273"/>
      <c r="J12" s="273"/>
      <c r="K12" s="269"/>
    </row>
    <row r="13" ht="15" customHeight="1">
      <c r="B13" s="272"/>
      <c r="C13" s="273"/>
      <c r="D13" s="271" t="s">
        <v>634</v>
      </c>
      <c r="E13" s="271"/>
      <c r="F13" s="271"/>
      <c r="G13" s="271"/>
      <c r="H13" s="271"/>
      <c r="I13" s="271"/>
      <c r="J13" s="271"/>
      <c r="K13" s="269"/>
    </row>
    <row r="14" ht="15" customHeight="1">
      <c r="B14" s="272"/>
      <c r="C14" s="273"/>
      <c r="D14" s="271" t="s">
        <v>635</v>
      </c>
      <c r="E14" s="271"/>
      <c r="F14" s="271"/>
      <c r="G14" s="271"/>
      <c r="H14" s="271"/>
      <c r="I14" s="271"/>
      <c r="J14" s="271"/>
      <c r="K14" s="269"/>
    </row>
    <row r="15" ht="15" customHeight="1">
      <c r="B15" s="272"/>
      <c r="C15" s="273"/>
      <c r="D15" s="271" t="s">
        <v>636</v>
      </c>
      <c r="E15" s="271"/>
      <c r="F15" s="271"/>
      <c r="G15" s="271"/>
      <c r="H15" s="271"/>
      <c r="I15" s="271"/>
      <c r="J15" s="271"/>
      <c r="K15" s="269"/>
    </row>
    <row r="16" ht="15" customHeight="1">
      <c r="B16" s="272"/>
      <c r="C16" s="273"/>
      <c r="D16" s="273"/>
      <c r="E16" s="274" t="s">
        <v>82</v>
      </c>
      <c r="F16" s="271" t="s">
        <v>637</v>
      </c>
      <c r="G16" s="271"/>
      <c r="H16" s="271"/>
      <c r="I16" s="271"/>
      <c r="J16" s="271"/>
      <c r="K16" s="269"/>
    </row>
    <row r="17" ht="15" customHeight="1">
      <c r="B17" s="272"/>
      <c r="C17" s="273"/>
      <c r="D17" s="273"/>
      <c r="E17" s="274" t="s">
        <v>76</v>
      </c>
      <c r="F17" s="271" t="s">
        <v>638</v>
      </c>
      <c r="G17" s="271"/>
      <c r="H17" s="271"/>
      <c r="I17" s="271"/>
      <c r="J17" s="271"/>
      <c r="K17" s="269"/>
    </row>
    <row r="18" ht="15" customHeight="1">
      <c r="B18" s="272"/>
      <c r="C18" s="273"/>
      <c r="D18" s="273"/>
      <c r="E18" s="274" t="s">
        <v>639</v>
      </c>
      <c r="F18" s="271" t="s">
        <v>640</v>
      </c>
      <c r="G18" s="271"/>
      <c r="H18" s="271"/>
      <c r="I18" s="271"/>
      <c r="J18" s="271"/>
      <c r="K18" s="269"/>
    </row>
    <row r="19" ht="15" customHeight="1">
      <c r="B19" s="272"/>
      <c r="C19" s="273"/>
      <c r="D19" s="273"/>
      <c r="E19" s="274" t="s">
        <v>96</v>
      </c>
      <c r="F19" s="271" t="s">
        <v>641</v>
      </c>
      <c r="G19" s="271"/>
      <c r="H19" s="271"/>
      <c r="I19" s="271"/>
      <c r="J19" s="271"/>
      <c r="K19" s="269"/>
    </row>
    <row r="20" ht="15" customHeight="1">
      <c r="B20" s="272"/>
      <c r="C20" s="273"/>
      <c r="D20" s="273"/>
      <c r="E20" s="274" t="s">
        <v>230</v>
      </c>
      <c r="F20" s="271" t="s">
        <v>231</v>
      </c>
      <c r="G20" s="271"/>
      <c r="H20" s="271"/>
      <c r="I20" s="271"/>
      <c r="J20" s="271"/>
      <c r="K20" s="269"/>
    </row>
    <row r="21" ht="15" customHeight="1">
      <c r="B21" s="272"/>
      <c r="C21" s="273"/>
      <c r="D21" s="273"/>
      <c r="E21" s="274" t="s">
        <v>86</v>
      </c>
      <c r="F21" s="271" t="s">
        <v>642</v>
      </c>
      <c r="G21" s="271"/>
      <c r="H21" s="271"/>
      <c r="I21" s="271"/>
      <c r="J21" s="271"/>
      <c r="K21" s="269"/>
    </row>
    <row r="22" ht="12.75" customHeight="1">
      <c r="B22" s="272"/>
      <c r="C22" s="273"/>
      <c r="D22" s="273"/>
      <c r="E22" s="273"/>
      <c r="F22" s="273"/>
      <c r="G22" s="273"/>
      <c r="H22" s="273"/>
      <c r="I22" s="273"/>
      <c r="J22" s="273"/>
      <c r="K22" s="269"/>
    </row>
    <row r="23" ht="15" customHeight="1">
      <c r="B23" s="272"/>
      <c r="C23" s="271" t="s">
        <v>643</v>
      </c>
      <c r="D23" s="271"/>
      <c r="E23" s="271"/>
      <c r="F23" s="271"/>
      <c r="G23" s="271"/>
      <c r="H23" s="271"/>
      <c r="I23" s="271"/>
      <c r="J23" s="271"/>
      <c r="K23" s="269"/>
    </row>
    <row r="24" ht="15" customHeight="1">
      <c r="B24" s="272"/>
      <c r="C24" s="271" t="s">
        <v>644</v>
      </c>
      <c r="D24" s="271"/>
      <c r="E24" s="271"/>
      <c r="F24" s="271"/>
      <c r="G24" s="271"/>
      <c r="H24" s="271"/>
      <c r="I24" s="271"/>
      <c r="J24" s="271"/>
      <c r="K24" s="269"/>
    </row>
    <row r="25" ht="15" customHeight="1">
      <c r="B25" s="272"/>
      <c r="C25" s="271"/>
      <c r="D25" s="271" t="s">
        <v>645</v>
      </c>
      <c r="E25" s="271"/>
      <c r="F25" s="271"/>
      <c r="G25" s="271"/>
      <c r="H25" s="271"/>
      <c r="I25" s="271"/>
      <c r="J25" s="271"/>
      <c r="K25" s="269"/>
    </row>
    <row r="26" ht="15" customHeight="1">
      <c r="B26" s="272"/>
      <c r="C26" s="273"/>
      <c r="D26" s="271" t="s">
        <v>646</v>
      </c>
      <c r="E26" s="271"/>
      <c r="F26" s="271"/>
      <c r="G26" s="271"/>
      <c r="H26" s="271"/>
      <c r="I26" s="271"/>
      <c r="J26" s="271"/>
      <c r="K26" s="269"/>
    </row>
    <row r="27" ht="12.75" customHeight="1">
      <c r="B27" s="272"/>
      <c r="C27" s="273"/>
      <c r="D27" s="273"/>
      <c r="E27" s="273"/>
      <c r="F27" s="273"/>
      <c r="G27" s="273"/>
      <c r="H27" s="273"/>
      <c r="I27" s="273"/>
      <c r="J27" s="273"/>
      <c r="K27" s="269"/>
    </row>
    <row r="28" ht="15" customHeight="1">
      <c r="B28" s="272"/>
      <c r="C28" s="273"/>
      <c r="D28" s="271" t="s">
        <v>647</v>
      </c>
      <c r="E28" s="271"/>
      <c r="F28" s="271"/>
      <c r="G28" s="271"/>
      <c r="H28" s="271"/>
      <c r="I28" s="271"/>
      <c r="J28" s="271"/>
      <c r="K28" s="269"/>
    </row>
    <row r="29" ht="15" customHeight="1">
      <c r="B29" s="272"/>
      <c r="C29" s="273"/>
      <c r="D29" s="271" t="s">
        <v>648</v>
      </c>
      <c r="E29" s="271"/>
      <c r="F29" s="271"/>
      <c r="G29" s="271"/>
      <c r="H29" s="271"/>
      <c r="I29" s="271"/>
      <c r="J29" s="271"/>
      <c r="K29" s="269"/>
    </row>
    <row r="30" ht="12.75" customHeight="1">
      <c r="B30" s="272"/>
      <c r="C30" s="273"/>
      <c r="D30" s="273"/>
      <c r="E30" s="273"/>
      <c r="F30" s="273"/>
      <c r="G30" s="273"/>
      <c r="H30" s="273"/>
      <c r="I30" s="273"/>
      <c r="J30" s="273"/>
      <c r="K30" s="269"/>
    </row>
    <row r="31" ht="15" customHeight="1">
      <c r="B31" s="272"/>
      <c r="C31" s="273"/>
      <c r="D31" s="271" t="s">
        <v>649</v>
      </c>
      <c r="E31" s="271"/>
      <c r="F31" s="271"/>
      <c r="G31" s="271"/>
      <c r="H31" s="271"/>
      <c r="I31" s="271"/>
      <c r="J31" s="271"/>
      <c r="K31" s="269"/>
    </row>
    <row r="32" ht="15" customHeight="1">
      <c r="B32" s="272"/>
      <c r="C32" s="273"/>
      <c r="D32" s="271" t="s">
        <v>650</v>
      </c>
      <c r="E32" s="271"/>
      <c r="F32" s="271"/>
      <c r="G32" s="271"/>
      <c r="H32" s="271"/>
      <c r="I32" s="271"/>
      <c r="J32" s="271"/>
      <c r="K32" s="269"/>
    </row>
    <row r="33" ht="15" customHeight="1">
      <c r="B33" s="272"/>
      <c r="C33" s="273"/>
      <c r="D33" s="271" t="s">
        <v>651</v>
      </c>
      <c r="E33" s="271"/>
      <c r="F33" s="271"/>
      <c r="G33" s="271"/>
      <c r="H33" s="271"/>
      <c r="I33" s="271"/>
      <c r="J33" s="271"/>
      <c r="K33" s="269"/>
    </row>
    <row r="34" ht="15" customHeight="1">
      <c r="B34" s="272"/>
      <c r="C34" s="273"/>
      <c r="D34" s="271"/>
      <c r="E34" s="275" t="s">
        <v>116</v>
      </c>
      <c r="F34" s="271"/>
      <c r="G34" s="271" t="s">
        <v>652</v>
      </c>
      <c r="H34" s="271"/>
      <c r="I34" s="271"/>
      <c r="J34" s="271"/>
      <c r="K34" s="269"/>
    </row>
    <row r="35" ht="30.75" customHeight="1">
      <c r="B35" s="272"/>
      <c r="C35" s="273"/>
      <c r="D35" s="271"/>
      <c r="E35" s="275" t="s">
        <v>653</v>
      </c>
      <c r="F35" s="271"/>
      <c r="G35" s="271" t="s">
        <v>654</v>
      </c>
      <c r="H35" s="271"/>
      <c r="I35" s="271"/>
      <c r="J35" s="271"/>
      <c r="K35" s="269"/>
    </row>
    <row r="36" ht="15" customHeight="1">
      <c r="B36" s="272"/>
      <c r="C36" s="273"/>
      <c r="D36" s="271"/>
      <c r="E36" s="275" t="s">
        <v>50</v>
      </c>
      <c r="F36" s="271"/>
      <c r="G36" s="271" t="s">
        <v>655</v>
      </c>
      <c r="H36" s="271"/>
      <c r="I36" s="271"/>
      <c r="J36" s="271"/>
      <c r="K36" s="269"/>
    </row>
    <row r="37" ht="15" customHeight="1">
      <c r="B37" s="272"/>
      <c r="C37" s="273"/>
      <c r="D37" s="271"/>
      <c r="E37" s="275" t="s">
        <v>117</v>
      </c>
      <c r="F37" s="271"/>
      <c r="G37" s="271" t="s">
        <v>656</v>
      </c>
      <c r="H37" s="271"/>
      <c r="I37" s="271"/>
      <c r="J37" s="271"/>
      <c r="K37" s="269"/>
    </row>
    <row r="38" ht="15" customHeight="1">
      <c r="B38" s="272"/>
      <c r="C38" s="273"/>
      <c r="D38" s="271"/>
      <c r="E38" s="275" t="s">
        <v>118</v>
      </c>
      <c r="F38" s="271"/>
      <c r="G38" s="271" t="s">
        <v>657</v>
      </c>
      <c r="H38" s="271"/>
      <c r="I38" s="271"/>
      <c r="J38" s="271"/>
      <c r="K38" s="269"/>
    </row>
    <row r="39" ht="15" customHeight="1">
      <c r="B39" s="272"/>
      <c r="C39" s="273"/>
      <c r="D39" s="271"/>
      <c r="E39" s="275" t="s">
        <v>119</v>
      </c>
      <c r="F39" s="271"/>
      <c r="G39" s="271" t="s">
        <v>658</v>
      </c>
      <c r="H39" s="271"/>
      <c r="I39" s="271"/>
      <c r="J39" s="271"/>
      <c r="K39" s="269"/>
    </row>
    <row r="40" ht="15" customHeight="1">
      <c r="B40" s="272"/>
      <c r="C40" s="273"/>
      <c r="D40" s="271"/>
      <c r="E40" s="275" t="s">
        <v>659</v>
      </c>
      <c r="F40" s="271"/>
      <c r="G40" s="271" t="s">
        <v>660</v>
      </c>
      <c r="H40" s="271"/>
      <c r="I40" s="271"/>
      <c r="J40" s="271"/>
      <c r="K40" s="269"/>
    </row>
    <row r="41" ht="15" customHeight="1">
      <c r="B41" s="272"/>
      <c r="C41" s="273"/>
      <c r="D41" s="271"/>
      <c r="E41" s="275"/>
      <c r="F41" s="271"/>
      <c r="G41" s="271" t="s">
        <v>661</v>
      </c>
      <c r="H41" s="271"/>
      <c r="I41" s="271"/>
      <c r="J41" s="271"/>
      <c r="K41" s="269"/>
    </row>
    <row r="42" ht="15" customHeight="1">
      <c r="B42" s="272"/>
      <c r="C42" s="273"/>
      <c r="D42" s="271"/>
      <c r="E42" s="275" t="s">
        <v>662</v>
      </c>
      <c r="F42" s="271"/>
      <c r="G42" s="271" t="s">
        <v>663</v>
      </c>
      <c r="H42" s="271"/>
      <c r="I42" s="271"/>
      <c r="J42" s="271"/>
      <c r="K42" s="269"/>
    </row>
    <row r="43" ht="15" customHeight="1">
      <c r="B43" s="272"/>
      <c r="C43" s="273"/>
      <c r="D43" s="271"/>
      <c r="E43" s="275" t="s">
        <v>121</v>
      </c>
      <c r="F43" s="271"/>
      <c r="G43" s="271" t="s">
        <v>664</v>
      </c>
      <c r="H43" s="271"/>
      <c r="I43" s="271"/>
      <c r="J43" s="271"/>
      <c r="K43" s="269"/>
    </row>
    <row r="44" ht="12.75" customHeight="1">
      <c r="B44" s="272"/>
      <c r="C44" s="273"/>
      <c r="D44" s="271"/>
      <c r="E44" s="271"/>
      <c r="F44" s="271"/>
      <c r="G44" s="271"/>
      <c r="H44" s="271"/>
      <c r="I44" s="271"/>
      <c r="J44" s="271"/>
      <c r="K44" s="269"/>
    </row>
    <row r="45" ht="15" customHeight="1">
      <c r="B45" s="272"/>
      <c r="C45" s="273"/>
      <c r="D45" s="271" t="s">
        <v>665</v>
      </c>
      <c r="E45" s="271"/>
      <c r="F45" s="271"/>
      <c r="G45" s="271"/>
      <c r="H45" s="271"/>
      <c r="I45" s="271"/>
      <c r="J45" s="271"/>
      <c r="K45" s="269"/>
    </row>
    <row r="46" ht="15" customHeight="1">
      <c r="B46" s="272"/>
      <c r="C46" s="273"/>
      <c r="D46" s="273"/>
      <c r="E46" s="271" t="s">
        <v>666</v>
      </c>
      <c r="F46" s="271"/>
      <c r="G46" s="271"/>
      <c r="H46" s="271"/>
      <c r="I46" s="271"/>
      <c r="J46" s="271"/>
      <c r="K46" s="269"/>
    </row>
    <row r="47" ht="15" customHeight="1">
      <c r="B47" s="272"/>
      <c r="C47" s="273"/>
      <c r="D47" s="273"/>
      <c r="E47" s="271" t="s">
        <v>667</v>
      </c>
      <c r="F47" s="271"/>
      <c r="G47" s="271"/>
      <c r="H47" s="271"/>
      <c r="I47" s="271"/>
      <c r="J47" s="271"/>
      <c r="K47" s="269"/>
    </row>
    <row r="48" ht="15" customHeight="1">
      <c r="B48" s="272"/>
      <c r="C48" s="273"/>
      <c r="D48" s="273"/>
      <c r="E48" s="271" t="s">
        <v>668</v>
      </c>
      <c r="F48" s="271"/>
      <c r="G48" s="271"/>
      <c r="H48" s="271"/>
      <c r="I48" s="271"/>
      <c r="J48" s="271"/>
      <c r="K48" s="269"/>
    </row>
    <row r="49" ht="15" customHeight="1">
      <c r="B49" s="272"/>
      <c r="C49" s="273"/>
      <c r="D49" s="271" t="s">
        <v>669</v>
      </c>
      <c r="E49" s="271"/>
      <c r="F49" s="271"/>
      <c r="G49" s="271"/>
      <c r="H49" s="271"/>
      <c r="I49" s="271"/>
      <c r="J49" s="271"/>
      <c r="K49" s="269"/>
    </row>
    <row r="50" ht="25.5" customHeight="1">
      <c r="B50" s="267"/>
      <c r="C50" s="268" t="s">
        <v>670</v>
      </c>
      <c r="D50" s="268"/>
      <c r="E50" s="268"/>
      <c r="F50" s="268"/>
      <c r="G50" s="268"/>
      <c r="H50" s="268"/>
      <c r="I50" s="268"/>
      <c r="J50" s="268"/>
      <c r="K50" s="269"/>
    </row>
    <row r="51" ht="5.25" customHeight="1">
      <c r="B51" s="267"/>
      <c r="C51" s="270"/>
      <c r="D51" s="270"/>
      <c r="E51" s="270"/>
      <c r="F51" s="270"/>
      <c r="G51" s="270"/>
      <c r="H51" s="270"/>
      <c r="I51" s="270"/>
      <c r="J51" s="270"/>
      <c r="K51" s="269"/>
    </row>
    <row r="52" ht="15" customHeight="1">
      <c r="B52" s="267"/>
      <c r="C52" s="271" t="s">
        <v>671</v>
      </c>
      <c r="D52" s="271"/>
      <c r="E52" s="271"/>
      <c r="F52" s="271"/>
      <c r="G52" s="271"/>
      <c r="H52" s="271"/>
      <c r="I52" s="271"/>
      <c r="J52" s="271"/>
      <c r="K52" s="269"/>
    </row>
    <row r="53" ht="15" customHeight="1">
      <c r="B53" s="267"/>
      <c r="C53" s="271" t="s">
        <v>672</v>
      </c>
      <c r="D53" s="271"/>
      <c r="E53" s="271"/>
      <c r="F53" s="271"/>
      <c r="G53" s="271"/>
      <c r="H53" s="271"/>
      <c r="I53" s="271"/>
      <c r="J53" s="271"/>
      <c r="K53" s="269"/>
    </row>
    <row r="54" ht="12.75" customHeight="1">
      <c r="B54" s="267"/>
      <c r="C54" s="271"/>
      <c r="D54" s="271"/>
      <c r="E54" s="271"/>
      <c r="F54" s="271"/>
      <c r="G54" s="271"/>
      <c r="H54" s="271"/>
      <c r="I54" s="271"/>
      <c r="J54" s="271"/>
      <c r="K54" s="269"/>
    </row>
    <row r="55" ht="15" customHeight="1">
      <c r="B55" s="267"/>
      <c r="C55" s="271" t="s">
        <v>673</v>
      </c>
      <c r="D55" s="271"/>
      <c r="E55" s="271"/>
      <c r="F55" s="271"/>
      <c r="G55" s="271"/>
      <c r="H55" s="271"/>
      <c r="I55" s="271"/>
      <c r="J55" s="271"/>
      <c r="K55" s="269"/>
    </row>
    <row r="56" ht="15" customHeight="1">
      <c r="B56" s="267"/>
      <c r="C56" s="273"/>
      <c r="D56" s="271" t="s">
        <v>674</v>
      </c>
      <c r="E56" s="271"/>
      <c r="F56" s="271"/>
      <c r="G56" s="271"/>
      <c r="H56" s="271"/>
      <c r="I56" s="271"/>
      <c r="J56" s="271"/>
      <c r="K56" s="269"/>
    </row>
    <row r="57" ht="15" customHeight="1">
      <c r="B57" s="267"/>
      <c r="C57" s="273"/>
      <c r="D57" s="271" t="s">
        <v>675</v>
      </c>
      <c r="E57" s="271"/>
      <c r="F57" s="271"/>
      <c r="G57" s="271"/>
      <c r="H57" s="271"/>
      <c r="I57" s="271"/>
      <c r="J57" s="271"/>
      <c r="K57" s="269"/>
    </row>
    <row r="58" ht="15" customHeight="1">
      <c r="B58" s="267"/>
      <c r="C58" s="273"/>
      <c r="D58" s="271" t="s">
        <v>676</v>
      </c>
      <c r="E58" s="271"/>
      <c r="F58" s="271"/>
      <c r="G58" s="271"/>
      <c r="H58" s="271"/>
      <c r="I58" s="271"/>
      <c r="J58" s="271"/>
      <c r="K58" s="269"/>
    </row>
    <row r="59" ht="15" customHeight="1">
      <c r="B59" s="267"/>
      <c r="C59" s="273"/>
      <c r="D59" s="271" t="s">
        <v>677</v>
      </c>
      <c r="E59" s="271"/>
      <c r="F59" s="271"/>
      <c r="G59" s="271"/>
      <c r="H59" s="271"/>
      <c r="I59" s="271"/>
      <c r="J59" s="271"/>
      <c r="K59" s="269"/>
    </row>
    <row r="60" ht="15" customHeight="1">
      <c r="B60" s="267"/>
      <c r="C60" s="273"/>
      <c r="D60" s="276" t="s">
        <v>678</v>
      </c>
      <c r="E60" s="276"/>
      <c r="F60" s="276"/>
      <c r="G60" s="276"/>
      <c r="H60" s="276"/>
      <c r="I60" s="276"/>
      <c r="J60" s="276"/>
      <c r="K60" s="269"/>
    </row>
    <row r="61" ht="15" customHeight="1">
      <c r="B61" s="267"/>
      <c r="C61" s="273"/>
      <c r="D61" s="271" t="s">
        <v>679</v>
      </c>
      <c r="E61" s="271"/>
      <c r="F61" s="271"/>
      <c r="G61" s="271"/>
      <c r="H61" s="271"/>
      <c r="I61" s="271"/>
      <c r="J61" s="271"/>
      <c r="K61" s="269"/>
    </row>
    <row r="62" ht="12.75" customHeight="1">
      <c r="B62" s="267"/>
      <c r="C62" s="273"/>
      <c r="D62" s="273"/>
      <c r="E62" s="277"/>
      <c r="F62" s="273"/>
      <c r="G62" s="273"/>
      <c r="H62" s="273"/>
      <c r="I62" s="273"/>
      <c r="J62" s="273"/>
      <c r="K62" s="269"/>
    </row>
    <row r="63" ht="15" customHeight="1">
      <c r="B63" s="267"/>
      <c r="C63" s="273"/>
      <c r="D63" s="271" t="s">
        <v>680</v>
      </c>
      <c r="E63" s="271"/>
      <c r="F63" s="271"/>
      <c r="G63" s="271"/>
      <c r="H63" s="271"/>
      <c r="I63" s="271"/>
      <c r="J63" s="271"/>
      <c r="K63" s="269"/>
    </row>
    <row r="64" ht="15" customHeight="1">
      <c r="B64" s="267"/>
      <c r="C64" s="273"/>
      <c r="D64" s="276" t="s">
        <v>681</v>
      </c>
      <c r="E64" s="276"/>
      <c r="F64" s="276"/>
      <c r="G64" s="276"/>
      <c r="H64" s="276"/>
      <c r="I64" s="276"/>
      <c r="J64" s="276"/>
      <c r="K64" s="269"/>
    </row>
    <row r="65" ht="15" customHeight="1">
      <c r="B65" s="267"/>
      <c r="C65" s="273"/>
      <c r="D65" s="271" t="s">
        <v>682</v>
      </c>
      <c r="E65" s="271"/>
      <c r="F65" s="271"/>
      <c r="G65" s="271"/>
      <c r="H65" s="271"/>
      <c r="I65" s="271"/>
      <c r="J65" s="271"/>
      <c r="K65" s="269"/>
    </row>
    <row r="66" ht="15" customHeight="1">
      <c r="B66" s="267"/>
      <c r="C66" s="273"/>
      <c r="D66" s="271" t="s">
        <v>683</v>
      </c>
      <c r="E66" s="271"/>
      <c r="F66" s="271"/>
      <c r="G66" s="271"/>
      <c r="H66" s="271"/>
      <c r="I66" s="271"/>
      <c r="J66" s="271"/>
      <c r="K66" s="269"/>
    </row>
    <row r="67" ht="15" customHeight="1">
      <c r="B67" s="267"/>
      <c r="C67" s="273"/>
      <c r="D67" s="271" t="s">
        <v>684</v>
      </c>
      <c r="E67" s="271"/>
      <c r="F67" s="271"/>
      <c r="G67" s="271"/>
      <c r="H67" s="271"/>
      <c r="I67" s="271"/>
      <c r="J67" s="271"/>
      <c r="K67" s="269"/>
    </row>
    <row r="68" ht="15" customHeight="1">
      <c r="B68" s="267"/>
      <c r="C68" s="273"/>
      <c r="D68" s="271" t="s">
        <v>685</v>
      </c>
      <c r="E68" s="271"/>
      <c r="F68" s="271"/>
      <c r="G68" s="271"/>
      <c r="H68" s="271"/>
      <c r="I68" s="271"/>
      <c r="J68" s="271"/>
      <c r="K68" s="269"/>
    </row>
    <row r="69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ht="45" customHeight="1">
      <c r="B73" s="286"/>
      <c r="C73" s="287" t="s">
        <v>686</v>
      </c>
      <c r="D73" s="287"/>
      <c r="E73" s="287"/>
      <c r="F73" s="287"/>
      <c r="G73" s="287"/>
      <c r="H73" s="287"/>
      <c r="I73" s="287"/>
      <c r="J73" s="287"/>
      <c r="K73" s="288"/>
    </row>
    <row r="74" ht="17.25" customHeight="1">
      <c r="B74" s="286"/>
      <c r="C74" s="289" t="s">
        <v>687</v>
      </c>
      <c r="D74" s="289"/>
      <c r="E74" s="289"/>
      <c r="F74" s="289" t="s">
        <v>688</v>
      </c>
      <c r="G74" s="290"/>
      <c r="H74" s="289" t="s">
        <v>117</v>
      </c>
      <c r="I74" s="289" t="s">
        <v>54</v>
      </c>
      <c r="J74" s="289" t="s">
        <v>689</v>
      </c>
      <c r="K74" s="288"/>
    </row>
    <row r="75" ht="17.25" customHeight="1">
      <c r="B75" s="286"/>
      <c r="C75" s="291" t="s">
        <v>690</v>
      </c>
      <c r="D75" s="291"/>
      <c r="E75" s="291"/>
      <c r="F75" s="292" t="s">
        <v>691</v>
      </c>
      <c r="G75" s="293"/>
      <c r="H75" s="291"/>
      <c r="I75" s="291"/>
      <c r="J75" s="291" t="s">
        <v>692</v>
      </c>
      <c r="K75" s="288"/>
    </row>
    <row r="76" ht="5.25" customHeight="1">
      <c r="B76" s="286"/>
      <c r="C76" s="294"/>
      <c r="D76" s="294"/>
      <c r="E76" s="294"/>
      <c r="F76" s="294"/>
      <c r="G76" s="295"/>
      <c r="H76" s="294"/>
      <c r="I76" s="294"/>
      <c r="J76" s="294"/>
      <c r="K76" s="288"/>
    </row>
    <row r="77" ht="15" customHeight="1">
      <c r="B77" s="286"/>
      <c r="C77" s="275" t="s">
        <v>50</v>
      </c>
      <c r="D77" s="294"/>
      <c r="E77" s="294"/>
      <c r="F77" s="296" t="s">
        <v>693</v>
      </c>
      <c r="G77" s="295"/>
      <c r="H77" s="275" t="s">
        <v>694</v>
      </c>
      <c r="I77" s="275" t="s">
        <v>695</v>
      </c>
      <c r="J77" s="275">
        <v>20</v>
      </c>
      <c r="K77" s="288"/>
    </row>
    <row r="78" ht="15" customHeight="1">
      <c r="B78" s="286"/>
      <c r="C78" s="275" t="s">
        <v>696</v>
      </c>
      <c r="D78" s="275"/>
      <c r="E78" s="275"/>
      <c r="F78" s="296" t="s">
        <v>693</v>
      </c>
      <c r="G78" s="295"/>
      <c r="H78" s="275" t="s">
        <v>697</v>
      </c>
      <c r="I78" s="275" t="s">
        <v>695</v>
      </c>
      <c r="J78" s="275">
        <v>120</v>
      </c>
      <c r="K78" s="288"/>
    </row>
    <row r="79" ht="15" customHeight="1">
      <c r="B79" s="297"/>
      <c r="C79" s="275" t="s">
        <v>698</v>
      </c>
      <c r="D79" s="275"/>
      <c r="E79" s="275"/>
      <c r="F79" s="296" t="s">
        <v>699</v>
      </c>
      <c r="G79" s="295"/>
      <c r="H79" s="275" t="s">
        <v>700</v>
      </c>
      <c r="I79" s="275" t="s">
        <v>695</v>
      </c>
      <c r="J79" s="275">
        <v>50</v>
      </c>
      <c r="K79" s="288"/>
    </row>
    <row r="80" ht="15" customHeight="1">
      <c r="B80" s="297"/>
      <c r="C80" s="275" t="s">
        <v>701</v>
      </c>
      <c r="D80" s="275"/>
      <c r="E80" s="275"/>
      <c r="F80" s="296" t="s">
        <v>693</v>
      </c>
      <c r="G80" s="295"/>
      <c r="H80" s="275" t="s">
        <v>702</v>
      </c>
      <c r="I80" s="275" t="s">
        <v>703</v>
      </c>
      <c r="J80" s="275"/>
      <c r="K80" s="288"/>
    </row>
    <row r="81" ht="15" customHeight="1">
      <c r="B81" s="297"/>
      <c r="C81" s="298" t="s">
        <v>704</v>
      </c>
      <c r="D81" s="298"/>
      <c r="E81" s="298"/>
      <c r="F81" s="299" t="s">
        <v>699</v>
      </c>
      <c r="G81" s="298"/>
      <c r="H81" s="298" t="s">
        <v>705</v>
      </c>
      <c r="I81" s="298" t="s">
        <v>695</v>
      </c>
      <c r="J81" s="298">
        <v>15</v>
      </c>
      <c r="K81" s="288"/>
    </row>
    <row r="82" ht="15" customHeight="1">
      <c r="B82" s="297"/>
      <c r="C82" s="298" t="s">
        <v>706</v>
      </c>
      <c r="D82" s="298"/>
      <c r="E82" s="298"/>
      <c r="F82" s="299" t="s">
        <v>699</v>
      </c>
      <c r="G82" s="298"/>
      <c r="H82" s="298" t="s">
        <v>707</v>
      </c>
      <c r="I82" s="298" t="s">
        <v>695</v>
      </c>
      <c r="J82" s="298">
        <v>15</v>
      </c>
      <c r="K82" s="288"/>
    </row>
    <row r="83" ht="15" customHeight="1">
      <c r="B83" s="297"/>
      <c r="C83" s="298" t="s">
        <v>708</v>
      </c>
      <c r="D83" s="298"/>
      <c r="E83" s="298"/>
      <c r="F83" s="299" t="s">
        <v>699</v>
      </c>
      <c r="G83" s="298"/>
      <c r="H83" s="298" t="s">
        <v>709</v>
      </c>
      <c r="I83" s="298" t="s">
        <v>695</v>
      </c>
      <c r="J83" s="298">
        <v>20</v>
      </c>
      <c r="K83" s="288"/>
    </row>
    <row r="84" ht="15" customHeight="1">
      <c r="B84" s="297"/>
      <c r="C84" s="298" t="s">
        <v>710</v>
      </c>
      <c r="D84" s="298"/>
      <c r="E84" s="298"/>
      <c r="F84" s="299" t="s">
        <v>699</v>
      </c>
      <c r="G84" s="298"/>
      <c r="H84" s="298" t="s">
        <v>711</v>
      </c>
      <c r="I84" s="298" t="s">
        <v>695</v>
      </c>
      <c r="J84" s="298">
        <v>20</v>
      </c>
      <c r="K84" s="288"/>
    </row>
    <row r="85" ht="15" customHeight="1">
      <c r="B85" s="297"/>
      <c r="C85" s="275" t="s">
        <v>712</v>
      </c>
      <c r="D85" s="275"/>
      <c r="E85" s="275"/>
      <c r="F85" s="296" t="s">
        <v>699</v>
      </c>
      <c r="G85" s="295"/>
      <c r="H85" s="275" t="s">
        <v>713</v>
      </c>
      <c r="I85" s="275" t="s">
        <v>695</v>
      </c>
      <c r="J85" s="275">
        <v>50</v>
      </c>
      <c r="K85" s="288"/>
    </row>
    <row r="86" ht="15" customHeight="1">
      <c r="B86" s="297"/>
      <c r="C86" s="275" t="s">
        <v>714</v>
      </c>
      <c r="D86" s="275"/>
      <c r="E86" s="275"/>
      <c r="F86" s="296" t="s">
        <v>699</v>
      </c>
      <c r="G86" s="295"/>
      <c r="H86" s="275" t="s">
        <v>715</v>
      </c>
      <c r="I86" s="275" t="s">
        <v>695</v>
      </c>
      <c r="J86" s="275">
        <v>20</v>
      </c>
      <c r="K86" s="288"/>
    </row>
    <row r="87" ht="15" customHeight="1">
      <c r="B87" s="297"/>
      <c r="C87" s="275" t="s">
        <v>716</v>
      </c>
      <c r="D87" s="275"/>
      <c r="E87" s="275"/>
      <c r="F87" s="296" t="s">
        <v>699</v>
      </c>
      <c r="G87" s="295"/>
      <c r="H87" s="275" t="s">
        <v>717</v>
      </c>
      <c r="I87" s="275" t="s">
        <v>695</v>
      </c>
      <c r="J87" s="275">
        <v>20</v>
      </c>
      <c r="K87" s="288"/>
    </row>
    <row r="88" ht="15" customHeight="1">
      <c r="B88" s="297"/>
      <c r="C88" s="275" t="s">
        <v>718</v>
      </c>
      <c r="D88" s="275"/>
      <c r="E88" s="275"/>
      <c r="F88" s="296" t="s">
        <v>699</v>
      </c>
      <c r="G88" s="295"/>
      <c r="H88" s="275" t="s">
        <v>719</v>
      </c>
      <c r="I88" s="275" t="s">
        <v>695</v>
      </c>
      <c r="J88" s="275">
        <v>50</v>
      </c>
      <c r="K88" s="288"/>
    </row>
    <row r="89" ht="15" customHeight="1">
      <c r="B89" s="297"/>
      <c r="C89" s="275" t="s">
        <v>720</v>
      </c>
      <c r="D89" s="275"/>
      <c r="E89" s="275"/>
      <c r="F89" s="296" t="s">
        <v>699</v>
      </c>
      <c r="G89" s="295"/>
      <c r="H89" s="275" t="s">
        <v>720</v>
      </c>
      <c r="I89" s="275" t="s">
        <v>695</v>
      </c>
      <c r="J89" s="275">
        <v>50</v>
      </c>
      <c r="K89" s="288"/>
    </row>
    <row r="90" ht="15" customHeight="1">
      <c r="B90" s="297"/>
      <c r="C90" s="275" t="s">
        <v>122</v>
      </c>
      <c r="D90" s="275"/>
      <c r="E90" s="275"/>
      <c r="F90" s="296" t="s">
        <v>699</v>
      </c>
      <c r="G90" s="295"/>
      <c r="H90" s="275" t="s">
        <v>721</v>
      </c>
      <c r="I90" s="275" t="s">
        <v>695</v>
      </c>
      <c r="J90" s="275">
        <v>255</v>
      </c>
      <c r="K90" s="288"/>
    </row>
    <row r="91" ht="15" customHeight="1">
      <c r="B91" s="297"/>
      <c r="C91" s="275" t="s">
        <v>722</v>
      </c>
      <c r="D91" s="275"/>
      <c r="E91" s="275"/>
      <c r="F91" s="296" t="s">
        <v>693</v>
      </c>
      <c r="G91" s="295"/>
      <c r="H91" s="275" t="s">
        <v>723</v>
      </c>
      <c r="I91" s="275" t="s">
        <v>724</v>
      </c>
      <c r="J91" s="275"/>
      <c r="K91" s="288"/>
    </row>
    <row r="92" ht="15" customHeight="1">
      <c r="B92" s="297"/>
      <c r="C92" s="275" t="s">
        <v>725</v>
      </c>
      <c r="D92" s="275"/>
      <c r="E92" s="275"/>
      <c r="F92" s="296" t="s">
        <v>693</v>
      </c>
      <c r="G92" s="295"/>
      <c r="H92" s="275" t="s">
        <v>726</v>
      </c>
      <c r="I92" s="275" t="s">
        <v>727</v>
      </c>
      <c r="J92" s="275"/>
      <c r="K92" s="288"/>
    </row>
    <row r="93" ht="15" customHeight="1">
      <c r="B93" s="297"/>
      <c r="C93" s="275" t="s">
        <v>728</v>
      </c>
      <c r="D93" s="275"/>
      <c r="E93" s="275"/>
      <c r="F93" s="296" t="s">
        <v>693</v>
      </c>
      <c r="G93" s="295"/>
      <c r="H93" s="275" t="s">
        <v>728</v>
      </c>
      <c r="I93" s="275" t="s">
        <v>727</v>
      </c>
      <c r="J93" s="275"/>
      <c r="K93" s="288"/>
    </row>
    <row r="94" ht="15" customHeight="1">
      <c r="B94" s="297"/>
      <c r="C94" s="275" t="s">
        <v>35</v>
      </c>
      <c r="D94" s="275"/>
      <c r="E94" s="275"/>
      <c r="F94" s="296" t="s">
        <v>693</v>
      </c>
      <c r="G94" s="295"/>
      <c r="H94" s="275" t="s">
        <v>729</v>
      </c>
      <c r="I94" s="275" t="s">
        <v>727</v>
      </c>
      <c r="J94" s="275"/>
      <c r="K94" s="288"/>
    </row>
    <row r="95" ht="15" customHeight="1">
      <c r="B95" s="297"/>
      <c r="C95" s="275" t="s">
        <v>45</v>
      </c>
      <c r="D95" s="275"/>
      <c r="E95" s="275"/>
      <c r="F95" s="296" t="s">
        <v>693</v>
      </c>
      <c r="G95" s="295"/>
      <c r="H95" s="275" t="s">
        <v>730</v>
      </c>
      <c r="I95" s="275" t="s">
        <v>727</v>
      </c>
      <c r="J95" s="275"/>
      <c r="K95" s="288"/>
    </row>
    <row r="96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ht="45" customHeight="1">
      <c r="B100" s="286"/>
      <c r="C100" s="287" t="s">
        <v>731</v>
      </c>
      <c r="D100" s="287"/>
      <c r="E100" s="287"/>
      <c r="F100" s="287"/>
      <c r="G100" s="287"/>
      <c r="H100" s="287"/>
      <c r="I100" s="287"/>
      <c r="J100" s="287"/>
      <c r="K100" s="288"/>
    </row>
    <row r="101" ht="17.25" customHeight="1">
      <c r="B101" s="286"/>
      <c r="C101" s="289" t="s">
        <v>687</v>
      </c>
      <c r="D101" s="289"/>
      <c r="E101" s="289"/>
      <c r="F101" s="289" t="s">
        <v>688</v>
      </c>
      <c r="G101" s="290"/>
      <c r="H101" s="289" t="s">
        <v>117</v>
      </c>
      <c r="I101" s="289" t="s">
        <v>54</v>
      </c>
      <c r="J101" s="289" t="s">
        <v>689</v>
      </c>
      <c r="K101" s="288"/>
    </row>
    <row r="102" ht="17.25" customHeight="1">
      <c r="B102" s="286"/>
      <c r="C102" s="291" t="s">
        <v>690</v>
      </c>
      <c r="D102" s="291"/>
      <c r="E102" s="291"/>
      <c r="F102" s="292" t="s">
        <v>691</v>
      </c>
      <c r="G102" s="293"/>
      <c r="H102" s="291"/>
      <c r="I102" s="291"/>
      <c r="J102" s="291" t="s">
        <v>692</v>
      </c>
      <c r="K102" s="288"/>
    </row>
    <row r="103" ht="5.25" customHeight="1">
      <c r="B103" s="286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ht="15" customHeight="1">
      <c r="B104" s="286"/>
      <c r="C104" s="275" t="s">
        <v>50</v>
      </c>
      <c r="D104" s="294"/>
      <c r="E104" s="294"/>
      <c r="F104" s="296" t="s">
        <v>693</v>
      </c>
      <c r="G104" s="305"/>
      <c r="H104" s="275" t="s">
        <v>732</v>
      </c>
      <c r="I104" s="275" t="s">
        <v>695</v>
      </c>
      <c r="J104" s="275">
        <v>20</v>
      </c>
      <c r="K104" s="288"/>
    </row>
    <row r="105" ht="15" customHeight="1">
      <c r="B105" s="286"/>
      <c r="C105" s="275" t="s">
        <v>696</v>
      </c>
      <c r="D105" s="275"/>
      <c r="E105" s="275"/>
      <c r="F105" s="296" t="s">
        <v>693</v>
      </c>
      <c r="G105" s="275"/>
      <c r="H105" s="275" t="s">
        <v>732</v>
      </c>
      <c r="I105" s="275" t="s">
        <v>695</v>
      </c>
      <c r="J105" s="275">
        <v>120</v>
      </c>
      <c r="K105" s="288"/>
    </row>
    <row r="106" ht="15" customHeight="1">
      <c r="B106" s="297"/>
      <c r="C106" s="275" t="s">
        <v>698</v>
      </c>
      <c r="D106" s="275"/>
      <c r="E106" s="275"/>
      <c r="F106" s="296" t="s">
        <v>699</v>
      </c>
      <c r="G106" s="275"/>
      <c r="H106" s="275" t="s">
        <v>732</v>
      </c>
      <c r="I106" s="275" t="s">
        <v>695</v>
      </c>
      <c r="J106" s="275">
        <v>50</v>
      </c>
      <c r="K106" s="288"/>
    </row>
    <row r="107" ht="15" customHeight="1">
      <c r="B107" s="297"/>
      <c r="C107" s="275" t="s">
        <v>701</v>
      </c>
      <c r="D107" s="275"/>
      <c r="E107" s="275"/>
      <c r="F107" s="296" t="s">
        <v>693</v>
      </c>
      <c r="G107" s="275"/>
      <c r="H107" s="275" t="s">
        <v>732</v>
      </c>
      <c r="I107" s="275" t="s">
        <v>703</v>
      </c>
      <c r="J107" s="275"/>
      <c r="K107" s="288"/>
    </row>
    <row r="108" ht="15" customHeight="1">
      <c r="B108" s="297"/>
      <c r="C108" s="275" t="s">
        <v>712</v>
      </c>
      <c r="D108" s="275"/>
      <c r="E108" s="275"/>
      <c r="F108" s="296" t="s">
        <v>699</v>
      </c>
      <c r="G108" s="275"/>
      <c r="H108" s="275" t="s">
        <v>732</v>
      </c>
      <c r="I108" s="275" t="s">
        <v>695</v>
      </c>
      <c r="J108" s="275">
        <v>50</v>
      </c>
      <c r="K108" s="288"/>
    </row>
    <row r="109" ht="15" customHeight="1">
      <c r="B109" s="297"/>
      <c r="C109" s="275" t="s">
        <v>720</v>
      </c>
      <c r="D109" s="275"/>
      <c r="E109" s="275"/>
      <c r="F109" s="296" t="s">
        <v>699</v>
      </c>
      <c r="G109" s="275"/>
      <c r="H109" s="275" t="s">
        <v>732</v>
      </c>
      <c r="I109" s="275" t="s">
        <v>695</v>
      </c>
      <c r="J109" s="275">
        <v>50</v>
      </c>
      <c r="K109" s="288"/>
    </row>
    <row r="110" ht="15" customHeight="1">
      <c r="B110" s="297"/>
      <c r="C110" s="275" t="s">
        <v>718</v>
      </c>
      <c r="D110" s="275"/>
      <c r="E110" s="275"/>
      <c r="F110" s="296" t="s">
        <v>699</v>
      </c>
      <c r="G110" s="275"/>
      <c r="H110" s="275" t="s">
        <v>732</v>
      </c>
      <c r="I110" s="275" t="s">
        <v>695</v>
      </c>
      <c r="J110" s="275">
        <v>50</v>
      </c>
      <c r="K110" s="288"/>
    </row>
    <row r="111" ht="15" customHeight="1">
      <c r="B111" s="297"/>
      <c r="C111" s="275" t="s">
        <v>50</v>
      </c>
      <c r="D111" s="275"/>
      <c r="E111" s="275"/>
      <c r="F111" s="296" t="s">
        <v>693</v>
      </c>
      <c r="G111" s="275"/>
      <c r="H111" s="275" t="s">
        <v>733</v>
      </c>
      <c r="I111" s="275" t="s">
        <v>695</v>
      </c>
      <c r="J111" s="275">
        <v>20</v>
      </c>
      <c r="K111" s="288"/>
    </row>
    <row r="112" ht="15" customHeight="1">
      <c r="B112" s="297"/>
      <c r="C112" s="275" t="s">
        <v>734</v>
      </c>
      <c r="D112" s="275"/>
      <c r="E112" s="275"/>
      <c r="F112" s="296" t="s">
        <v>693</v>
      </c>
      <c r="G112" s="275"/>
      <c r="H112" s="275" t="s">
        <v>735</v>
      </c>
      <c r="I112" s="275" t="s">
        <v>695</v>
      </c>
      <c r="J112" s="275">
        <v>120</v>
      </c>
      <c r="K112" s="288"/>
    </row>
    <row r="113" ht="15" customHeight="1">
      <c r="B113" s="297"/>
      <c r="C113" s="275" t="s">
        <v>35</v>
      </c>
      <c r="D113" s="275"/>
      <c r="E113" s="275"/>
      <c r="F113" s="296" t="s">
        <v>693</v>
      </c>
      <c r="G113" s="275"/>
      <c r="H113" s="275" t="s">
        <v>736</v>
      </c>
      <c r="I113" s="275" t="s">
        <v>727</v>
      </c>
      <c r="J113" s="275"/>
      <c r="K113" s="288"/>
    </row>
    <row r="114" ht="15" customHeight="1">
      <c r="B114" s="297"/>
      <c r="C114" s="275" t="s">
        <v>45</v>
      </c>
      <c r="D114" s="275"/>
      <c r="E114" s="275"/>
      <c r="F114" s="296" t="s">
        <v>693</v>
      </c>
      <c r="G114" s="275"/>
      <c r="H114" s="275" t="s">
        <v>737</v>
      </c>
      <c r="I114" s="275" t="s">
        <v>727</v>
      </c>
      <c r="J114" s="275"/>
      <c r="K114" s="288"/>
    </row>
    <row r="115" ht="15" customHeight="1">
      <c r="B115" s="297"/>
      <c r="C115" s="275" t="s">
        <v>54</v>
      </c>
      <c r="D115" s="275"/>
      <c r="E115" s="275"/>
      <c r="F115" s="296" t="s">
        <v>693</v>
      </c>
      <c r="G115" s="275"/>
      <c r="H115" s="275" t="s">
        <v>738</v>
      </c>
      <c r="I115" s="275" t="s">
        <v>739</v>
      </c>
      <c r="J115" s="275"/>
      <c r="K115" s="288"/>
    </row>
    <row r="116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ht="18.75" customHeight="1">
      <c r="B117" s="307"/>
      <c r="C117" s="271"/>
      <c r="D117" s="271"/>
      <c r="E117" s="271"/>
      <c r="F117" s="308"/>
      <c r="G117" s="271"/>
      <c r="H117" s="271"/>
      <c r="I117" s="271"/>
      <c r="J117" s="271"/>
      <c r="K117" s="307"/>
    </row>
    <row r="118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ht="45" customHeight="1">
      <c r="B120" s="312"/>
      <c r="C120" s="265" t="s">
        <v>740</v>
      </c>
      <c r="D120" s="265"/>
      <c r="E120" s="265"/>
      <c r="F120" s="265"/>
      <c r="G120" s="265"/>
      <c r="H120" s="265"/>
      <c r="I120" s="265"/>
      <c r="J120" s="265"/>
      <c r="K120" s="313"/>
    </row>
    <row r="121" ht="17.25" customHeight="1">
      <c r="B121" s="314"/>
      <c r="C121" s="289" t="s">
        <v>687</v>
      </c>
      <c r="D121" s="289"/>
      <c r="E121" s="289"/>
      <c r="F121" s="289" t="s">
        <v>688</v>
      </c>
      <c r="G121" s="290"/>
      <c r="H121" s="289" t="s">
        <v>117</v>
      </c>
      <c r="I121" s="289" t="s">
        <v>54</v>
      </c>
      <c r="J121" s="289" t="s">
        <v>689</v>
      </c>
      <c r="K121" s="315"/>
    </row>
    <row r="122" ht="17.25" customHeight="1">
      <c r="B122" s="314"/>
      <c r="C122" s="291" t="s">
        <v>690</v>
      </c>
      <c r="D122" s="291"/>
      <c r="E122" s="291"/>
      <c r="F122" s="292" t="s">
        <v>691</v>
      </c>
      <c r="G122" s="293"/>
      <c r="H122" s="291"/>
      <c r="I122" s="291"/>
      <c r="J122" s="291" t="s">
        <v>692</v>
      </c>
      <c r="K122" s="315"/>
    </row>
    <row r="123" ht="5.25" customHeight="1">
      <c r="B123" s="316"/>
      <c r="C123" s="294"/>
      <c r="D123" s="294"/>
      <c r="E123" s="294"/>
      <c r="F123" s="294"/>
      <c r="G123" s="275"/>
      <c r="H123" s="294"/>
      <c r="I123" s="294"/>
      <c r="J123" s="294"/>
      <c r="K123" s="317"/>
    </row>
    <row r="124" ht="15" customHeight="1">
      <c r="B124" s="316"/>
      <c r="C124" s="275" t="s">
        <v>696</v>
      </c>
      <c r="D124" s="294"/>
      <c r="E124" s="294"/>
      <c r="F124" s="296" t="s">
        <v>693</v>
      </c>
      <c r="G124" s="275"/>
      <c r="H124" s="275" t="s">
        <v>732</v>
      </c>
      <c r="I124" s="275" t="s">
        <v>695</v>
      </c>
      <c r="J124" s="275">
        <v>120</v>
      </c>
      <c r="K124" s="318"/>
    </row>
    <row r="125" ht="15" customHeight="1">
      <c r="B125" s="316"/>
      <c r="C125" s="275" t="s">
        <v>741</v>
      </c>
      <c r="D125" s="275"/>
      <c r="E125" s="275"/>
      <c r="F125" s="296" t="s">
        <v>693</v>
      </c>
      <c r="G125" s="275"/>
      <c r="H125" s="275" t="s">
        <v>742</v>
      </c>
      <c r="I125" s="275" t="s">
        <v>695</v>
      </c>
      <c r="J125" s="275" t="s">
        <v>743</v>
      </c>
      <c r="K125" s="318"/>
    </row>
    <row r="126" ht="15" customHeight="1">
      <c r="B126" s="316"/>
      <c r="C126" s="275" t="s">
        <v>86</v>
      </c>
      <c r="D126" s="275"/>
      <c r="E126" s="275"/>
      <c r="F126" s="296" t="s">
        <v>693</v>
      </c>
      <c r="G126" s="275"/>
      <c r="H126" s="275" t="s">
        <v>744</v>
      </c>
      <c r="I126" s="275" t="s">
        <v>695</v>
      </c>
      <c r="J126" s="275" t="s">
        <v>743</v>
      </c>
      <c r="K126" s="318"/>
    </row>
    <row r="127" ht="15" customHeight="1">
      <c r="B127" s="316"/>
      <c r="C127" s="275" t="s">
        <v>704</v>
      </c>
      <c r="D127" s="275"/>
      <c r="E127" s="275"/>
      <c r="F127" s="296" t="s">
        <v>699</v>
      </c>
      <c r="G127" s="275"/>
      <c r="H127" s="275" t="s">
        <v>705</v>
      </c>
      <c r="I127" s="275" t="s">
        <v>695</v>
      </c>
      <c r="J127" s="275">
        <v>15</v>
      </c>
      <c r="K127" s="318"/>
    </row>
    <row r="128" ht="15" customHeight="1">
      <c r="B128" s="316"/>
      <c r="C128" s="298" t="s">
        <v>706</v>
      </c>
      <c r="D128" s="298"/>
      <c r="E128" s="298"/>
      <c r="F128" s="299" t="s">
        <v>699</v>
      </c>
      <c r="G128" s="298"/>
      <c r="H128" s="298" t="s">
        <v>707</v>
      </c>
      <c r="I128" s="298" t="s">
        <v>695</v>
      </c>
      <c r="J128" s="298">
        <v>15</v>
      </c>
      <c r="K128" s="318"/>
    </row>
    <row r="129" ht="15" customHeight="1">
      <c r="B129" s="316"/>
      <c r="C129" s="298" t="s">
        <v>708</v>
      </c>
      <c r="D129" s="298"/>
      <c r="E129" s="298"/>
      <c r="F129" s="299" t="s">
        <v>699</v>
      </c>
      <c r="G129" s="298"/>
      <c r="H129" s="298" t="s">
        <v>709</v>
      </c>
      <c r="I129" s="298" t="s">
        <v>695</v>
      </c>
      <c r="J129" s="298">
        <v>20</v>
      </c>
      <c r="K129" s="318"/>
    </row>
    <row r="130" ht="15" customHeight="1">
      <c r="B130" s="316"/>
      <c r="C130" s="298" t="s">
        <v>710</v>
      </c>
      <c r="D130" s="298"/>
      <c r="E130" s="298"/>
      <c r="F130" s="299" t="s">
        <v>699</v>
      </c>
      <c r="G130" s="298"/>
      <c r="H130" s="298" t="s">
        <v>711</v>
      </c>
      <c r="I130" s="298" t="s">
        <v>695</v>
      </c>
      <c r="J130" s="298">
        <v>20</v>
      </c>
      <c r="K130" s="318"/>
    </row>
    <row r="131" ht="15" customHeight="1">
      <c r="B131" s="316"/>
      <c r="C131" s="275" t="s">
        <v>698</v>
      </c>
      <c r="D131" s="275"/>
      <c r="E131" s="275"/>
      <c r="F131" s="296" t="s">
        <v>699</v>
      </c>
      <c r="G131" s="275"/>
      <c r="H131" s="275" t="s">
        <v>732</v>
      </c>
      <c r="I131" s="275" t="s">
        <v>695</v>
      </c>
      <c r="J131" s="275">
        <v>50</v>
      </c>
      <c r="K131" s="318"/>
    </row>
    <row r="132" ht="15" customHeight="1">
      <c r="B132" s="316"/>
      <c r="C132" s="275" t="s">
        <v>712</v>
      </c>
      <c r="D132" s="275"/>
      <c r="E132" s="275"/>
      <c r="F132" s="296" t="s">
        <v>699</v>
      </c>
      <c r="G132" s="275"/>
      <c r="H132" s="275" t="s">
        <v>732</v>
      </c>
      <c r="I132" s="275" t="s">
        <v>695</v>
      </c>
      <c r="J132" s="275">
        <v>50</v>
      </c>
      <c r="K132" s="318"/>
    </row>
    <row r="133" ht="15" customHeight="1">
      <c r="B133" s="316"/>
      <c r="C133" s="275" t="s">
        <v>718</v>
      </c>
      <c r="D133" s="275"/>
      <c r="E133" s="275"/>
      <c r="F133" s="296" t="s">
        <v>699</v>
      </c>
      <c r="G133" s="275"/>
      <c r="H133" s="275" t="s">
        <v>732</v>
      </c>
      <c r="I133" s="275" t="s">
        <v>695</v>
      </c>
      <c r="J133" s="275">
        <v>50</v>
      </c>
      <c r="K133" s="318"/>
    </row>
    <row r="134" ht="15" customHeight="1">
      <c r="B134" s="316"/>
      <c r="C134" s="275" t="s">
        <v>720</v>
      </c>
      <c r="D134" s="275"/>
      <c r="E134" s="275"/>
      <c r="F134" s="296" t="s">
        <v>699</v>
      </c>
      <c r="G134" s="275"/>
      <c r="H134" s="275" t="s">
        <v>732</v>
      </c>
      <c r="I134" s="275" t="s">
        <v>695</v>
      </c>
      <c r="J134" s="275">
        <v>50</v>
      </c>
      <c r="K134" s="318"/>
    </row>
    <row r="135" ht="15" customHeight="1">
      <c r="B135" s="316"/>
      <c r="C135" s="275" t="s">
        <v>122</v>
      </c>
      <c r="D135" s="275"/>
      <c r="E135" s="275"/>
      <c r="F135" s="296" t="s">
        <v>699</v>
      </c>
      <c r="G135" s="275"/>
      <c r="H135" s="275" t="s">
        <v>745</v>
      </c>
      <c r="I135" s="275" t="s">
        <v>695</v>
      </c>
      <c r="J135" s="275">
        <v>255</v>
      </c>
      <c r="K135" s="318"/>
    </row>
    <row r="136" ht="15" customHeight="1">
      <c r="B136" s="316"/>
      <c r="C136" s="275" t="s">
        <v>722</v>
      </c>
      <c r="D136" s="275"/>
      <c r="E136" s="275"/>
      <c r="F136" s="296" t="s">
        <v>693</v>
      </c>
      <c r="G136" s="275"/>
      <c r="H136" s="275" t="s">
        <v>746</v>
      </c>
      <c r="I136" s="275" t="s">
        <v>724</v>
      </c>
      <c r="J136" s="275"/>
      <c r="K136" s="318"/>
    </row>
    <row r="137" ht="15" customHeight="1">
      <c r="B137" s="316"/>
      <c r="C137" s="275" t="s">
        <v>725</v>
      </c>
      <c r="D137" s="275"/>
      <c r="E137" s="275"/>
      <c r="F137" s="296" t="s">
        <v>693</v>
      </c>
      <c r="G137" s="275"/>
      <c r="H137" s="275" t="s">
        <v>747</v>
      </c>
      <c r="I137" s="275" t="s">
        <v>727</v>
      </c>
      <c r="J137" s="275"/>
      <c r="K137" s="318"/>
    </row>
    <row r="138" ht="15" customHeight="1">
      <c r="B138" s="316"/>
      <c r="C138" s="275" t="s">
        <v>728</v>
      </c>
      <c r="D138" s="275"/>
      <c r="E138" s="275"/>
      <c r="F138" s="296" t="s">
        <v>693</v>
      </c>
      <c r="G138" s="275"/>
      <c r="H138" s="275" t="s">
        <v>728</v>
      </c>
      <c r="I138" s="275" t="s">
        <v>727</v>
      </c>
      <c r="J138" s="275"/>
      <c r="K138" s="318"/>
    </row>
    <row r="139" ht="15" customHeight="1">
      <c r="B139" s="316"/>
      <c r="C139" s="275" t="s">
        <v>35</v>
      </c>
      <c r="D139" s="275"/>
      <c r="E139" s="275"/>
      <c r="F139" s="296" t="s">
        <v>693</v>
      </c>
      <c r="G139" s="275"/>
      <c r="H139" s="275" t="s">
        <v>748</v>
      </c>
      <c r="I139" s="275" t="s">
        <v>727</v>
      </c>
      <c r="J139" s="275"/>
      <c r="K139" s="318"/>
    </row>
    <row r="140" ht="15" customHeight="1">
      <c r="B140" s="316"/>
      <c r="C140" s="275" t="s">
        <v>749</v>
      </c>
      <c r="D140" s="275"/>
      <c r="E140" s="275"/>
      <c r="F140" s="296" t="s">
        <v>693</v>
      </c>
      <c r="G140" s="275"/>
      <c r="H140" s="275" t="s">
        <v>750</v>
      </c>
      <c r="I140" s="275" t="s">
        <v>727</v>
      </c>
      <c r="J140" s="275"/>
      <c r="K140" s="318"/>
    </row>
    <row r="14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ht="18.75" customHeight="1">
      <c r="B142" s="271"/>
      <c r="C142" s="271"/>
      <c r="D142" s="271"/>
      <c r="E142" s="271"/>
      <c r="F142" s="308"/>
      <c r="G142" s="271"/>
      <c r="H142" s="271"/>
      <c r="I142" s="271"/>
      <c r="J142" s="271"/>
      <c r="K142" s="271"/>
    </row>
    <row r="143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ht="45" customHeight="1">
      <c r="B145" s="286"/>
      <c r="C145" s="287" t="s">
        <v>751</v>
      </c>
      <c r="D145" s="287"/>
      <c r="E145" s="287"/>
      <c r="F145" s="287"/>
      <c r="G145" s="287"/>
      <c r="H145" s="287"/>
      <c r="I145" s="287"/>
      <c r="J145" s="287"/>
      <c r="K145" s="288"/>
    </row>
    <row r="146" ht="17.25" customHeight="1">
      <c r="B146" s="286"/>
      <c r="C146" s="289" t="s">
        <v>687</v>
      </c>
      <c r="D146" s="289"/>
      <c r="E146" s="289"/>
      <c r="F146" s="289" t="s">
        <v>688</v>
      </c>
      <c r="G146" s="290"/>
      <c r="H146" s="289" t="s">
        <v>117</v>
      </c>
      <c r="I146" s="289" t="s">
        <v>54</v>
      </c>
      <c r="J146" s="289" t="s">
        <v>689</v>
      </c>
      <c r="K146" s="288"/>
    </row>
    <row r="147" ht="17.25" customHeight="1">
      <c r="B147" s="286"/>
      <c r="C147" s="291" t="s">
        <v>690</v>
      </c>
      <c r="D147" s="291"/>
      <c r="E147" s="291"/>
      <c r="F147" s="292" t="s">
        <v>691</v>
      </c>
      <c r="G147" s="293"/>
      <c r="H147" s="291"/>
      <c r="I147" s="291"/>
      <c r="J147" s="291" t="s">
        <v>692</v>
      </c>
      <c r="K147" s="288"/>
    </row>
    <row r="148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ht="15" customHeight="1">
      <c r="B149" s="297"/>
      <c r="C149" s="322" t="s">
        <v>696</v>
      </c>
      <c r="D149" s="275"/>
      <c r="E149" s="275"/>
      <c r="F149" s="323" t="s">
        <v>693</v>
      </c>
      <c r="G149" s="275"/>
      <c r="H149" s="322" t="s">
        <v>732</v>
      </c>
      <c r="I149" s="322" t="s">
        <v>695</v>
      </c>
      <c r="J149" s="322">
        <v>120</v>
      </c>
      <c r="K149" s="318"/>
    </row>
    <row r="150" ht="15" customHeight="1">
      <c r="B150" s="297"/>
      <c r="C150" s="322" t="s">
        <v>741</v>
      </c>
      <c r="D150" s="275"/>
      <c r="E150" s="275"/>
      <c r="F150" s="323" t="s">
        <v>693</v>
      </c>
      <c r="G150" s="275"/>
      <c r="H150" s="322" t="s">
        <v>752</v>
      </c>
      <c r="I150" s="322" t="s">
        <v>695</v>
      </c>
      <c r="J150" s="322" t="s">
        <v>743</v>
      </c>
      <c r="K150" s="318"/>
    </row>
    <row r="151" ht="15" customHeight="1">
      <c r="B151" s="297"/>
      <c r="C151" s="322" t="s">
        <v>86</v>
      </c>
      <c r="D151" s="275"/>
      <c r="E151" s="275"/>
      <c r="F151" s="323" t="s">
        <v>693</v>
      </c>
      <c r="G151" s="275"/>
      <c r="H151" s="322" t="s">
        <v>753</v>
      </c>
      <c r="I151" s="322" t="s">
        <v>695</v>
      </c>
      <c r="J151" s="322" t="s">
        <v>743</v>
      </c>
      <c r="K151" s="318"/>
    </row>
    <row r="152" ht="15" customHeight="1">
      <c r="B152" s="297"/>
      <c r="C152" s="322" t="s">
        <v>698</v>
      </c>
      <c r="D152" s="275"/>
      <c r="E152" s="275"/>
      <c r="F152" s="323" t="s">
        <v>699</v>
      </c>
      <c r="G152" s="275"/>
      <c r="H152" s="322" t="s">
        <v>732</v>
      </c>
      <c r="I152" s="322" t="s">
        <v>695</v>
      </c>
      <c r="J152" s="322">
        <v>50</v>
      </c>
      <c r="K152" s="318"/>
    </row>
    <row r="153" ht="15" customHeight="1">
      <c r="B153" s="297"/>
      <c r="C153" s="322" t="s">
        <v>701</v>
      </c>
      <c r="D153" s="275"/>
      <c r="E153" s="275"/>
      <c r="F153" s="323" t="s">
        <v>693</v>
      </c>
      <c r="G153" s="275"/>
      <c r="H153" s="322" t="s">
        <v>732</v>
      </c>
      <c r="I153" s="322" t="s">
        <v>703</v>
      </c>
      <c r="J153" s="322"/>
      <c r="K153" s="318"/>
    </row>
    <row r="154" ht="15" customHeight="1">
      <c r="B154" s="297"/>
      <c r="C154" s="322" t="s">
        <v>712</v>
      </c>
      <c r="D154" s="275"/>
      <c r="E154" s="275"/>
      <c r="F154" s="323" t="s">
        <v>699</v>
      </c>
      <c r="G154" s="275"/>
      <c r="H154" s="322" t="s">
        <v>732</v>
      </c>
      <c r="I154" s="322" t="s">
        <v>695</v>
      </c>
      <c r="J154" s="322">
        <v>50</v>
      </c>
      <c r="K154" s="318"/>
    </row>
    <row r="155" ht="15" customHeight="1">
      <c r="B155" s="297"/>
      <c r="C155" s="322" t="s">
        <v>720</v>
      </c>
      <c r="D155" s="275"/>
      <c r="E155" s="275"/>
      <c r="F155" s="323" t="s">
        <v>699</v>
      </c>
      <c r="G155" s="275"/>
      <c r="H155" s="322" t="s">
        <v>732</v>
      </c>
      <c r="I155" s="322" t="s">
        <v>695</v>
      </c>
      <c r="J155" s="322">
        <v>50</v>
      </c>
      <c r="K155" s="318"/>
    </row>
    <row r="156" ht="15" customHeight="1">
      <c r="B156" s="297"/>
      <c r="C156" s="322" t="s">
        <v>718</v>
      </c>
      <c r="D156" s="275"/>
      <c r="E156" s="275"/>
      <c r="F156" s="323" t="s">
        <v>699</v>
      </c>
      <c r="G156" s="275"/>
      <c r="H156" s="322" t="s">
        <v>732</v>
      </c>
      <c r="I156" s="322" t="s">
        <v>695</v>
      </c>
      <c r="J156" s="322">
        <v>50</v>
      </c>
      <c r="K156" s="318"/>
    </row>
    <row r="157" ht="15" customHeight="1">
      <c r="B157" s="297"/>
      <c r="C157" s="322" t="s">
        <v>107</v>
      </c>
      <c r="D157" s="275"/>
      <c r="E157" s="275"/>
      <c r="F157" s="323" t="s">
        <v>693</v>
      </c>
      <c r="G157" s="275"/>
      <c r="H157" s="322" t="s">
        <v>754</v>
      </c>
      <c r="I157" s="322" t="s">
        <v>695</v>
      </c>
      <c r="J157" s="322" t="s">
        <v>755</v>
      </c>
      <c r="K157" s="318"/>
    </row>
    <row r="158" ht="15" customHeight="1">
      <c r="B158" s="297"/>
      <c r="C158" s="322" t="s">
        <v>756</v>
      </c>
      <c r="D158" s="275"/>
      <c r="E158" s="275"/>
      <c r="F158" s="323" t="s">
        <v>693</v>
      </c>
      <c r="G158" s="275"/>
      <c r="H158" s="322" t="s">
        <v>757</v>
      </c>
      <c r="I158" s="322" t="s">
        <v>727</v>
      </c>
      <c r="J158" s="322"/>
      <c r="K158" s="318"/>
    </row>
    <row r="159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ht="18.75" customHeight="1">
      <c r="B160" s="271"/>
      <c r="C160" s="275"/>
      <c r="D160" s="275"/>
      <c r="E160" s="275"/>
      <c r="F160" s="296"/>
      <c r="G160" s="275"/>
      <c r="H160" s="275"/>
      <c r="I160" s="275"/>
      <c r="J160" s="275"/>
      <c r="K160" s="271"/>
    </row>
    <row r="161" ht="18.75" customHeight="1">
      <c r="B161" s="271"/>
      <c r="C161" s="275"/>
      <c r="D161" s="275"/>
      <c r="E161" s="275"/>
      <c r="F161" s="296"/>
      <c r="G161" s="275"/>
      <c r="H161" s="275"/>
      <c r="I161" s="275"/>
      <c r="J161" s="275"/>
      <c r="K161" s="271"/>
    </row>
    <row r="162" ht="18.75" customHeight="1">
      <c r="B162" s="271"/>
      <c r="C162" s="275"/>
      <c r="D162" s="275"/>
      <c r="E162" s="275"/>
      <c r="F162" s="296"/>
      <c r="G162" s="275"/>
      <c r="H162" s="275"/>
      <c r="I162" s="275"/>
      <c r="J162" s="275"/>
      <c r="K162" s="271"/>
    </row>
    <row r="163" ht="18.75" customHeight="1">
      <c r="B163" s="271"/>
      <c r="C163" s="275"/>
      <c r="D163" s="275"/>
      <c r="E163" s="275"/>
      <c r="F163" s="296"/>
      <c r="G163" s="275"/>
      <c r="H163" s="275"/>
      <c r="I163" s="275"/>
      <c r="J163" s="275"/>
      <c r="K163" s="271"/>
    </row>
    <row r="164" ht="18.75" customHeight="1">
      <c r="B164" s="271"/>
      <c r="C164" s="275"/>
      <c r="D164" s="275"/>
      <c r="E164" s="275"/>
      <c r="F164" s="296"/>
      <c r="G164" s="275"/>
      <c r="H164" s="275"/>
      <c r="I164" s="275"/>
      <c r="J164" s="275"/>
      <c r="K164" s="271"/>
    </row>
    <row r="165" ht="18.75" customHeight="1">
      <c r="B165" s="271"/>
      <c r="C165" s="275"/>
      <c r="D165" s="275"/>
      <c r="E165" s="275"/>
      <c r="F165" s="296"/>
      <c r="G165" s="275"/>
      <c r="H165" s="275"/>
      <c r="I165" s="275"/>
      <c r="J165" s="275"/>
      <c r="K165" s="271"/>
    </row>
    <row r="166" ht="18.75" customHeight="1">
      <c r="B166" s="271"/>
      <c r="C166" s="275"/>
      <c r="D166" s="275"/>
      <c r="E166" s="275"/>
      <c r="F166" s="296"/>
      <c r="G166" s="275"/>
      <c r="H166" s="275"/>
      <c r="I166" s="275"/>
      <c r="J166" s="275"/>
      <c r="K166" s="271"/>
    </row>
    <row r="167" ht="18.75" customHeight="1">
      <c r="B167" s="282"/>
      <c r="C167" s="282"/>
      <c r="D167" s="282"/>
      <c r="E167" s="282"/>
      <c r="F167" s="282"/>
      <c r="G167" s="282"/>
      <c r="H167" s="282"/>
      <c r="I167" s="282"/>
      <c r="J167" s="282"/>
      <c r="K167" s="282"/>
    </row>
    <row r="168" ht="7.5" customHeight="1">
      <c r="B168" s="261"/>
      <c r="C168" s="262"/>
      <c r="D168" s="262"/>
      <c r="E168" s="262"/>
      <c r="F168" s="262"/>
      <c r="G168" s="262"/>
      <c r="H168" s="262"/>
      <c r="I168" s="262"/>
      <c r="J168" s="262"/>
      <c r="K168" s="263"/>
    </row>
    <row r="169" ht="45" customHeight="1">
      <c r="B169" s="264"/>
      <c r="C169" s="265" t="s">
        <v>758</v>
      </c>
      <c r="D169" s="265"/>
      <c r="E169" s="265"/>
      <c r="F169" s="265"/>
      <c r="G169" s="265"/>
      <c r="H169" s="265"/>
      <c r="I169" s="265"/>
      <c r="J169" s="265"/>
      <c r="K169" s="266"/>
    </row>
    <row r="170" ht="17.25" customHeight="1">
      <c r="B170" s="264"/>
      <c r="C170" s="289" t="s">
        <v>687</v>
      </c>
      <c r="D170" s="289"/>
      <c r="E170" s="289"/>
      <c r="F170" s="289" t="s">
        <v>688</v>
      </c>
      <c r="G170" s="326"/>
      <c r="H170" s="327" t="s">
        <v>117</v>
      </c>
      <c r="I170" s="327" t="s">
        <v>54</v>
      </c>
      <c r="J170" s="289" t="s">
        <v>689</v>
      </c>
      <c r="K170" s="266"/>
    </row>
    <row r="171" ht="17.25" customHeight="1">
      <c r="B171" s="267"/>
      <c r="C171" s="291" t="s">
        <v>690</v>
      </c>
      <c r="D171" s="291"/>
      <c r="E171" s="291"/>
      <c r="F171" s="292" t="s">
        <v>691</v>
      </c>
      <c r="G171" s="328"/>
      <c r="H171" s="329"/>
      <c r="I171" s="329"/>
      <c r="J171" s="291" t="s">
        <v>692</v>
      </c>
      <c r="K171" s="269"/>
    </row>
    <row r="172" ht="5.25" customHeight="1">
      <c r="B172" s="297"/>
      <c r="C172" s="294"/>
      <c r="D172" s="294"/>
      <c r="E172" s="294"/>
      <c r="F172" s="294"/>
      <c r="G172" s="295"/>
      <c r="H172" s="294"/>
      <c r="I172" s="294"/>
      <c r="J172" s="294"/>
      <c r="K172" s="318"/>
    </row>
    <row r="173" ht="15" customHeight="1">
      <c r="B173" s="297"/>
      <c r="C173" s="275" t="s">
        <v>696</v>
      </c>
      <c r="D173" s="275"/>
      <c r="E173" s="275"/>
      <c r="F173" s="296" t="s">
        <v>693</v>
      </c>
      <c r="G173" s="275"/>
      <c r="H173" s="275" t="s">
        <v>732</v>
      </c>
      <c r="I173" s="275" t="s">
        <v>695</v>
      </c>
      <c r="J173" s="275">
        <v>120</v>
      </c>
      <c r="K173" s="318"/>
    </row>
    <row r="174" ht="15" customHeight="1">
      <c r="B174" s="297"/>
      <c r="C174" s="275" t="s">
        <v>741</v>
      </c>
      <c r="D174" s="275"/>
      <c r="E174" s="275"/>
      <c r="F174" s="296" t="s">
        <v>693</v>
      </c>
      <c r="G174" s="275"/>
      <c r="H174" s="275" t="s">
        <v>742</v>
      </c>
      <c r="I174" s="275" t="s">
        <v>695</v>
      </c>
      <c r="J174" s="275" t="s">
        <v>743</v>
      </c>
      <c r="K174" s="318"/>
    </row>
    <row r="175" ht="15" customHeight="1">
      <c r="B175" s="297"/>
      <c r="C175" s="275" t="s">
        <v>86</v>
      </c>
      <c r="D175" s="275"/>
      <c r="E175" s="275"/>
      <c r="F175" s="296" t="s">
        <v>693</v>
      </c>
      <c r="G175" s="275"/>
      <c r="H175" s="275" t="s">
        <v>759</v>
      </c>
      <c r="I175" s="275" t="s">
        <v>695</v>
      </c>
      <c r="J175" s="275" t="s">
        <v>743</v>
      </c>
      <c r="K175" s="318"/>
    </row>
    <row r="176" ht="15" customHeight="1">
      <c r="B176" s="297"/>
      <c r="C176" s="275" t="s">
        <v>698</v>
      </c>
      <c r="D176" s="275"/>
      <c r="E176" s="275"/>
      <c r="F176" s="296" t="s">
        <v>699</v>
      </c>
      <c r="G176" s="275"/>
      <c r="H176" s="275" t="s">
        <v>759</v>
      </c>
      <c r="I176" s="275" t="s">
        <v>695</v>
      </c>
      <c r="J176" s="275">
        <v>50</v>
      </c>
      <c r="K176" s="318"/>
    </row>
    <row r="177" ht="15" customHeight="1">
      <c r="B177" s="297"/>
      <c r="C177" s="275" t="s">
        <v>701</v>
      </c>
      <c r="D177" s="275"/>
      <c r="E177" s="275"/>
      <c r="F177" s="296" t="s">
        <v>693</v>
      </c>
      <c r="G177" s="275"/>
      <c r="H177" s="275" t="s">
        <v>759</v>
      </c>
      <c r="I177" s="275" t="s">
        <v>703</v>
      </c>
      <c r="J177" s="275"/>
      <c r="K177" s="318"/>
    </row>
    <row r="178" ht="15" customHeight="1">
      <c r="B178" s="297"/>
      <c r="C178" s="275" t="s">
        <v>712</v>
      </c>
      <c r="D178" s="275"/>
      <c r="E178" s="275"/>
      <c r="F178" s="296" t="s">
        <v>699</v>
      </c>
      <c r="G178" s="275"/>
      <c r="H178" s="275" t="s">
        <v>759</v>
      </c>
      <c r="I178" s="275" t="s">
        <v>695</v>
      </c>
      <c r="J178" s="275">
        <v>50</v>
      </c>
      <c r="K178" s="318"/>
    </row>
    <row r="179" ht="15" customHeight="1">
      <c r="B179" s="297"/>
      <c r="C179" s="275" t="s">
        <v>720</v>
      </c>
      <c r="D179" s="275"/>
      <c r="E179" s="275"/>
      <c r="F179" s="296" t="s">
        <v>699</v>
      </c>
      <c r="G179" s="275"/>
      <c r="H179" s="275" t="s">
        <v>759</v>
      </c>
      <c r="I179" s="275" t="s">
        <v>695</v>
      </c>
      <c r="J179" s="275">
        <v>50</v>
      </c>
      <c r="K179" s="318"/>
    </row>
    <row r="180" ht="15" customHeight="1">
      <c r="B180" s="297"/>
      <c r="C180" s="275" t="s">
        <v>718</v>
      </c>
      <c r="D180" s="275"/>
      <c r="E180" s="275"/>
      <c r="F180" s="296" t="s">
        <v>699</v>
      </c>
      <c r="G180" s="275"/>
      <c r="H180" s="275" t="s">
        <v>759</v>
      </c>
      <c r="I180" s="275" t="s">
        <v>695</v>
      </c>
      <c r="J180" s="275">
        <v>50</v>
      </c>
      <c r="K180" s="318"/>
    </row>
    <row r="181" ht="15" customHeight="1">
      <c r="B181" s="297"/>
      <c r="C181" s="275" t="s">
        <v>116</v>
      </c>
      <c r="D181" s="275"/>
      <c r="E181" s="275"/>
      <c r="F181" s="296" t="s">
        <v>693</v>
      </c>
      <c r="G181" s="275"/>
      <c r="H181" s="275" t="s">
        <v>760</v>
      </c>
      <c r="I181" s="275" t="s">
        <v>761</v>
      </c>
      <c r="J181" s="275"/>
      <c r="K181" s="318"/>
    </row>
    <row r="182" ht="15" customHeight="1">
      <c r="B182" s="297"/>
      <c r="C182" s="275" t="s">
        <v>54</v>
      </c>
      <c r="D182" s="275"/>
      <c r="E182" s="275"/>
      <c r="F182" s="296" t="s">
        <v>693</v>
      </c>
      <c r="G182" s="275"/>
      <c r="H182" s="275" t="s">
        <v>762</v>
      </c>
      <c r="I182" s="275" t="s">
        <v>763</v>
      </c>
      <c r="J182" s="275">
        <v>1</v>
      </c>
      <c r="K182" s="318"/>
    </row>
    <row r="183" ht="15" customHeight="1">
      <c r="B183" s="297"/>
      <c r="C183" s="275" t="s">
        <v>50</v>
      </c>
      <c r="D183" s="275"/>
      <c r="E183" s="275"/>
      <c r="F183" s="296" t="s">
        <v>693</v>
      </c>
      <c r="G183" s="275"/>
      <c r="H183" s="275" t="s">
        <v>764</v>
      </c>
      <c r="I183" s="275" t="s">
        <v>695</v>
      </c>
      <c r="J183" s="275">
        <v>20</v>
      </c>
      <c r="K183" s="318"/>
    </row>
    <row r="184" ht="15" customHeight="1">
      <c r="B184" s="297"/>
      <c r="C184" s="275" t="s">
        <v>117</v>
      </c>
      <c r="D184" s="275"/>
      <c r="E184" s="275"/>
      <c r="F184" s="296" t="s">
        <v>693</v>
      </c>
      <c r="G184" s="275"/>
      <c r="H184" s="275" t="s">
        <v>765</v>
      </c>
      <c r="I184" s="275" t="s">
        <v>695</v>
      </c>
      <c r="J184" s="275">
        <v>255</v>
      </c>
      <c r="K184" s="318"/>
    </row>
    <row r="185" ht="15" customHeight="1">
      <c r="B185" s="297"/>
      <c r="C185" s="275" t="s">
        <v>118</v>
      </c>
      <c r="D185" s="275"/>
      <c r="E185" s="275"/>
      <c r="F185" s="296" t="s">
        <v>693</v>
      </c>
      <c r="G185" s="275"/>
      <c r="H185" s="275" t="s">
        <v>657</v>
      </c>
      <c r="I185" s="275" t="s">
        <v>695</v>
      </c>
      <c r="J185" s="275">
        <v>10</v>
      </c>
      <c r="K185" s="318"/>
    </row>
    <row r="186" ht="15" customHeight="1">
      <c r="B186" s="297"/>
      <c r="C186" s="275" t="s">
        <v>119</v>
      </c>
      <c r="D186" s="275"/>
      <c r="E186" s="275"/>
      <c r="F186" s="296" t="s">
        <v>693</v>
      </c>
      <c r="G186" s="275"/>
      <c r="H186" s="275" t="s">
        <v>766</v>
      </c>
      <c r="I186" s="275" t="s">
        <v>727</v>
      </c>
      <c r="J186" s="275"/>
      <c r="K186" s="318"/>
    </row>
    <row r="187" ht="15" customHeight="1">
      <c r="B187" s="297"/>
      <c r="C187" s="275" t="s">
        <v>767</v>
      </c>
      <c r="D187" s="275"/>
      <c r="E187" s="275"/>
      <c r="F187" s="296" t="s">
        <v>693</v>
      </c>
      <c r="G187" s="275"/>
      <c r="H187" s="275" t="s">
        <v>768</v>
      </c>
      <c r="I187" s="275" t="s">
        <v>727</v>
      </c>
      <c r="J187" s="275"/>
      <c r="K187" s="318"/>
    </row>
    <row r="188" ht="15" customHeight="1">
      <c r="B188" s="297"/>
      <c r="C188" s="275" t="s">
        <v>756</v>
      </c>
      <c r="D188" s="275"/>
      <c r="E188" s="275"/>
      <c r="F188" s="296" t="s">
        <v>693</v>
      </c>
      <c r="G188" s="275"/>
      <c r="H188" s="275" t="s">
        <v>769</v>
      </c>
      <c r="I188" s="275" t="s">
        <v>727</v>
      </c>
      <c r="J188" s="275"/>
      <c r="K188" s="318"/>
    </row>
    <row r="189" ht="15" customHeight="1">
      <c r="B189" s="297"/>
      <c r="C189" s="275" t="s">
        <v>121</v>
      </c>
      <c r="D189" s="275"/>
      <c r="E189" s="275"/>
      <c r="F189" s="296" t="s">
        <v>699</v>
      </c>
      <c r="G189" s="275"/>
      <c r="H189" s="275" t="s">
        <v>770</v>
      </c>
      <c r="I189" s="275" t="s">
        <v>695</v>
      </c>
      <c r="J189" s="275">
        <v>50</v>
      </c>
      <c r="K189" s="318"/>
    </row>
    <row r="190" ht="15" customHeight="1">
      <c r="B190" s="297"/>
      <c r="C190" s="275" t="s">
        <v>771</v>
      </c>
      <c r="D190" s="275"/>
      <c r="E190" s="275"/>
      <c r="F190" s="296" t="s">
        <v>699</v>
      </c>
      <c r="G190" s="275"/>
      <c r="H190" s="275" t="s">
        <v>772</v>
      </c>
      <c r="I190" s="275" t="s">
        <v>773</v>
      </c>
      <c r="J190" s="275"/>
      <c r="K190" s="318"/>
    </row>
    <row r="191" ht="15" customHeight="1">
      <c r="B191" s="297"/>
      <c r="C191" s="275" t="s">
        <v>774</v>
      </c>
      <c r="D191" s="275"/>
      <c r="E191" s="275"/>
      <c r="F191" s="296" t="s">
        <v>699</v>
      </c>
      <c r="G191" s="275"/>
      <c r="H191" s="275" t="s">
        <v>775</v>
      </c>
      <c r="I191" s="275" t="s">
        <v>773</v>
      </c>
      <c r="J191" s="275"/>
      <c r="K191" s="318"/>
    </row>
    <row r="192" ht="15" customHeight="1">
      <c r="B192" s="297"/>
      <c r="C192" s="275" t="s">
        <v>776</v>
      </c>
      <c r="D192" s="275"/>
      <c r="E192" s="275"/>
      <c r="F192" s="296" t="s">
        <v>699</v>
      </c>
      <c r="G192" s="275"/>
      <c r="H192" s="275" t="s">
        <v>777</v>
      </c>
      <c r="I192" s="275" t="s">
        <v>773</v>
      </c>
      <c r="J192" s="275"/>
      <c r="K192" s="318"/>
    </row>
    <row r="193" ht="15" customHeight="1">
      <c r="B193" s="297"/>
      <c r="C193" s="330" t="s">
        <v>778</v>
      </c>
      <c r="D193" s="275"/>
      <c r="E193" s="275"/>
      <c r="F193" s="296" t="s">
        <v>699</v>
      </c>
      <c r="G193" s="275"/>
      <c r="H193" s="275" t="s">
        <v>779</v>
      </c>
      <c r="I193" s="275" t="s">
        <v>780</v>
      </c>
      <c r="J193" s="331" t="s">
        <v>781</v>
      </c>
      <c r="K193" s="318"/>
    </row>
    <row r="194" ht="15" customHeight="1">
      <c r="B194" s="297"/>
      <c r="C194" s="281" t="s">
        <v>39</v>
      </c>
      <c r="D194" s="275"/>
      <c r="E194" s="275"/>
      <c r="F194" s="296" t="s">
        <v>693</v>
      </c>
      <c r="G194" s="275"/>
      <c r="H194" s="271" t="s">
        <v>782</v>
      </c>
      <c r="I194" s="275" t="s">
        <v>783</v>
      </c>
      <c r="J194" s="275"/>
      <c r="K194" s="318"/>
    </row>
    <row r="195" ht="15" customHeight="1">
      <c r="B195" s="297"/>
      <c r="C195" s="281" t="s">
        <v>784</v>
      </c>
      <c r="D195" s="275"/>
      <c r="E195" s="275"/>
      <c r="F195" s="296" t="s">
        <v>693</v>
      </c>
      <c r="G195" s="275"/>
      <c r="H195" s="275" t="s">
        <v>785</v>
      </c>
      <c r="I195" s="275" t="s">
        <v>727</v>
      </c>
      <c r="J195" s="275"/>
      <c r="K195" s="318"/>
    </row>
    <row r="196" ht="15" customHeight="1">
      <c r="B196" s="297"/>
      <c r="C196" s="281" t="s">
        <v>786</v>
      </c>
      <c r="D196" s="275"/>
      <c r="E196" s="275"/>
      <c r="F196" s="296" t="s">
        <v>693</v>
      </c>
      <c r="G196" s="275"/>
      <c r="H196" s="275" t="s">
        <v>787</v>
      </c>
      <c r="I196" s="275" t="s">
        <v>727</v>
      </c>
      <c r="J196" s="275"/>
      <c r="K196" s="318"/>
    </row>
    <row r="197" ht="15" customHeight="1">
      <c r="B197" s="297"/>
      <c r="C197" s="281" t="s">
        <v>788</v>
      </c>
      <c r="D197" s="275"/>
      <c r="E197" s="275"/>
      <c r="F197" s="296" t="s">
        <v>699</v>
      </c>
      <c r="G197" s="275"/>
      <c r="H197" s="275" t="s">
        <v>789</v>
      </c>
      <c r="I197" s="275" t="s">
        <v>727</v>
      </c>
      <c r="J197" s="275"/>
      <c r="K197" s="318"/>
    </row>
    <row r="198" ht="15" customHeight="1">
      <c r="B198" s="324"/>
      <c r="C198" s="332"/>
      <c r="D198" s="306"/>
      <c r="E198" s="306"/>
      <c r="F198" s="306"/>
      <c r="G198" s="306"/>
      <c r="H198" s="306"/>
      <c r="I198" s="306"/>
      <c r="J198" s="306"/>
      <c r="K198" s="325"/>
    </row>
    <row r="199" ht="18.75" customHeight="1">
      <c r="B199" s="271"/>
      <c r="C199" s="275"/>
      <c r="D199" s="275"/>
      <c r="E199" s="275"/>
      <c r="F199" s="296"/>
      <c r="G199" s="275"/>
      <c r="H199" s="275"/>
      <c r="I199" s="275"/>
      <c r="J199" s="275"/>
      <c r="K199" s="271"/>
    </row>
    <row r="200" ht="18.75" customHeight="1">
      <c r="B200" s="282"/>
      <c r="C200" s="282"/>
      <c r="D200" s="282"/>
      <c r="E200" s="282"/>
      <c r="F200" s="282"/>
      <c r="G200" s="282"/>
      <c r="H200" s="282"/>
      <c r="I200" s="282"/>
      <c r="J200" s="282"/>
      <c r="K200" s="282"/>
    </row>
    <row r="201" ht="13.5">
      <c r="B201" s="261"/>
      <c r="C201" s="262"/>
      <c r="D201" s="262"/>
      <c r="E201" s="262"/>
      <c r="F201" s="262"/>
      <c r="G201" s="262"/>
      <c r="H201" s="262"/>
      <c r="I201" s="262"/>
      <c r="J201" s="262"/>
      <c r="K201" s="263"/>
    </row>
    <row r="202" ht="21" customHeight="1">
      <c r="B202" s="264"/>
      <c r="C202" s="265" t="s">
        <v>790</v>
      </c>
      <c r="D202" s="265"/>
      <c r="E202" s="265"/>
      <c r="F202" s="265"/>
      <c r="G202" s="265"/>
      <c r="H202" s="265"/>
      <c r="I202" s="265"/>
      <c r="J202" s="265"/>
      <c r="K202" s="266"/>
    </row>
    <row r="203" ht="25.5" customHeight="1">
      <c r="B203" s="264"/>
      <c r="C203" s="333" t="s">
        <v>791</v>
      </c>
      <c r="D203" s="333"/>
      <c r="E203" s="333"/>
      <c r="F203" s="333" t="s">
        <v>792</v>
      </c>
      <c r="G203" s="334"/>
      <c r="H203" s="333" t="s">
        <v>793</v>
      </c>
      <c r="I203" s="333"/>
      <c r="J203" s="333"/>
      <c r="K203" s="266"/>
    </row>
    <row r="204" ht="5.25" customHeight="1">
      <c r="B204" s="297"/>
      <c r="C204" s="294"/>
      <c r="D204" s="294"/>
      <c r="E204" s="294"/>
      <c r="F204" s="294"/>
      <c r="G204" s="275"/>
      <c r="H204" s="294"/>
      <c r="I204" s="294"/>
      <c r="J204" s="294"/>
      <c r="K204" s="318"/>
    </row>
    <row r="205" ht="15" customHeight="1">
      <c r="B205" s="297"/>
      <c r="C205" s="275" t="s">
        <v>783</v>
      </c>
      <c r="D205" s="275"/>
      <c r="E205" s="275"/>
      <c r="F205" s="296" t="s">
        <v>40</v>
      </c>
      <c r="G205" s="275"/>
      <c r="H205" s="275" t="s">
        <v>794</v>
      </c>
      <c r="I205" s="275"/>
      <c r="J205" s="275"/>
      <c r="K205" s="318"/>
    </row>
    <row r="206" ht="15" customHeight="1">
      <c r="B206" s="297"/>
      <c r="C206" s="303"/>
      <c r="D206" s="275"/>
      <c r="E206" s="275"/>
      <c r="F206" s="296" t="s">
        <v>41</v>
      </c>
      <c r="G206" s="275"/>
      <c r="H206" s="275" t="s">
        <v>795</v>
      </c>
      <c r="I206" s="275"/>
      <c r="J206" s="275"/>
      <c r="K206" s="318"/>
    </row>
    <row r="207" ht="15" customHeight="1">
      <c r="B207" s="297"/>
      <c r="C207" s="303"/>
      <c r="D207" s="275"/>
      <c r="E207" s="275"/>
      <c r="F207" s="296" t="s">
        <v>44</v>
      </c>
      <c r="G207" s="275"/>
      <c r="H207" s="275" t="s">
        <v>796</v>
      </c>
      <c r="I207" s="275"/>
      <c r="J207" s="275"/>
      <c r="K207" s="318"/>
    </row>
    <row r="208" ht="15" customHeight="1">
      <c r="B208" s="297"/>
      <c r="C208" s="275"/>
      <c r="D208" s="275"/>
      <c r="E208" s="275"/>
      <c r="F208" s="296" t="s">
        <v>42</v>
      </c>
      <c r="G208" s="275"/>
      <c r="H208" s="275" t="s">
        <v>797</v>
      </c>
      <c r="I208" s="275"/>
      <c r="J208" s="275"/>
      <c r="K208" s="318"/>
    </row>
    <row r="209" ht="15" customHeight="1">
      <c r="B209" s="297"/>
      <c r="C209" s="275"/>
      <c r="D209" s="275"/>
      <c r="E209" s="275"/>
      <c r="F209" s="296" t="s">
        <v>43</v>
      </c>
      <c r="G209" s="275"/>
      <c r="H209" s="275" t="s">
        <v>798</v>
      </c>
      <c r="I209" s="275"/>
      <c r="J209" s="275"/>
      <c r="K209" s="318"/>
    </row>
    <row r="210" ht="15" customHeight="1">
      <c r="B210" s="297"/>
      <c r="C210" s="275"/>
      <c r="D210" s="275"/>
      <c r="E210" s="275"/>
      <c r="F210" s="296"/>
      <c r="G210" s="275"/>
      <c r="H210" s="275"/>
      <c r="I210" s="275"/>
      <c r="J210" s="275"/>
      <c r="K210" s="318"/>
    </row>
    <row r="211" ht="15" customHeight="1">
      <c r="B211" s="297"/>
      <c r="C211" s="275" t="s">
        <v>739</v>
      </c>
      <c r="D211" s="275"/>
      <c r="E211" s="275"/>
      <c r="F211" s="296" t="s">
        <v>82</v>
      </c>
      <c r="G211" s="275"/>
      <c r="H211" s="275" t="s">
        <v>799</v>
      </c>
      <c r="I211" s="275"/>
      <c r="J211" s="275"/>
      <c r="K211" s="318"/>
    </row>
    <row r="212" ht="15" customHeight="1">
      <c r="B212" s="297"/>
      <c r="C212" s="303"/>
      <c r="D212" s="275"/>
      <c r="E212" s="275"/>
      <c r="F212" s="296" t="s">
        <v>639</v>
      </c>
      <c r="G212" s="275"/>
      <c r="H212" s="275" t="s">
        <v>640</v>
      </c>
      <c r="I212" s="275"/>
      <c r="J212" s="275"/>
      <c r="K212" s="318"/>
    </row>
    <row r="213" ht="15" customHeight="1">
      <c r="B213" s="297"/>
      <c r="C213" s="275"/>
      <c r="D213" s="275"/>
      <c r="E213" s="275"/>
      <c r="F213" s="296" t="s">
        <v>76</v>
      </c>
      <c r="G213" s="275"/>
      <c r="H213" s="275" t="s">
        <v>800</v>
      </c>
      <c r="I213" s="275"/>
      <c r="J213" s="275"/>
      <c r="K213" s="318"/>
    </row>
    <row r="214" ht="15" customHeight="1">
      <c r="B214" s="335"/>
      <c r="C214" s="303"/>
      <c r="D214" s="303"/>
      <c r="E214" s="303"/>
      <c r="F214" s="296" t="s">
        <v>96</v>
      </c>
      <c r="G214" s="281"/>
      <c r="H214" s="322" t="s">
        <v>641</v>
      </c>
      <c r="I214" s="322"/>
      <c r="J214" s="322"/>
      <c r="K214" s="336"/>
    </row>
    <row r="215" ht="15" customHeight="1">
      <c r="B215" s="335"/>
      <c r="C215" s="303"/>
      <c r="D215" s="303"/>
      <c r="E215" s="303"/>
      <c r="F215" s="296" t="s">
        <v>230</v>
      </c>
      <c r="G215" s="281"/>
      <c r="H215" s="322" t="s">
        <v>801</v>
      </c>
      <c r="I215" s="322"/>
      <c r="J215" s="322"/>
      <c r="K215" s="336"/>
    </row>
    <row r="216" ht="15" customHeight="1">
      <c r="B216" s="335"/>
      <c r="C216" s="303"/>
      <c r="D216" s="303"/>
      <c r="E216" s="303"/>
      <c r="F216" s="337"/>
      <c r="G216" s="281"/>
      <c r="H216" s="338"/>
      <c r="I216" s="338"/>
      <c r="J216" s="338"/>
      <c r="K216" s="336"/>
    </row>
    <row r="217" ht="15" customHeight="1">
      <c r="B217" s="335"/>
      <c r="C217" s="275" t="s">
        <v>763</v>
      </c>
      <c r="D217" s="303"/>
      <c r="E217" s="303"/>
      <c r="F217" s="296">
        <v>1</v>
      </c>
      <c r="G217" s="281"/>
      <c r="H217" s="322" t="s">
        <v>802</v>
      </c>
      <c r="I217" s="322"/>
      <c r="J217" s="322"/>
      <c r="K217" s="336"/>
    </row>
    <row r="218" ht="15" customHeight="1">
      <c r="B218" s="335"/>
      <c r="C218" s="303"/>
      <c r="D218" s="303"/>
      <c r="E218" s="303"/>
      <c r="F218" s="296">
        <v>2</v>
      </c>
      <c r="G218" s="281"/>
      <c r="H218" s="322" t="s">
        <v>803</v>
      </c>
      <c r="I218" s="322"/>
      <c r="J218" s="322"/>
      <c r="K218" s="336"/>
    </row>
    <row r="219" ht="15" customHeight="1">
      <c r="B219" s="335"/>
      <c r="C219" s="303"/>
      <c r="D219" s="303"/>
      <c r="E219" s="303"/>
      <c r="F219" s="296">
        <v>3</v>
      </c>
      <c r="G219" s="281"/>
      <c r="H219" s="322" t="s">
        <v>804</v>
      </c>
      <c r="I219" s="322"/>
      <c r="J219" s="322"/>
      <c r="K219" s="336"/>
    </row>
    <row r="220" ht="15" customHeight="1">
      <c r="B220" s="335"/>
      <c r="C220" s="303"/>
      <c r="D220" s="303"/>
      <c r="E220" s="303"/>
      <c r="F220" s="296">
        <v>4</v>
      </c>
      <c r="G220" s="281"/>
      <c r="H220" s="322" t="s">
        <v>805</v>
      </c>
      <c r="I220" s="322"/>
      <c r="J220" s="322"/>
      <c r="K220" s="336"/>
    </row>
    <row r="221" ht="12.75" customHeight="1">
      <c r="B221" s="339"/>
      <c r="C221" s="340"/>
      <c r="D221" s="340"/>
      <c r="E221" s="340"/>
      <c r="F221" s="340"/>
      <c r="G221" s="340"/>
      <c r="H221" s="340"/>
      <c r="I221" s="340"/>
      <c r="J221" s="340"/>
      <c r="K221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2018-07-13T11:43:11Z</dcterms:created>
  <dcterms:modified xsi:type="dcterms:W3CDTF">2018-07-13T11:43:22Z</dcterms:modified>
</cp:coreProperties>
</file>