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D.1.1" sheetId="2" r:id="rId2"/>
    <sheet name="D.1.2" sheetId="3" r:id="rId3"/>
    <sheet name="D.1.3" sheetId="4" r:id="rId4"/>
    <sheet name="D.2.1.1" sheetId="5" r:id="rId5"/>
    <sheet name="D.2.1.2" sheetId="6" r:id="rId6"/>
    <sheet name="D.2.1.4" sheetId="7" r:id="rId7"/>
    <sheet name="D.2.1.5" sheetId="8" r:id="rId8"/>
    <sheet name="D.2.1.6" sheetId="9" r:id="rId9"/>
    <sheet name="D.2.1.8" sheetId="10" r:id="rId10"/>
    <sheet name="D.2.2" sheetId="11" r:id="rId11"/>
    <sheet name="D.2.3" sheetId="12" r:id="rId12"/>
    <sheet name="D.2.4" sheetId="13" r:id="rId13"/>
    <sheet name="SO 90-90" sheetId="14" r:id="rId14"/>
    <sheet name="SO 98-98" sheetId="15" r:id="rId15"/>
  </sheets>
  <definedNames/>
  <calcPr/>
  <webPublishing/>
</workbook>
</file>

<file path=xl/sharedStrings.xml><?xml version="1.0" encoding="utf-8"?>
<sst xmlns="http://schemas.openxmlformats.org/spreadsheetml/2006/main" count="24292" uniqueCount="3459">
  <si>
    <t>Aspe</t>
  </si>
  <si>
    <t>Rekapitulace ceny</t>
  </si>
  <si>
    <t>21002</t>
  </si>
  <si>
    <t>Zrušení přejezdu P6801 v km 179,826 trati Brno - Č. Třebová</t>
  </si>
  <si>
    <t>ZŘ_zm03</t>
  </si>
  <si>
    <t/>
  </si>
  <si>
    <t>Celková cena bez DPH:</t>
  </si>
  <si>
    <t>Celková cena s DPH:</t>
  </si>
  <si>
    <t>Objekt</t>
  </si>
  <si>
    <t>Popis</t>
  </si>
  <si>
    <t>Cena bez DPH</t>
  </si>
  <si>
    <t>DPH</t>
  </si>
  <si>
    <t>Cena s DPH</t>
  </si>
  <si>
    <t>Počet neoceněných položek</t>
  </si>
  <si>
    <t>D.1</t>
  </si>
  <si>
    <t>Technologická část PS</t>
  </si>
  <si>
    <t xml:space="preserve">  D.1.1</t>
  </si>
  <si>
    <t>Železniční zabezpečovací zařízení</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</si>
  <si>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</si>
  <si>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</si>
  <si>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</si>
  <si>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</si>
  <si>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</si>
  <si>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</si>
  <si>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</si>
  <si>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</si>
  <si>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</si>
  <si>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</si>
  <si>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</si>
  <si>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</si>
  <si>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</si>
  <si>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</si>
  <si>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</si>
  <si>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</si>
  <si>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</si>
  <si>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</si>
  <si>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</si>
  <si>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</si>
  <si>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</si>
  <si>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</si>
  <si>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</si>
  <si>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</si>
  <si>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</si>
  <si>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</si>
  <si>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</si>
  <si>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D.1.1</t>
  </si>
  <si>
    <t>O2</t>
  </si>
  <si>
    <t>PS 01-01-11</t>
  </si>
  <si>
    <t>ŽST Blansko úprava SZZ</t>
  </si>
  <si>
    <t>SD</t>
  </si>
  <si>
    <t>1</t>
  </si>
  <si>
    <t>Zemní práce</t>
  </si>
  <si>
    <t>P</t>
  </si>
  <si>
    <t>13273</t>
  </si>
  <si>
    <t>HLOUBENÍ RÝH ŠÍŘ DO 2M PAŽ I NEPAŽ TŘ. I</t>
  </si>
  <si>
    <t>M3</t>
  </si>
  <si>
    <t>2020_OTSKP</t>
  </si>
  <si>
    <t>PP</t>
  </si>
  <si>
    <t>VV</t>
  </si>
  <si>
    <t>TS</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</si>
  <si>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</si>
  <si>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132738</t>
  </si>
  <si>
    <t>HLOUBENÍ RÝH ŠÍŘ DO 2M PAŽ I NEPAŽ TŘ. I, ODVOZ DO 20KM</t>
  </si>
  <si>
    <t>133738</t>
  </si>
  <si>
    <t>HLOUBENÍ ŠACHET ZAPAŽ I NEPAŽ TŘ. I, ODVOZ DO 20KM</t>
  </si>
  <si>
    <t>4</t>
  </si>
  <si>
    <t>14113</t>
  </si>
  <si>
    <t>PROTLAČOVÁNÍ OCELOVÉHO POTRUBÍ DN DO 200MM</t>
  </si>
  <si>
    <t>M</t>
  </si>
  <si>
    <t>položka zahrnuje dodávku protlačovaného potrubí a veškeré pomocné práce (startovací zařízení, startovací a cílová jáma, opěrné a vodící bloky a pod.)</t>
  </si>
  <si>
    <t>5</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</si>
  <si>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</si>
  <si>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</si>
  <si>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</si>
  <si>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6</t>
  </si>
  <si>
    <t>18215</t>
  </si>
  <si>
    <t>ÚPRAVA POVRCHŮ SROVNÁNÍM ÚZEMÍ V TL DO 0,50M</t>
  </si>
  <si>
    <t>M2</t>
  </si>
  <si>
    <t>položka zahrnuje srovnání výškových rozdílů terénu</t>
  </si>
  <si>
    <t>7</t>
  </si>
  <si>
    <t>Přidružená stavební výroba</t>
  </si>
  <si>
    <t>701001</t>
  </si>
  <si>
    <t>OZNAČOVACÍ ŠTÍTEK KABELOVÉHO VEDENÍ, SPOJKY NEBO KABELOVÉ SKŘÍNĚ (VČETNĚ OBJÍMKY)</t>
  </si>
  <si>
    <t>KUS</t>
  </si>
  <si>
    <t>1. Položka obsahuje:  
– pomocné mechanismy  
2. Položka neobsahuje:  
X  
3. Způsob měření:  
Měří se plocha v metrech čtverečných.</t>
  </si>
  <si>
    <t>8</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</si>
  <si>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</si>
  <si>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</si>
  <si>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</si>
  <si>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</si>
  <si>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</si>
  <si>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</si>
  <si>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</si>
  <si>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</si>
  <si>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</si>
  <si>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</si>
  <si>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</si>
  <si>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</si>
  <si>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702112</t>
  </si>
  <si>
    <t>KABELOVÝ ŽLAB ZEMNÍ VČETNĚ KRYTU SVĚTLÉ ŠÍŘKY PŘES 120 DO 250 MM</t>
  </si>
  <si>
    <t>12</t>
  </si>
  <si>
    <t>702222</t>
  </si>
  <si>
    <t>KABELOVÁ CHRÁNIČKA ZEMNÍ UV STABILNÍ DN PŘES 100 DO 200 MM</t>
  </si>
  <si>
    <t>1. Položka obsahuje:  
– přípravu podkladu pro osazení  
2. Položka neobsahuje:  
X  
3. Způsob měření:  
Měří se metr délkový.</t>
  </si>
  <si>
    <t>13</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</si>
  <si>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</si>
  <si>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</si>
  <si>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</si>
  <si>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14</t>
  </si>
  <si>
    <t>703755</t>
  </si>
  <si>
    <t>PROTIPOŽÁRNÍ UCPÁVKA PROSTUPU KABELOVÉHO PR. DO 200MM, DO EI 90 MIN.</t>
  </si>
  <si>
    <t>Položka obsahuje: Dodávku a montáž protipožární ucpávky vč. příslušenství a pomocného materiálu, vyhotovéní a dodání atestu. Dále obsahuje cenu za pom. mechanismy včetně všech ostatních vedlejších nákladů.</t>
  </si>
  <si>
    <t>15</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</si>
  <si>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</si>
  <si>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</si>
  <si>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</si>
  <si>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16</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</si>
  <si>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</si>
  <si>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</si>
  <si>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</si>
  <si>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17</t>
  </si>
  <si>
    <t>709210</t>
  </si>
  <si>
    <t>KŘIŽOVATKA KABELOVÝCH VEDENÍ SE STÁVAJÍCÍ INŽENÝRSKOU SÍTÍ (KABELEM, POTRUBÍM APOD.)</t>
  </si>
  <si>
    <t>18</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</si>
  <si>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</si>
  <si>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</si>
  <si>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</si>
  <si>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</si>
  <si>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19</t>
  </si>
  <si>
    <t>75A151</t>
  </si>
  <si>
    <t>KABEL METALICKÝ SE STÍNĚNÍM DO 12 PÁRŮ - DODÁVKA</t>
  </si>
  <si>
    <t>20</t>
  </si>
  <si>
    <t>75A161</t>
  </si>
  <si>
    <t>KABEL METALICKÝ SE STÍNĚNÍM PŘES 12 PÁRŮ - DODÁVKA</t>
  </si>
  <si>
    <t>21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</si>
  <si>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</si>
  <si>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</si>
  <si>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</si>
  <si>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</si>
  <si>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</si>
  <si>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</si>
  <si>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</si>
  <si>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23</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</si>
  <si>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</si>
  <si>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</si>
  <si>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</si>
  <si>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24</t>
  </si>
  <si>
    <t>75A238</t>
  </si>
  <si>
    <t>ZATAŽENÍ A SPOJKOVÁNÍ KABELŮ SE STÍNĚNÍM DO 12 PÁRŮ - DEMONTÁŽ</t>
  </si>
  <si>
    <t>25</t>
  </si>
  <si>
    <t>75A247</t>
  </si>
  <si>
    <t>ZATAŽENÍ A SPOJKOVÁNÍ KABELŮ SE STÍNĚNÍM PŘES 12 PÁRŮ - MONTÁŽ</t>
  </si>
  <si>
    <t>26</t>
  </si>
  <si>
    <t>75A248</t>
  </si>
  <si>
    <t>ZATAŽENÍ A SPOJKOVÁNÍ KABELŮ SE STÍNĚNÍM PŘES 12 PÁRŮ - DEMONTÁŽ</t>
  </si>
  <si>
    <t>27</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</si>
  <si>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</si>
  <si>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</si>
  <si>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</si>
  <si>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28</t>
  </si>
  <si>
    <t>75A312</t>
  </si>
  <si>
    <t>KABELOVÁ FORMA (UKONČENÍ KABELŮ) PRO KABELY ZABEZPEČOVACÍ PŘES 12 PÁRŮ</t>
  </si>
  <si>
    <t>29</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</si>
  <si>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</si>
  <si>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</si>
  <si>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</si>
  <si>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30</t>
  </si>
  <si>
    <t>75A331</t>
  </si>
  <si>
    <t>SPOJKA ROVNÁ PRO PLASTOVÉ KABELY SE STÍNĚNÍM S JÁDRY O PRŮMĚRU 1 MM2 DO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</si>
  <si>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</si>
  <si>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31</t>
  </si>
  <si>
    <t>75A332</t>
  </si>
  <si>
    <t>SPOJKA ROVNÁ PRO PLASTOVÉ KABELY SE STÍNĚNÍM S JÁDRY O PRŮMĚRU 1 MM2 PŘES 12 PÁRŮ</t>
  </si>
  <si>
    <t>32</t>
  </si>
  <si>
    <t>75B219</t>
  </si>
  <si>
    <t>JEDNOTNÉ OVLÁDACÍ PRACOVIŠTĚ (JOP), TECHNOLOGIE, NEZÁLOHOVANÉ - ÚPRAVA</t>
  </si>
  <si>
    <t>1. Položka obsahuje:  
– demontáž a montáž počítačového vybavení kanceláře  
– demontáž a montáž výpočetní techniky, včetně propojovacích vedení a monitorů  
– demontáž a montáž vybavení pro jednotné obslužné pracoviště (JOP)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 demontáž nábytku  
3. Způsob měření:  
Udává se počet kusů kompletní konstrukce nebo práce.</t>
  </si>
  <si>
    <t>33</t>
  </si>
  <si>
    <t>75B229</t>
  </si>
  <si>
    <t>SERVISNÍ A DIAGNOSTICKÉ PRACOVIŠTĚ,  TECHNOLOGIE - ÚPRAVA</t>
  </si>
  <si>
    <t>1. Položka obsahuje:  
– demontáž a montáž výpočetní techniky, včetně propojovacích vedení a monitorů a dodávky potřebného materiálu  
– demontáž a montáž vybavení pro servisní pracoviště diagnostiky se všemi pomocnými a doplňujícími pracemi a součástmi, případné použití mechanizmů, včetně dopravy z místa demontáže do skladu  
- úpravu programového vybavení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</si>
  <si>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34</t>
  </si>
  <si>
    <t>75B519</t>
  </si>
  <si>
    <t>SKŘÍŇ TECHNOLOGICKÝCH POČÍTAČŮ - ÚPRAVA</t>
  </si>
  <si>
    <t>1. Položka obsahuje:  
– demontáž a montáž prvků ve skříni technologických počítačů, odpojení, zapojení včetně dodávky doplňovaného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</si>
  <si>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35</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</si>
  <si>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</si>
  <si>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</si>
  <si>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</si>
  <si>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36</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</si>
  <si>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</si>
  <si>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</si>
  <si>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</si>
  <si>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37</t>
  </si>
  <si>
    <t>75B678</t>
  </si>
  <si>
    <t>ODDĚLOVACÍ TRANSFORMÁTOR - DEMONTÁŽ</t>
  </si>
  <si>
    <t>1. Položka obsahuje:  
– demontáž oddělovacího transformátoru,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</si>
  <si>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</si>
  <si>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</si>
  <si>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</si>
  <si>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</si>
  <si>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39</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</si>
  <si>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</si>
  <si>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</si>
  <si>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</si>
  <si>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</si>
  <si>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</si>
  <si>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</si>
  <si>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</si>
  <si>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41</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</si>
  <si>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</si>
  <si>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</si>
  <si>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</si>
  <si>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42</t>
  </si>
  <si>
    <t>75B718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</si>
  <si>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</si>
  <si>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</si>
  <si>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</si>
  <si>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75B859</t>
  </si>
  <si>
    <t>SKŘÍŇ DOZ - ÚPRAVA</t>
  </si>
  <si>
    <t>1. Položka obsahuje:  
– demontáž, montáž skříně DOZ, odpojení, zapojení, včetně dodávky potřebného materiálu  
– demontáž a 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</si>
  <si>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44</t>
  </si>
  <si>
    <t>75B929</t>
  </si>
  <si>
    <t>ZÁKLADNÍ SW ELEKTRONICKÉHO STAVĚDLA S ELEKTRONICKÝM ROZHRANÍM - ÚPRAVA</t>
  </si>
  <si>
    <t>1. Položka obsahuje:  
– úpravu základního SW elektronického stavědla podle typu určeného položkou  
2. Položka neobsahuje:  
X  
3. Způsob měření:  
Udává se počet kusů kompletní konstrukce nebo práce.</t>
  </si>
  <si>
    <t>45</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</si>
  <si>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</si>
  <si>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</si>
  <si>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</si>
  <si>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46</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</si>
  <si>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</si>
  <si>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</si>
  <si>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</si>
  <si>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47</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</si>
  <si>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</si>
  <si>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</si>
  <si>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</si>
  <si>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48</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</si>
  <si>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</si>
  <si>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</si>
  <si>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</si>
  <si>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49</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</si>
  <si>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</si>
  <si>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</si>
  <si>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</si>
  <si>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50</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</si>
  <si>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</si>
  <si>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</si>
  <si>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</si>
  <si>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51</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</si>
  <si>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</si>
  <si>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</si>
  <si>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</si>
  <si>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</si>
  <si>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75D128</t>
  </si>
  <si>
    <t>SKŘÍŇ LOGIKY ELEKTRONICKÉHO PŘEJEZDOVÉHO ZABEZPEČOVACÍHO ZAŘÍZENÍ - DEMONTÁŽ</t>
  </si>
  <si>
    <t>1. Položka obsahuje:  
– demontáž skříně logiky elektronického přejezdového zabezpečovacího zařízení včetně odpojení od kabelových rozvodů  
– demontáž skříně logiky elektronického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</si>
  <si>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</si>
  <si>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</si>
  <si>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</si>
  <si>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</si>
  <si>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54</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</si>
  <si>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</si>
  <si>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</si>
  <si>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</si>
  <si>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55</t>
  </si>
  <si>
    <t>75D188</t>
  </si>
  <si>
    <t>NAPÁJECÍ SKŘÍŇ PŘEJEZDOVÉHO ZABEZPEČOVACÍHO ZAŘÍZENÍ - DEMONTÁŽ</t>
  </si>
  <si>
    <t>1. Položka obsahuje:  
– demontáž napájecí skříně přejezdového zabezpečovacího zařízení včetně odpojení  
– demontáž napájecí skříně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</si>
  <si>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</si>
  <si>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</si>
  <si>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</si>
  <si>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</si>
  <si>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</si>
  <si>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75D278</t>
  </si>
  <si>
    <t>ZAŘÍZENÍ (PZZ) PRO NEVIDOMÉ - DEMONTÁŽ</t>
  </si>
  <si>
    <t>1. Položka obsahuje:  
– demontáž zařízení (PZZ) pro nevidomé včetně odpojení kabelových přívodů  
– demontáž zařízení (PZZ) pro nevidomé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</si>
  <si>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</si>
  <si>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</si>
  <si>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</si>
  <si>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</si>
  <si>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</si>
  <si>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59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</si>
  <si>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</si>
  <si>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</si>
  <si>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</si>
  <si>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</si>
  <si>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</si>
  <si>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</si>
  <si>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</si>
  <si>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61</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</si>
  <si>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</si>
  <si>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</si>
  <si>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</si>
  <si>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62</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</si>
  <si>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</si>
  <si>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</si>
  <si>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</si>
  <si>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63</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</si>
  <si>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</si>
  <si>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</si>
  <si>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</si>
  <si>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64</t>
  </si>
  <si>
    <t>75E1C7</t>
  </si>
  <si>
    <t>PROTOKOL UTZ</t>
  </si>
  <si>
    <t>1. Položka obsahuje:  
– protokol autorizovanou osobou podle požadavku ČSN, včetně hodnocení  
2. Položka neobsahuje:  
X  
3. Způsob měření:  
Udává se počet kusů kompletní konstrukce nebo práce.</t>
  </si>
  <si>
    <t>65</t>
  </si>
  <si>
    <t>75F217</t>
  </si>
  <si>
    <t>BALÍZA NEPROMĚNNÁ TYP EUROBALISE - MONTÁŽ</t>
  </si>
  <si>
    <t>1. Položka obsahuje:  
– montáž balisy včetně montážního materiálu  
- zpracování dat pro balízy - vytvoření adresného SW  
2. Položka neobsahuje:  
X  
3. Způsob měření:  
Udává se počet kusů kompletní konstrukce nebo práce.</t>
  </si>
  <si>
    <t>66</t>
  </si>
  <si>
    <t>75F218</t>
  </si>
  <si>
    <t>BALÍZA NEPROMĚNNÁ TYP EUROBALISE - DEMONTÁŽ</t>
  </si>
  <si>
    <t>1. Položka obsahuje:  
– demontáž balisy včetně montážního materiálu  
2. Položka neobsahuje:  
X  
3. Způsob měření:  
Udává se počet kusů kompletní konstrukce nebo práce.</t>
  </si>
  <si>
    <t>67</t>
  </si>
  <si>
    <t>75F227</t>
  </si>
  <si>
    <t>REINŽENÝRING BALÍZY</t>
  </si>
  <si>
    <t>1. Položka obsahuje:  
–  přeprojektování 1 ks balízy, zpracování a převzetí dat, jejich kontrola, projektování, testování,ověřování, programování, archivování a vytvoření potřebných dokumentů  
2. Položka neobsahuje:  
- zaměření a pořízení vstupních dat pro reinženýring, dodávku žádného HW  
3. Způsob měření:  
Udává se počet kusů kompletní konstrukce nebo práce.</t>
  </si>
  <si>
    <t>68</t>
  </si>
  <si>
    <t>75F237</t>
  </si>
  <si>
    <t>ZAMĚŘOVÁNÍ, ZNAČKOVÁNÍ A VYHODNOCENÍ DAT INFRASTRUKTURY</t>
  </si>
  <si>
    <t>KM</t>
  </si>
  <si>
    <t>1. Položka obsahuje:  
– označkování prvků infrastruktury, zaměření pro balízy a pro RBC, jízdu drážního vozidla včetně jeho pronájmu,vyhodnocení záznamů  
2. Položka neobsahuje:  
X  
3. Způsob měření:  
Udává se délka zaměřovaného úseku v km.</t>
  </si>
  <si>
    <t>69</t>
  </si>
  <si>
    <t>75IH91</t>
  </si>
  <si>
    <t>UKONČENÍ KABELU ŠTÍTEK KABELOVÝ</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</si>
  <si>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</si>
  <si>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70</t>
  </si>
  <si>
    <t>75IH9X</t>
  </si>
  <si>
    <t>UKONČENÍ KABELU ŠTÍTEK KABELOVÝ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</si>
  <si>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</si>
  <si>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71</t>
  </si>
  <si>
    <t>R75B311</t>
  </si>
  <si>
    <t>PULT NOUZOVÉ OBSLUHY - ÚPRAVA</t>
  </si>
  <si>
    <t>0</t>
  </si>
  <si>
    <t>1. Položka obsahuje:  
– dodání a montáž kompletního vnitřního zařízení podle typu určeného položkou včetně potřebného pomocného materiálu a jeho dopravy na místo určení  
– pořízení pultu nouzové obsluhy včetně pomocného materiálu a jeho dopravy do místa určení  
2. Položka neobsahuje:  
X  
3. Způsob měření:  
Udává se počet kusů kompletní konstrukce nebo práce.</t>
  </si>
  <si>
    <t>72</t>
  </si>
  <si>
    <t>R75F211</t>
  </si>
  <si>
    <t>UPEVŇOVACÍ SADA PRO EUROBALISE - DODÁVKA</t>
  </si>
  <si>
    <t>1. Položka obsahuje:  
– upevňovací sady  
– dodávku zařízení včetně pomocného materiálu, dopravu do místa určení  
2. Položka neobsahuje:  
X  
3. Způsob měření:  
Udává se počet kusů kompletní konstrukce nebo práce.</t>
  </si>
  <si>
    <t>PS 01-01-31</t>
  </si>
  <si>
    <t>Provizorní přejezd P6801 v km 179,826</t>
  </si>
  <si>
    <t>75A141</t>
  </si>
  <si>
    <t>KABEL METALICKÝ DVOUPLÁŠŤOVÝ PŘES 12 PÁRŮ - DODÁVKA</t>
  </si>
  <si>
    <t>75A227</t>
  </si>
  <si>
    <t>ZATAŽENÍ A SPOJKOVÁNÍ KABELŮ PŘES 12 PÁRŮ - MONTÁŽ</t>
  </si>
  <si>
    <t>75A228</t>
  </si>
  <si>
    <t>ZATAŽENÍ A SPOJKOVÁNÍ KABELŮ PŘES 12 PÁRŮ - DEMONTÁŽ</t>
  </si>
  <si>
    <t>75B671</t>
  </si>
  <si>
    <t>ODDĚLOVACÍ TRANSFORMÁTOR - DODÁVKA</t>
  </si>
  <si>
    <t>1. Položka obsahuje:  
– dodání kompletního oddělovacího transformátoru (2 až 5 KVA) a dalšího potřebného pomocného materiálu a jeho dopravy na místo určení  
– pořízení kompletního zařízení podle položky, na dopravu do místa určení  
2. Položka neobsahuje:  
X  
3. Způsob měření:  
Udává se počet kusů kompletní konstrukce nebo práce.</t>
  </si>
  <si>
    <t>75B677</t>
  </si>
  <si>
    <t>ODDĚLOVACÍ TRANSFORMÁTOR - MONTÁŽ</t>
  </si>
  <si>
    <t>1. Položka obsahuje:  
– montáž oddělovacího transformátoru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</si>
  <si>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</si>
  <si>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</si>
  <si>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</si>
  <si>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</si>
  <si>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</si>
  <si>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</si>
  <si>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</si>
  <si>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</si>
  <si>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</si>
  <si>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75B951</t>
  </si>
  <si>
    <t>SW PRO ELEKTRONICKÉ PŘEJEZDOVÉ ZABEZPEČOVACÍ ZAŘÍZENÍ NA JEDNOKOLEJNÉ TRATI - DODÁVKA</t>
  </si>
  <si>
    <t>1. Položka obsahuje:  
– dodání základního SW pro elektronické přejezdové zabezpečovací zařízení podle typu určeného položkou  
2. Položka neobsahuje:  
X  
3. Způsob měření:  
Udává se počet kusů kompletní konstrukce nebo práce.</t>
  </si>
  <si>
    <t>75B957</t>
  </si>
  <si>
    <t>SW PRO ELEKTRONICKÉ PŘEJEZDOVÉ ZABEZPEČOVACÍ ZAŘÍZENÍ NA JEDNOKOLEJNÉ TRATI - MONTÁŽ</t>
  </si>
  <si>
    <t>1. Položka obsahuje:  
– tvorba a instalace individuálního SW pro elektronické přejezdové zabezpečovací zařízení podle specifikace místa použití  
2. Položka neobsahuje:  
X  
3. Způsob měření:  
Udává se počet kusů kompletní konstrukce nebo práce.</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</si>
  <si>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</si>
  <si>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</si>
  <si>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</si>
  <si>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</si>
  <si>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</si>
  <si>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</si>
  <si>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</si>
  <si>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</si>
  <si>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</si>
  <si>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75C931</t>
  </si>
  <si>
    <t>SKŘÍŇ S POČÍTAČI NÁPRAV 8 BODŮ/7 ÚSEKŮ - DODÁVKA</t>
  </si>
  <si>
    <t>1. Položka obsahuje:  
– dodávka skříně s počítači náprav 8 bodů/7 úseků včetně potřebného pomocného materiálu a dopravy do staveništního skladu  
– dodávku skříně s počítači náprav 8 bodů/7 úseků do stavědlové ústředny včetně skříně podle určení a pomocného materiálu, dopravu do staveništního skladu  
2. Položka neobsahuje:  
X  
3. Způsob měření:  
Udává se počet kusů kompletní konstrukce nebo práce.</t>
  </si>
  <si>
    <t>75C937</t>
  </si>
  <si>
    <t>SKŘÍŇ S POČÍTAČI NÁPRAV 8 BODŮ/7 ÚSEKŮ - MONTÁŽ</t>
  </si>
  <si>
    <t>1. Položka obsahuje:  
– montáž skříně s počítači náprav 8 bodů/7 úseků, osazení vnitřních prvků skříně, přezkoušení  
– montáž skříně s počítači náprav 8 bodů/7 úseků se všemi pomocnými a doplňujícími pracemi a součástmi, případné použití mechanizmů, včetně dopravy ze skladu k místu montáže  
2. Položka neobsahuje:  
X  
3. Způsob měření:  
Udává se počet kusů kompletní konstrukce nebo práce.</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</si>
  <si>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</si>
  <si>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</si>
  <si>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</si>
  <si>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75D121</t>
  </si>
  <si>
    <t>SKŘÍŇ LOGIKY ELEKTRONICKÉHO PŘEJEZDOVÉHO ZABEZPEČOVACÍHO ZAŘÍZENÍ - DODÁVKA</t>
  </si>
  <si>
    <t>1. Položka obsahuje:  
– dodávka skříně logiky elektronického přejezdového zabezpečovacího zařízení, potřebného pomocného materiálu a dopravy do staveništního skladu  
– dodávku skříně logiky elektronického přejezdového zabezpečovacího zařízení včetně pomocného materiálu, dopravu do staveništního skladu  
2. Položka neobsahuje:  
X  
3. Způsob měření:  
Udává se počet kusů kompletní konstrukce nebo práce.</t>
  </si>
  <si>
    <t>75D127</t>
  </si>
  <si>
    <t>SKŘÍŇ LOGIKY ELEKTRONICKÉHO PŘEJEZDOVÉHO ZABEZPEČOVACÍHO ZAŘÍZENÍ - MONTÁŽ</t>
  </si>
  <si>
    <t>1. Položka obsahuje:  
– určení místa umístění, montáž skříně logiky elektronického přejezdového zabezpečovacího zařízení včetně potřebných závislostních prvků, zatažení kabelů, kontroly izolačního stavu, případný nátěr, přezkoušení  
– montáž skříně logiky elektronického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</si>
  <si>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</si>
  <si>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</si>
  <si>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</si>
  <si>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</si>
  <si>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</si>
  <si>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</si>
  <si>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</si>
  <si>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</si>
  <si>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</si>
  <si>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75D181</t>
  </si>
  <si>
    <t>NAPÁJECÍ SKŘÍŇ PŘEJEZDOVÉHO ZABEZPEČOVACÍHO ZAŘÍZENÍ - DODÁVKA</t>
  </si>
  <si>
    <t>1. Položka obsahuje:  
– dodávka napájecí skříně přejezdového zabezpečovacího zařízení, potřebného pomocného materiálu a dopravy do staveništního skladu  
– dodávku napájecí skříně přejezdového zabezpečovacího zařízení včetně pomocného materiálu, dopravu do staveništního skladu  
2. Položka neobsahuje:  
X  
3. Způsob měření:  
Udává se počet kusů kompletní konstrukce nebo práce.</t>
  </si>
  <si>
    <t>75D187</t>
  </si>
  <si>
    <t>NAPÁJECÍ SKŘÍŇ PŘEJEZDOVÉHO ZABEZPEČOVACÍHO ZAŘÍZENÍ - MONTÁŽ</t>
  </si>
  <si>
    <t>1. Položka obsahuje:  
– určení místa umístění, montáž napájecí skříně přejezdového zabezpečovacího zařízení dle typu dané položkou  
– montáž napájecí skříně přejezdového zabezpečovacího zařízení se všemi pomocnými a doplňujícími pracemi a součástmi, případné použití mechanizmů, včetně dopravy ze skladu k místu montáže  
2. Položka neobsahuje:  
X  
3. Způsob měření:  
Udává se počet kusů kompletní konstrukce nebo práce.</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</si>
  <si>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</si>
  <si>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</si>
  <si>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</si>
  <si>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</si>
  <si>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</si>
  <si>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</si>
  <si>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73</t>
  </si>
  <si>
    <t>741911</t>
  </si>
  <si>
    <t>UZEMŇOVACÍ VODIČ V ZEMI FEZN DO 120 MM2</t>
  </si>
  <si>
    <t>2021_OTSKP</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</si>
  <si>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</si>
  <si>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t>
  </si>
  <si>
    <t>741C02</t>
  </si>
  <si>
    <t>UZEMŇOVACÍ SVORKA</t>
  </si>
  <si>
    <t>1. Položka obsahuje:  
 – veškeré příslušenství  
2. Položka neobsahuje:  
 X  
3. Způsob měření:  
Udává se počet kusů kompletní konstrukce nebo práce.</t>
  </si>
  <si>
    <t>75</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</si>
  <si>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</si>
  <si>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</si>
  <si>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</si>
  <si>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76</t>
  </si>
  <si>
    <t>741C11</t>
  </si>
  <si>
    <t>ZKUŠEBNÍ JÍMKA, UZEMNĚNÍ VENKOVNÍ DO VOLNÉHO TERÉNU</t>
  </si>
  <si>
    <t>KPL</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</si>
  <si>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  
2. Položka neobsahuje:  
 X  
3. Způsob měření:  
Udává se komplet odlišných materiálů a činností, které tvoří funkční nedělitelný celek daný názvem položky.</t>
  </si>
  <si>
    <t>77</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</si>
  <si>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</si>
  <si>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</si>
  <si>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</si>
  <si>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78</t>
  </si>
  <si>
    <t>742L12</t>
  </si>
  <si>
    <t>UKONČENÍ DVOU AŽ PĚTIŽÍLOVÉHO KABELU V ROZVADĚČI NEBO NA PŘÍSTROJI OD 4 DO 16 MM2</t>
  </si>
  <si>
    <t>1. Položka obsahuje:  
 – všechny práce spojené s úpravou kabelů pro montáž včetně veškerého příslušentsví  
2. Položka neobsahuje:  
 X  
3. Způsob měření:  
Udává se počet kusů kompletní konstrukce nebo práce.</t>
  </si>
  <si>
    <t>79</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</si>
  <si>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</si>
  <si>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</si>
  <si>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</si>
  <si>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80</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</si>
  <si>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</si>
  <si>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</si>
  <si>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</si>
  <si>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81</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</si>
  <si>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</si>
  <si>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</si>
  <si>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</si>
  <si>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82</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</si>
  <si>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</si>
  <si>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</si>
  <si>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</si>
  <si>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83</t>
  </si>
  <si>
    <t>75B128</t>
  </si>
  <si>
    <t>VNITŘNÍ KABELOVÉ ROZVODY PŘES 20 DO 50 KABELŮ - DEMONTÁŽ</t>
  </si>
  <si>
    <t>1. Položka obsahuje:  
 – demontáž kabelů v rozvodném žlabu, odpojení ve stojanech nebo ve skříních  
 – demontáž kabelů ze žlabů,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Měří se v metrech délkových kabelových žlabů nebo jiné kabelové konstrukce.</t>
  </si>
  <si>
    <t>84</t>
  </si>
  <si>
    <t>75B6L1</t>
  </si>
  <si>
    <t>BEZÚDRŽBOVÁ BATERIE 24 V/160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</si>
  <si>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</si>
  <si>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PS 01-01-71</t>
  </si>
  <si>
    <t>Úprava ETCS-RBC na CDP Přerov</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</si>
  <si>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</si>
  <si>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</si>
  <si>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</si>
  <si>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75F287</t>
  </si>
  <si>
    <t>PŘEZKOUŠENÍ A REGULACE TECHNOLOGIE RBC ZA 1 VC</t>
  </si>
  <si>
    <t>1. Položka obsahuje:  
– přezkoušení SW na simulátoru a jízdou měřícím vozem  
2. Položka neobsahuje:  
X  
3. Způsob měření:  
Udává se počet kusů vlakových cest přezkušovaných v dané RBC.</t>
  </si>
  <si>
    <t>R75F261</t>
  </si>
  <si>
    <t>ÚPRAVA TECHNOLOGIE RBC VČETNĚ ÚPRAVY SW</t>
  </si>
  <si>
    <t>1. Položka obsahuje:  
– dodávku kompletní úpravy radioblokové centrály pro jednu řízenou oblast, základní a individuální úpravy SW RBC, individuální SW pro správu klíčů  
2. Položka neobsahuje:  
X  
3. Způsob měření:  
Udává se počet kusů kompletní konstrukce nebo práce.</t>
  </si>
  <si>
    <t xml:space="preserve">  D.1.2</t>
  </si>
  <si>
    <t>Železniční sdělovací zařízení</t>
  </si>
  <si>
    <t>D.1.2</t>
  </si>
  <si>
    <t>PS 11-02-01</t>
  </si>
  <si>
    <t>zast. Blansko město, DDTS ŽDC</t>
  </si>
  <si>
    <t>742</t>
  </si>
  <si>
    <t>silnoproudé rozvody</t>
  </si>
  <si>
    <t>742F12</t>
  </si>
  <si>
    <t>KABEL NN NEBO VODIČ JEDNOŽÍLOVÝ CU S PLASTOVOU IZOLACÍ OD 4 DO 16 MM2</t>
  </si>
  <si>
    <t>742G11</t>
  </si>
  <si>
    <t>KABEL NN DVOU- A TŘÍŽÍLOVÝ CU S PLASTOVOU IZOLACÍ DO 2,5 MM2</t>
  </si>
  <si>
    <t>742J29</t>
  </si>
  <si>
    <t>KABEL SDĚLOVACÍ LAN UTP/FTP UKONČENÝ KONEKTORY RJ45</t>
  </si>
  <si>
    <t>742K12</t>
  </si>
  <si>
    <t>UKONČENÍ JEDNOŽÍLOVÉHO KABELU V ROZVADĚČI NEBO NA PŘÍSTROJI OD 4 DO 16 MM2</t>
  </si>
  <si>
    <t>742L11</t>
  </si>
  <si>
    <t>UKONČENÍ DVOU AŽ PĚTIŽÍLOVÉHO KABELU V ROZVADĚČI NEBO NA PŘÍSTROJI DO 2,5 MM2</t>
  </si>
  <si>
    <t>R-742I13</t>
  </si>
  <si>
    <t>KABEL NN CU OVLÁDACÍ 2-7ŽÍLOVÝ DO 2,5 MM2 STÍNĚNÝ</t>
  </si>
  <si>
    <t>R-Položka</t>
  </si>
  <si>
    <t>R-742M11</t>
  </si>
  <si>
    <t>UKONČENÍ 2-7ŽÍLOVÉHO KABELU V ROZVADĚČI NEBO NA PŘÍSTROJI DO 2,5 MM2</t>
  </si>
  <si>
    <t>747</t>
  </si>
  <si>
    <t>Zkoušky, revize, HZS</t>
  </si>
  <si>
    <t>747213</t>
  </si>
  <si>
    <t>CELKOVÁ PROHLÍDKA, ZKOUŠENÍ, MĚŘENÍ A VYHOTOVENÍ VÝCHOZÍ REVIZNÍ ZPRÁVY, PRO OBJEM IN PŘES 500 DO 1000 TIS.</t>
  </si>
  <si>
    <t>747214</t>
  </si>
  <si>
    <t>CELKOVÁ PROHLÍDKA, ZKOUŠENÍ, MĚŘENÍ A VYHOTOVENÍ VÝCHOZÍ REVIZNÍ ZPRÁVY, PRO OBJEM IN - PŘÍPLATEK ZA KAŽDÝCH DALŠÍCH I ZAPOČATÝCH 500 TIS.</t>
  </si>
  <si>
    <t>747301</t>
  </si>
  <si>
    <t>PROVEDENÍ PROHLÍDKY A ZKOUŠKY PRÁVNICKOU OSOBOU, VYDÁNÍ PRŮKAZU ZPŮSOBILOSTI</t>
  </si>
  <si>
    <t>747701</t>
  </si>
  <si>
    <t>DOKONČOVACÍ MONTÁŽNÍ PRÁCE NA ELEKTRICKÉM ZAŘÍZENÍ</t>
  </si>
  <si>
    <t>747704</t>
  </si>
  <si>
    <t>ZAŠKOLENÍ OBSLUHY</t>
  </si>
  <si>
    <t>Elektroinstalace - slaboproud</t>
  </si>
  <si>
    <t>75K221</t>
  </si>
  <si>
    <t>NAPÁJECÍ ZDROJ 24 V DC DO 5 A</t>
  </si>
  <si>
    <t>75K22X</t>
  </si>
  <si>
    <t>NAPÁJECÍ ZDROJ 24 V DC - MONTÁŽ</t>
  </si>
  <si>
    <t>75O</t>
  </si>
  <si>
    <t>Signalizační zařízení</t>
  </si>
  <si>
    <t>75O911</t>
  </si>
  <si>
    <t>DDTS ŽDC, INTEGRAČNÍ KONCENTRÁTOR</t>
  </si>
  <si>
    <t>75O913</t>
  </si>
  <si>
    <t>DDTS ŽDC, ŘÍDICÍ STANICE PLC DO 48XDI / 48XDO / 24XAI</t>
  </si>
  <si>
    <t>75O915</t>
  </si>
  <si>
    <t>DDTS ŽDC, PŘEVODNÍK M-BUS/ ETHERNET</t>
  </si>
  <si>
    <t>75O918</t>
  </si>
  <si>
    <t>DDTS ŽDC, SNÍMAČ TEPLOTY A VLHKOSTI</t>
  </si>
  <si>
    <t>75O923</t>
  </si>
  <si>
    <t>DDTS ŽDC, SW DOPLNĚNÍ INS</t>
  </si>
  <si>
    <t>75O926</t>
  </si>
  <si>
    <t>DDTS ŽDC, SW DOPLNĚNÍ TES</t>
  </si>
  <si>
    <t>75O931</t>
  </si>
  <si>
    <t>DDTS ŽDC, SW DOPLNĚNÍ APLIKACE KLIENTA O TLS</t>
  </si>
  <si>
    <t>75O934</t>
  </si>
  <si>
    <t>DDTS ŽDC, SW DOPLNĚNÍ STACIONÁRNÍHO KLIENTA</t>
  </si>
  <si>
    <t>75O942</t>
  </si>
  <si>
    <t>DDTS ŽDC, INTEGRACE OSV</t>
  </si>
  <si>
    <t>75O943</t>
  </si>
  <si>
    <t>DDTS ŽDC, INTEGRACE EZS</t>
  </si>
  <si>
    <t>75O946</t>
  </si>
  <si>
    <t>DDTS ŽDC, INTEGRACE RDD</t>
  </si>
  <si>
    <t>75O947</t>
  </si>
  <si>
    <t>DDTS ŽDC, INTEGRACE OSE</t>
  </si>
  <si>
    <t>75O948</t>
  </si>
  <si>
    <t>DDTS ŽDC, INTEGRACE ROZ</t>
  </si>
  <si>
    <t>75O94A</t>
  </si>
  <si>
    <t>DDTS ŽDC, INTEGRACE KAM</t>
  </si>
  <si>
    <t>75O94D</t>
  </si>
  <si>
    <t>DDTS ŽDC, INTEGRACE ISC</t>
  </si>
  <si>
    <t>75O94F</t>
  </si>
  <si>
    <t>DDTS ŽDC, INTEGRACE VYT</t>
  </si>
  <si>
    <t>75O94H</t>
  </si>
  <si>
    <t>DDTS ŽDC, INTEGRACE VZT</t>
  </si>
  <si>
    <t>75O94I</t>
  </si>
  <si>
    <t>DDTS ŽDC, INTEGRACE EE</t>
  </si>
  <si>
    <t>75O94K</t>
  </si>
  <si>
    <t>DDTS ŽDC, PARAMETRIZACE EZS</t>
  </si>
  <si>
    <t>75O951</t>
  </si>
  <si>
    <t>DDTS ŽDC, PŘIPOJENÍ INK DO INS</t>
  </si>
  <si>
    <t>75O956</t>
  </si>
  <si>
    <t>DDTS ŽDC, KONFIGURACE PŘENOSŮ DAT JEDNOTLIVÝCH TLS</t>
  </si>
  <si>
    <t>75O959</t>
  </si>
  <si>
    <t>DDTS ŽDC, ZÁVĚREČNÁ ZKOUŠKA</t>
  </si>
  <si>
    <t>75O95A</t>
  </si>
  <si>
    <t>75O95D</t>
  </si>
  <si>
    <t>R-75O971</t>
  </si>
  <si>
    <t>DDTS ŽDC, PANEL RDD</t>
  </si>
  <si>
    <t>R-položka</t>
  </si>
  <si>
    <t>R-75O97X</t>
  </si>
  <si>
    <t>DDTS ŽDC, Montáž PANELU RDD</t>
  </si>
  <si>
    <t>PS 11-02-21</t>
  </si>
  <si>
    <t>zast. Blansko město, úprava rozhlasového zařízení</t>
  </si>
  <si>
    <t>13283</t>
  </si>
  <si>
    <t>HLOUBENÍ RÝH ŠÍŘ DO 2M PAŽ I NEPAŽ TŘ. II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</si>
  <si>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</si>
  <si>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141733</t>
  </si>
  <si>
    <t>PROTLAČOVÁNÍ POTRUBÍ Z PLAST HMOT DN DO 150MM</t>
  </si>
  <si>
    <t>702211</t>
  </si>
  <si>
    <t>KABELOVÁ CHRÁNIČKA ZEMNÍ DN DO 100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</si>
  <si>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</si>
  <si>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</si>
  <si>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</si>
  <si>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</si>
  <si>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75IF21</t>
  </si>
  <si>
    <t>ROZPOJOVACÍ SVORKOVNICE 2/10, 2/8</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</si>
  <si>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</si>
  <si>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75IF2X</t>
  </si>
  <si>
    <t>ROZPOJOVACÍ SVORKOVNICE 2/10, 2/8 - MONTÁŽ</t>
  </si>
  <si>
    <t>75IF31</t>
  </si>
  <si>
    <t>ZEMNÍCÍ SVORKOVNICE</t>
  </si>
  <si>
    <t>75IF3X</t>
  </si>
  <si>
    <t>ZEMNÍCÍ SVORKOVNICE - MONTÁŽ</t>
  </si>
  <si>
    <t>75IF4X</t>
  </si>
  <si>
    <t>MONTÁŽNÍ RÁM DO 10+1 -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</si>
  <si>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</si>
  <si>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75IF91</t>
  </si>
  <si>
    <t>KONSTRUKCE DO SKŘÍNĚ 19" PRO UPEVNĚNÍ ZAŘÍZENÍ</t>
  </si>
  <si>
    <t>75IF9X</t>
  </si>
  <si>
    <t>KONSTRUKCE DO SKŘÍNĚ 19" PRO UPEVNĚNÍ ZAŘÍZENÍ - MONTÁŽ</t>
  </si>
  <si>
    <t>75IFA1</t>
  </si>
  <si>
    <t>NOSNÍK BLESKOJISTEK</t>
  </si>
  <si>
    <t>75IFB1</t>
  </si>
  <si>
    <t>BLESKOJISTKA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</si>
  <si>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</si>
  <si>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75IFC1</t>
  </si>
  <si>
    <t>KABELOVÝ ZÁVĚR DO 20 ŽIL</t>
  </si>
  <si>
    <t>75IFCX</t>
  </si>
  <si>
    <t>KABELOVÝ ZÁVĚR - MONTÁŽ</t>
  </si>
  <si>
    <t>75IFCY</t>
  </si>
  <si>
    <t>KABELOVÝ ZÁVĚR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</si>
  <si>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</si>
  <si>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75II11</t>
  </si>
  <si>
    <t>SPOJKA PRO CELOPLASTOVÉ KABELY BEZ PANCÍŘE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</si>
  <si>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</si>
  <si>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75II1X</t>
  </si>
  <si>
    <t>SPOJKA PRO CELOPLASTOVÉ KABELY BEZ PANCÍŘE - MONTÁŽ</t>
  </si>
  <si>
    <t>75II1Y</t>
  </si>
  <si>
    <t>SPOJKA PRO CELOPLASTOVÉ KABELY BEZ PANCÍŘE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</si>
  <si>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</si>
  <si>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75II62</t>
  </si>
  <si>
    <t>SPOJKA - ODBOČOVACÍ SOUPRAVA STŘEDNÍ</t>
  </si>
  <si>
    <t>75II6X</t>
  </si>
  <si>
    <t>SPOJKA - ODBOČOVACÍ SOUPRAVA - MONTÁŽ</t>
  </si>
  <si>
    <t>75II6Y</t>
  </si>
  <si>
    <t>SPOJKA - ODBOČOVACÍ SOUPRAVA - DEMONTÁŽ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</si>
  <si>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</si>
  <si>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</si>
  <si>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</si>
  <si>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</si>
  <si>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</si>
  <si>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</si>
  <si>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</si>
  <si>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75L19Y</t>
  </si>
  <si>
    <t>KABEL SILOVÝ PRO ROZHLAS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</si>
  <si>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kmžíla kompletní konstrukce nebo práce.</t>
  </si>
  <si>
    <t>75L1A2</t>
  </si>
  <si>
    <t>MĚŘENÍ AKUSTICKÉHO HLUKU NA HRANICI OCHRANNÉHO PÁSMA V ZAST.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</si>
  <si>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</si>
  <si>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</si>
  <si>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</si>
  <si>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</si>
  <si>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</si>
  <si>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</si>
  <si>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</si>
  <si>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</si>
  <si>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R1</t>
  </si>
  <si>
    <t>MONTÁŽNÍ MATERIÁL, PŘÍSLUŠENSTVÍ, PŘÍPRAVNÉ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</si>
  <si>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</si>
  <si>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R75I221</t>
  </si>
  <si>
    <t>KABEL ZEMNÍ DVOUPLÁŠŤOVÝ TCEPKPFLEY 3P1,0</t>
  </si>
  <si>
    <t>provizorní trasa 215=215.000 [A] 
definitivní trasa 55+55+65=175.000 [B] 
celkově ((A+B)*1,05(rezerva)*3(počet páru))/1000=1.229 [C]</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</si>
  <si>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</si>
  <si>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990</t>
  </si>
  <si>
    <t>Likvidace odpadů vč. dopravy</t>
  </si>
  <si>
    <t>R015240</t>
  </si>
  <si>
    <t>90</t>
  </si>
  <si>
    <t>POPLATKY ZA LIKVIDACI ODPADŮ NEKONTAMINOVANÝCH - 20 03 01 SMĚSNÝ KOMUNÁLNÍ ODPAD, VČETNĚ DOPRAVY</t>
  </si>
  <si>
    <t>T</t>
  </si>
  <si>
    <t>[bez vazby na CS]</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</si>
  <si>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</si>
  <si>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</si>
  <si>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R015310</t>
  </si>
  <si>
    <t>POPLATKY ZA LIKVIDACI ODPADŮ NEKONTAMINOVANÝCH - 16 02 14 ELEKTROŠROT (VYŘAZENÁ ELEKTRICKÁ ZAŘÍZENÍ A PŘÍSTROJE), VČETNĚ DOPRAVY</t>
  </si>
  <si>
    <t>Evidenční položka     
Výzisk - přebírá Správa železnic</t>
  </si>
  <si>
    <t>R015890</t>
  </si>
  <si>
    <t>POPLATKY ZA LIKVIDACI ODPADŮ NEKONTAMINOVANÝCH - 17 04 11 - KABELY A VODIČE BEZ NEBEZPEČNÝCH LÁTEK, VČETNĚ DOPRAVY</t>
  </si>
  <si>
    <t>Evidenční položka     
Druhotná surovina - výkup</t>
  </si>
  <si>
    <t>PS 11-02-41</t>
  </si>
  <si>
    <t>zast. Blansko město, PZTS</t>
  </si>
  <si>
    <t>75J321</t>
  </si>
  <si>
    <t>KABEL SDĚLOVACÍ PRO STRUKTUROVANOU KABELÁŽ FTP/STP - DODÁVKA</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</si>
  <si>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</si>
  <si>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</si>
  <si>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</si>
  <si>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</si>
  <si>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75O512</t>
  </si>
  <si>
    <t>EZS, ÚSTŘEDNA DO 96 ZÓN</t>
  </si>
  <si>
    <t>1. Položka obsahuje:  
 – dodávku specifikovaného bloku/zařízení včetně potřebného drobného montážního materiálu  
 – dodávku souvisejícího příslušenství pro specifikovaný blok/zařízení  
–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</si>
  <si>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75O51X</t>
  </si>
  <si>
    <t>EZS, ÚSTŘEDNA - MONTÁŽ</t>
  </si>
  <si>
    <t>75O521</t>
  </si>
  <si>
    <t>EZS, SOFTWARE ÚSTŘEDNY</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</si>
  <si>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</si>
  <si>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75O531</t>
  </si>
  <si>
    <t>EZS, TABLO OBSLUHY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</si>
  <si>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</si>
  <si>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75O53X</t>
  </si>
  <si>
    <t>EZS, TABLO OBSLUHY - MONTÁŽ</t>
  </si>
  <si>
    <t>75O543</t>
  </si>
  <si>
    <t>EZS, KLÁVESNICE - LCD DISPLEJ S VESTAVĚNOU BEZKONTAKTNÍ ČTEČKOU KARET</t>
  </si>
  <si>
    <t>75O54X</t>
  </si>
  <si>
    <t>EZS, KLÁVESNICE - MONTÁŽ</t>
  </si>
  <si>
    <t>75O551</t>
  </si>
  <si>
    <t>EZS, KONCENTRÁTOR 8 ZÓN + 4 PGM VÝSTUPY V PLASTOVÉM KRYTU</t>
  </si>
  <si>
    <t>75O55X</t>
  </si>
  <si>
    <t>EZS, KONCENTRÁTOR - MONTÁŽ</t>
  </si>
  <si>
    <t>75O561</t>
  </si>
  <si>
    <t>EZS, ROZVODNÁ KRABICE</t>
  </si>
  <si>
    <t>75O56X</t>
  </si>
  <si>
    <t>EZS, ROZVODNÁ KRABICE - MONTÁŽ</t>
  </si>
  <si>
    <t>75O571</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</si>
  <si>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</si>
  <si>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</si>
  <si>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</si>
  <si>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</si>
  <si>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</si>
  <si>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</si>
  <si>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</si>
  <si>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</si>
  <si>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</si>
  <si>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</si>
  <si>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</si>
  <si>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75O5D1</t>
  </si>
  <si>
    <t>EZS, HLASOVÝ KOMUNIKÁTOR</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</si>
  <si>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</si>
  <si>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75O5DX</t>
  </si>
  <si>
    <t>EZS, HLASOVÝ KOMUNIKÁTOR  - MONTÁŽ</t>
  </si>
  <si>
    <t>75O5G1</t>
  </si>
  <si>
    <t>EZS, BEZKONTAKTNÍ ČTEČKA KARET</t>
  </si>
  <si>
    <t>75O5GX</t>
  </si>
  <si>
    <t>EZS, BEZKONTAKTNÍ ČTEČKA KARET - MONTÁŽ</t>
  </si>
  <si>
    <t>75O5H1</t>
  </si>
  <si>
    <t>EZS, PROPOJOVACÍ MODUL PRO ČTEČKU</t>
  </si>
  <si>
    <t>75O5HX</t>
  </si>
  <si>
    <t>EZS, PROPOJOVACÍ MODUL PRO ČTEČKU - MONTÁŽ</t>
  </si>
  <si>
    <t>75O5J1</t>
  </si>
  <si>
    <t>EZS, KOMUNIKAČNÍ ROZHRANÍ PRO INTEGRACI DO PROGRAMU TŘETÍCH STRAN TCP/IP</t>
  </si>
  <si>
    <t>75O5J2</t>
  </si>
  <si>
    <t>EZS, KOMUNIKAČNÍ ROZHRANÍ PRO MONITORING, SPRÁVU UŽIVATELŮ A KONFIGURACI TCP/IP</t>
  </si>
  <si>
    <t>75O5JX</t>
  </si>
  <si>
    <t>EZS, KOMUNIKAČNÍ ROZHRANÍ - MONTÁŽ</t>
  </si>
  <si>
    <t>75O5K1</t>
  </si>
  <si>
    <t>EZS, PŘEPĚŤOVÁ OCHRANA SBĚRNICE</t>
  </si>
  <si>
    <t>75O5KX</t>
  </si>
  <si>
    <t>EZS, PŘEPĚŤOVÁ OCHRANA SBĚRNICE - MONTÁŽ</t>
  </si>
  <si>
    <t>75O5M1</t>
  </si>
  <si>
    <t>EZS, SIRÉNA VNITŘNÍ</t>
  </si>
  <si>
    <t>75O5M2</t>
  </si>
  <si>
    <t>EZS, SIRÉNA VENKOVNÍ</t>
  </si>
  <si>
    <t>75O5MX</t>
  </si>
  <si>
    <t>EZS, SIRÉNA - MONTÁŽ</t>
  </si>
  <si>
    <t>75O5NW</t>
  </si>
  <si>
    <t>EZS, KLIENTSKÉ PRACOVIŠTĚ - DOPLNĚNÍ HW, SW, LICENCE</t>
  </si>
  <si>
    <t>75O5NX</t>
  </si>
  <si>
    <t>EZS, KLIENTSKÉ PRACOVIŠTĚ - MONTÁŽ</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</si>
  <si>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</si>
  <si>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</si>
  <si>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</si>
  <si>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75O5O2</t>
  </si>
  <si>
    <t>EZS, ZÁVĚREČNÉ OŽIVENÍ, NASTAVENÍ A FUNKČNÍ ODZKOUŠENÍ ZAŘÍZENÍ EZS</t>
  </si>
  <si>
    <t>75O5O3</t>
  </si>
  <si>
    <t>EZS, PŘEZKOUŠENÍ ÚSTŘEDNY EZS</t>
  </si>
  <si>
    <t>75O5O4</t>
  </si>
  <si>
    <t>EZS, UVEDENÍ ÚSTŘEDNY EZS DO TRVALÉHO PROVOZU</t>
  </si>
  <si>
    <t>75O5O5</t>
  </si>
  <si>
    <t>EZS, REVIZE ÚSTŘEDNY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</si>
  <si>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</si>
  <si>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R75O1F7</t>
  </si>
  <si>
    <t>EPS (ZPDP), OSTATNÍ PŘÍSLUŠENSTVÍ - SADA PRO NOUZOV0 TLAČÍTKO PRO NEVIDOMÉ</t>
  </si>
  <si>
    <t>PS 11-02-51</t>
  </si>
  <si>
    <t>T.ú. Blansko – Rájec-Jestřebí, přesměrování TK</t>
  </si>
  <si>
    <t>14173</t>
  </si>
  <si>
    <t>PROTLAČOVÁNÍ POTRUBÍ Z PLAST HMOT DN DO 200MM</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</si>
  <si>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</si>
  <si>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</si>
  <si>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</si>
  <si>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</si>
  <si>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</si>
  <si>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</si>
  <si>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</si>
  <si>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</si>
  <si>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</si>
  <si>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703113</t>
  </si>
  <si>
    <t>KABELOVÝ ROŠT/LÁVKA NOSNÝ ŽÁROVĚ ZINKOVANÝ VČETNĚ UPEVNĚNÍ A PŘÍSLUŠENSTVÍ SVĚTLÉ ŠÍŘKY PŘES 250 DO 400 MM</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</si>
  <si>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</si>
  <si>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</si>
  <si>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</si>
  <si>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741912</t>
  </si>
  <si>
    <t>UZEMŇOVACÍ VODIČ V ZEMI FEZN PŘES 120 DO 300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</si>
  <si>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</si>
  <si>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</si>
  <si>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</si>
  <si>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</si>
  <si>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741C01</t>
  </si>
  <si>
    <t>EKVIPOTENCIÁLNÍ PŘÍPOJNICE</t>
  </si>
  <si>
    <t>1. Položka obsahuje:  
 – veškeré práce a materiál obsažený v názvu položky  
2. Položka neobsahuje:  
 X  
3. Způsob měření:  
Udává se počet kusů kompletní konstrukce nebo práce.</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</si>
  <si>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</si>
  <si>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</si>
  <si>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</si>
  <si>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741C06</t>
  </si>
  <si>
    <t>75I12Y</t>
  </si>
  <si>
    <t>R</t>
  </si>
  <si>
    <t>KABELOVÁ KNIHA - VYHOTOVENÍ</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</si>
  <si>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</si>
  <si>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75I312</t>
  </si>
  <si>
    <t>KABEL ZEMNÍ DVOUPLÁŠŤOVÝ S PANCÍŘEM PRŮMĚRU ŽÍLY 0,6 MM DO 25XN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</si>
  <si>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</si>
  <si>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</si>
  <si>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75I31X</t>
  </si>
  <si>
    <t>KABEL ZEMNÍ DVOUPLÁŠŤOVÝ S PANCÍŘEM PRŮMĚRU ŽÍLY 0,6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</si>
  <si>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</si>
  <si>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75I322</t>
  </si>
  <si>
    <t>KABEL ZEMNÍ DVOUPLÁŠŤOVÝ S PANCÍŘEM PRŮMĚRU ŽÍLY 0,8 MM DO 25XN</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</si>
  <si>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</si>
  <si>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</si>
  <si>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</si>
  <si>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75I911</t>
  </si>
  <si>
    <t>OPTOTRUBKA HDPE PRŮMĚRU DO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</si>
  <si>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</si>
  <si>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</si>
  <si>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</si>
  <si>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</si>
  <si>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</si>
  <si>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</si>
  <si>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</si>
  <si>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75IA51</t>
  </si>
  <si>
    <t>OPTOTRUBKOVÁ KONCOVKA PRŮMĚRU DO 40 MM</t>
  </si>
  <si>
    <t>75IA5X</t>
  </si>
  <si>
    <t>OPTOTRUBKOVÁ KONCOVKA - MONTÁŽ</t>
  </si>
  <si>
    <t>75IA61</t>
  </si>
  <si>
    <t>OPTOTRUBKOVÁ KONCOKA S VENTILKEM PRŮMĚRU DO 40 MM</t>
  </si>
  <si>
    <t>75IA6X</t>
  </si>
  <si>
    <t>OPTOTRUBKOVÁ KONCOKA S VENTILKEM - MONTÁŽ</t>
  </si>
  <si>
    <t>75IF61</t>
  </si>
  <si>
    <t>MONTÁŽNÍ RÁM 20+1</t>
  </si>
  <si>
    <t>75IF6X</t>
  </si>
  <si>
    <t>MONTÁŽNÍ RÁM 20+1 - MONTÁŽ</t>
  </si>
  <si>
    <t>75IFAX</t>
  </si>
  <si>
    <t>NOSNÍK BLESKOJISTEK - MONTÁŽ</t>
  </si>
  <si>
    <t>75IFBX</t>
  </si>
  <si>
    <t>BLESKOJISTKA - MONTÁŽ</t>
  </si>
  <si>
    <t>75IH22</t>
  </si>
  <si>
    <t>UKONČENÍ KABELU CELOPLASTOVÝHO S PANCÍŘEM DO 100 ŽIL</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</si>
  <si>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</si>
  <si>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75IH2Y</t>
  </si>
  <si>
    <t>UKONČENÍ KABELU CELOPLASTOVÝHO S PANCÍŘEM - DEMONTÁŽ</t>
  </si>
  <si>
    <t>75IH42</t>
  </si>
  <si>
    <t>UKONČENÍ KABELU FORMA KABELOVÁ DÉLKY PŘES 0,5 M DO 25XN</t>
  </si>
  <si>
    <t>75IH4Y</t>
  </si>
  <si>
    <t>UKONČENÍ KABELU FORMA KABELOVÁ DÉLKY PŘES 0,5 M - DEMONTÁŽ</t>
  </si>
  <si>
    <t>75IH71</t>
  </si>
  <si>
    <t>UKONČENÍ KABELU SMRŠŤOVACÍ KONCOVKA DO 40 MM</t>
  </si>
  <si>
    <t>75IH7X</t>
  </si>
  <si>
    <t>UKONČENÍ KABELU SMRŠŤOVACÍ KONCOVKA - MONTÁŽ</t>
  </si>
  <si>
    <t>75IH7Y</t>
  </si>
  <si>
    <t>UKONČENÍ KABELU SMRŠŤOVACÍ KONCOVKA  - DEMONTÁŽ</t>
  </si>
  <si>
    <t>75IH81</t>
  </si>
  <si>
    <t>UKONČENÍ KABELU OBJÍMKA KABELOVÁ</t>
  </si>
  <si>
    <t>75IH8X</t>
  </si>
  <si>
    <t>UKONČENÍ KABELU OBJÍMKA KABELOVÁ - MONTÁŽ</t>
  </si>
  <si>
    <t>75IH8Y</t>
  </si>
  <si>
    <t>UKONČENÍ KABELU OBJÍMKA KABELOVÁ - DEMONTÁŽ</t>
  </si>
  <si>
    <t>75IH9Y</t>
  </si>
  <si>
    <t>UKONČENÍ KABELU ŠTÍTEK KABELOVÝ - DEMONTÁŽ</t>
  </si>
  <si>
    <t>75II21</t>
  </si>
  <si>
    <t>SPOJKA PRO CELOPLASTOVÉ KABELY S PANCÍŘEM DO 100 ŽIL</t>
  </si>
  <si>
    <t>75II2X</t>
  </si>
  <si>
    <t>SPOJKA PRO CELOPLASTOVÉ KABELY S PANCÍŘEM - MONTÁŽ</t>
  </si>
  <si>
    <t>75II2Y</t>
  </si>
  <si>
    <t>SPOJKA PRO CELOPLASTOVÉ KABELY S PANCÍŘEM - DEMONTÁŽ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</si>
  <si>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</si>
  <si>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</si>
  <si>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</si>
  <si>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</si>
  <si>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</si>
  <si>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</si>
  <si>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</si>
  <si>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</si>
  <si>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</si>
  <si>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</si>
  <si>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</si>
  <si>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75JB43</t>
  </si>
  <si>
    <t>DATOVÝ ROZVADĚČ 19" 800X800 DO 47 U</t>
  </si>
  <si>
    <t>75JB4X</t>
  </si>
  <si>
    <t>DATOVÝ ROZVADĚČ 19" 800X800 - MONTÁŽ</t>
  </si>
  <si>
    <t>75K111</t>
  </si>
  <si>
    <t>TRANSFORMÁTOR ODDĚLOVACÍ (OCHRANNÝ) DO 1000 VA</t>
  </si>
  <si>
    <t>75K11X</t>
  </si>
  <si>
    <t>TRANSFORMÁTOR ODDĚLOVACÍ (OCHRANNÝ) - MONTÁŽ</t>
  </si>
  <si>
    <t>montážní materiál, příslušenství, přípravné práce</t>
  </si>
  <si>
    <t>R75IFDY</t>
  </si>
  <si>
    <t>DEMONTÁŽ STÁVAJÍCÍHO SDĚLOVACÍHO ZAŘÍZENÍ</t>
  </si>
  <si>
    <t>celek</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</si>
  <si>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Měří se metr délkový.</t>
  </si>
  <si>
    <t>PS 11-02-52</t>
  </si>
  <si>
    <t>T.ú. Blansko – Rájec-Jestřebí, úprava DOK</t>
  </si>
  <si>
    <t>13183</t>
  </si>
  <si>
    <t>HLOUBENÍ JAM ZAPAŽ I NEPAŽ TŘ II</t>
  </si>
  <si>
    <t>703412</t>
  </si>
  <si>
    <t>ELEKTROINSTALAČNÍ TRUBKA PLASTOVÁ VČETNĚ UPEVNĚNÍ A PŘÍSLUŠENSTVÍ DN PRŮMĚRU PŘES 25 DO 40 MM</t>
  </si>
  <si>
    <t>1. Položka obsahuje:  
 – přípravu podkladu pro osazení  
2. Položka neobsahuje:  
 X  
3. Způsob měření:  
Měří se metr délkový.</t>
  </si>
  <si>
    <t>75I811</t>
  </si>
  <si>
    <t>KABEL OPTICKÝ SINGLEMODE DO 12 VLÁKEN</t>
  </si>
  <si>
    <t>KMVLÁKNO</t>
  </si>
  <si>
    <t>optický kabel 12 vláken (350/1000)*12=4.200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</si>
  <si>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</si>
  <si>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75I812</t>
  </si>
  <si>
    <t>KABEL OPTICKÝ SINGLEMODE DO 36 VLÁKEN</t>
  </si>
  <si>
    <t>optický kabel 24 vláken (170/1000)*24=4.080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</si>
  <si>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</si>
  <si>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</si>
  <si>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</si>
  <si>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DOK 48 vláken (3650/1000)*48=175.200 [B]</t>
  </si>
  <si>
    <t>75I81X</t>
  </si>
  <si>
    <t>KABEL OPTICKÝ SINGLEMODE - MONTÁŽ</t>
  </si>
  <si>
    <t>(3650+170+300)=4 120.000 [A]</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</si>
  <si>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</si>
  <si>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</si>
  <si>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</si>
  <si>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</si>
  <si>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75I841</t>
  </si>
  <si>
    <t>KABEL OPTICKÝ - REZERVA DO 500 MM</t>
  </si>
  <si>
    <t>75I84X</t>
  </si>
  <si>
    <t>KABEL OPTICKÝ - REZERVA DO 500 MM - MONTÁŽ</t>
  </si>
  <si>
    <t>75IA21</t>
  </si>
  <si>
    <t>OPTOTRUBKOVÁ SPOJKA OPRAVNÁ PRŮMĚRU DO 40 MM</t>
  </si>
  <si>
    <t>75IA2X</t>
  </si>
  <si>
    <t>OPTOTRUBKOVÁ SPOJKA OPRAVNÁ - MONTÁŽ</t>
  </si>
  <si>
    <t>75ID21</t>
  </si>
  <si>
    <t>PLASTOVÁ ZEMNÍ KOMORA PRO ULOŽENÍ SPOJKY</t>
  </si>
  <si>
    <t>75ID2X</t>
  </si>
  <si>
    <t>PLASTOVÁ ZEMNÍ KOMORA PRO ULOŽENÍ SPOJKY - MONTÁŽ</t>
  </si>
  <si>
    <t>75ID31</t>
  </si>
  <si>
    <t>PLASTOVÁ ZEMNÍ KOMORA TĚSNENÍ PRO HDPE TRUBKU DO 40 MM</t>
  </si>
  <si>
    <t>75ID3X</t>
  </si>
  <si>
    <t>PLASTOVÁ ZEMNÍ KOMORA TĚSNENÍ PRO HDPE TRUBKU DO 40 MM - MONTÁŽ</t>
  </si>
  <si>
    <t>75IEE1</t>
  </si>
  <si>
    <t>OPTICKÝ ROZVADĚČ 19" PROVEDENÍ DO 12 VLÁKEN</t>
  </si>
  <si>
    <t>75IEE2</t>
  </si>
  <si>
    <t>OPTICKÝ ROZVADĚČ 19" PROVEDENÍ 24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</si>
  <si>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</si>
  <si>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</si>
  <si>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</si>
  <si>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75IEG1</t>
  </si>
  <si>
    <t>KAZETA PRO ULOŽENÍ SVÁRŮ - DODÁVKA</t>
  </si>
  <si>
    <t>75IEH1</t>
  </si>
  <si>
    <t>KONEKTOROVÝ MODUL 12 VLÁKEN - DODÁVKA</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</si>
  <si>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</si>
  <si>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</si>
  <si>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</si>
  <si>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75IH62</t>
  </si>
  <si>
    <t>UKONČENÍ KABELU OPTICKÉHO DO 36 VLÁKEN</t>
  </si>
  <si>
    <t>75IH63</t>
  </si>
  <si>
    <t>UKONČENÍ KABELU OPTICKÉHO DO 72 VLÁKEN</t>
  </si>
  <si>
    <t>75II71</t>
  </si>
  <si>
    <t>SPOJKA OPTICKÁ DO 72 VLÁKEN</t>
  </si>
  <si>
    <t>75II7X</t>
  </si>
  <si>
    <t>SPOJKA OPTICKÁ - MONTÁŽ</t>
  </si>
  <si>
    <t>75II7Y</t>
  </si>
  <si>
    <t>SPOJKA OPTICKÁ - DEMONTÁŽ</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</si>
  <si>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</si>
  <si>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</si>
  <si>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</si>
  <si>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</si>
  <si>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</si>
  <si>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</si>
  <si>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R74F331</t>
  </si>
  <si>
    <t>DOHLED SPRÁVCE ZAŘÍZENÍ</t>
  </si>
  <si>
    <t>1. Položka obsahuje:  
 – zajištění pracoviště TDI vč. nájmu pracovníků a poUŽITÝch mechanismů nutných k výkonu  
2. Položka neobsahuje:  
 X  
3. Způsob měření:  
Udává se čas v hodinách.</t>
  </si>
  <si>
    <t>R75IEE1</t>
  </si>
  <si>
    <t>Zásobník pro uložení rezervních délek bufferů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</si>
  <si>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</si>
  <si>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R75IEEX</t>
  </si>
  <si>
    <t>Zásobník pro uložení rezervních délek bufferů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</si>
  <si>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</si>
  <si>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R75IEF1</t>
  </si>
  <si>
    <t>Organizér patchcordů - dodávka</t>
  </si>
  <si>
    <t>R75IEFX</t>
  </si>
  <si>
    <t>Organizér patchcordů - montáž</t>
  </si>
  <si>
    <t>R75IK21</t>
  </si>
  <si>
    <t>MĚŘENÍ KOMPLEXNÍ OPTICKÉHO KABELU</t>
  </si>
  <si>
    <t>VLÁKNO</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</si>
  <si>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</si>
  <si>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R75O2F1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</si>
  <si>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metrů pro které byla vyhotovena kabelová kniha.</t>
  </si>
  <si>
    <t>R015112</t>
  </si>
  <si>
    <t>POPLATKY ZA LIKVIDACI ODPADŮ NEKONTAMINOVANÝCH - 17 05 04 VYTĚŽENÉ ZEMINY A HORNINY - II. TŘÍDA TĚŽITELNOSTI VČETNĚ DOPRAVY</t>
  </si>
  <si>
    <t>R015895</t>
  </si>
  <si>
    <t>POPLATKY ZA LIKVIDACI ODPADŮ NEKONTAMINOVANÝCH - 17 02 03 ZBYTKY OPTICKÝCH KABELŮ, VČETNĚ DOPRAVY</t>
  </si>
  <si>
    <t>PS 11-02-61</t>
  </si>
  <si>
    <t>zast. Blansko město, úprava informačního zařízení</t>
  </si>
  <si>
    <t>131838</t>
  </si>
  <si>
    <t>HLOUBENÍ JAM ZAPAŽ I NEPAŽ TŘ. II, ODVOZ DO 20KM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</si>
  <si>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</si>
  <si>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</si>
  <si>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272314</t>
  </si>
  <si>
    <t>ZÁKLADY Z PROSTÉHO BETONU DO C25/30 (B30)</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</si>
  <si>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</si>
  <si>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703411</t>
  </si>
  <si>
    <t>ELEKTROINSTALAČNÍ TRUBKA PLASTOVÁ VČETNĚ UPEVNĚNÍ A PŘÍSLUŠENSTVÍ DN PRŮMĚRU DO 25 MM</t>
  </si>
  <si>
    <t>1. Položka obsahuje:  
– manipulace a uložení kabelu (do země, chráničky, kanálu, na rošty, na TV a pod.)  
2. Položka neobsahuje:  
– příchytky, spojky, koncovky, chráničky apod.  
3. Způsob měření:  
Měří se metr délkový.</t>
  </si>
  <si>
    <t>75IH11</t>
  </si>
  <si>
    <t>UKONČENÍ KABELU CELOPLASTOVÉHO BEZ PANCÍŘE DO 40 ŽIL</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</si>
  <si>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</si>
  <si>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</si>
  <si>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</si>
  <si>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</si>
  <si>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</si>
  <si>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</si>
  <si>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75K311</t>
  </si>
  <si>
    <t>ZÁLOŽNÍ ZDROJ UPS 230 V DO 500 VA - DODÁVKA</t>
  </si>
  <si>
    <t>75K31X</t>
  </si>
  <si>
    <t>ZÁLOŽNÍ ZDROJ UPS 230 V DO 500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</si>
  <si>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</si>
  <si>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75L32X</t>
  </si>
  <si>
    <t>ODJEZDOVÁ NEBO PŘÍJEZDOVÁ TABULE IS - MONTÁŽ</t>
  </si>
  <si>
    <t>75L36X</t>
  </si>
  <si>
    <t>NÁSTUPIŠTNÍ TABULE IS - MONTÁŽ</t>
  </si>
  <si>
    <t>75L3AX</t>
  </si>
  <si>
    <t>INFORMAČNÍ PRVEK, - MONTÁŽ</t>
  </si>
  <si>
    <t>75L3CX</t>
  </si>
  <si>
    <t>PŘEVODNÍK - MONTÁŽ</t>
  </si>
  <si>
    <t>75L3D3</t>
  </si>
  <si>
    <t>HW PRO ŘÍZENÍ SYSTÉMU OVLÁDACÍ PRACOVIŠTĚ PRO ŘÍZENÍ INFORMAČNÍHO ZAŘÍZENÍ</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</si>
  <si>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</si>
  <si>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75L3EE</t>
  </si>
  <si>
    <t>SW MODUL PRO PODPORU HLASOVÉHO MODULU PRO NEVIDOMÉ PRO JEDNOTLIVOU STANICI NA TRATI</t>
  </si>
  <si>
    <t>1. Položka obsahuje:  
– dodávku specifikovaného bloku/zařízení včetně potřebného drobného montážního  
materiálu  
– dodávku souvisejícího příslušenství pro specifikovaný blok/zařízení  
– dopravu a skladování  
2. Položka neobsahuje:  
X  
3. Zp</t>
  </si>
  <si>
    <t>75L3EW</t>
  </si>
  <si>
    <t>SW MODUL - DOPLNĚNÍ</t>
  </si>
  <si>
    <t>75L3F1</t>
  </si>
  <si>
    <t>ZAŠKOLENÍ OBSLUHY NA MÍSTĚ, INSTALACE, DOPRAVA DO 200 KM</t>
  </si>
  <si>
    <t>75L3G1</t>
  </si>
  <si>
    <t>ŠÉFMONTÁŽE, ZKOUŠENÍ, OŽIVENÍ, REVIZE INFORMAČNÍHO SYSTÉMU DO 10 PRVKŮ</t>
  </si>
  <si>
    <t>75L3G6</t>
  </si>
  <si>
    <t>SW PRO ŘÍZENÍ SYSTÉMU (ŽST. SAMOSTATNÁ VELKÁ) - PŘÍPRAVA DAT GVD, INSTALACE A KONFIGURACE</t>
  </si>
  <si>
    <t>75L3K1</t>
  </si>
  <si>
    <t>DEMONTÁŽ IS CELKU INFORMAČNÍHO SYSTÉMU DO 10 PRVKŮ</t>
  </si>
  <si>
    <t>75L481</t>
  </si>
  <si>
    <t>PŘÍSLUŠENSTVÍ IS - ROZVODNÁ SKŘÍŇ IS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</si>
  <si>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</si>
  <si>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75L48X</t>
  </si>
  <si>
    <t>PŘÍSLUŠENSTVÍ IS - MONTÁŽ</t>
  </si>
  <si>
    <t>R75L313</t>
  </si>
  <si>
    <t>Odjezdová nebo příjezdová tabule s omezeným počtem informací IS jednostranná 12-řádková</t>
  </si>
  <si>
    <t>R75L321</t>
  </si>
  <si>
    <t>ODJEZDOVÁ NEBO PŘÍJEZDOVÁ TABULE IS OBOUSTRANNÁ DO 4 ŘÁDKŮ</t>
  </si>
  <si>
    <t>R75L361</t>
  </si>
  <si>
    <t>NÁSTUPIŠTNÍ TABULE IS OBOUSTRANNÁ</t>
  </si>
  <si>
    <t>R75L3A1</t>
  </si>
  <si>
    <t>INFORMAČNÍ PRVEK, HLASOVÝ MODUL PRO NEVIDOMÉ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</si>
  <si>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</si>
  <si>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R75L3A3</t>
  </si>
  <si>
    <t>INFORMAČNÍ PRVEK, PŘÍPLATEK ZA VESTAVĚNÉ HODINY OBOUSTRANNÉ</t>
  </si>
  <si>
    <t>R75L3A5</t>
  </si>
  <si>
    <t>INFORMAČNÍ PRVEK, ZÁVĚS PRO INFORMAČNÍ TABULE</t>
  </si>
  <si>
    <t>R75L3AX</t>
  </si>
  <si>
    <t>INFORMAČNÍ PRVEK, SLOUP PRO JEDNU INFORMAČNÍ TABULI</t>
  </si>
  <si>
    <t>R75L3C1</t>
  </si>
  <si>
    <t>Převodník RTC3485e, ethernet/RS485</t>
  </si>
  <si>
    <t>R75L3C2</t>
  </si>
  <si>
    <t>spínač rozhlasové ústředny</t>
  </si>
  <si>
    <t>R75L3E8</t>
  </si>
  <si>
    <t>SW MODUL HW A SW DOPLNĚNÍ ŘÍDÍCÍHO SERVERU INFORMAČNÍHO SYSTÉMU</t>
  </si>
  <si>
    <t>R175L3A3</t>
  </si>
  <si>
    <t>INFORMAČNÍ PRVEK, PŘÍPLATEK ZA VESTAVĚNÉ HODINY JEDNOSTRANNÉ</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</si>
  <si>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</si>
  <si>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PS 11-02-71</t>
  </si>
  <si>
    <t>zast. Blansko město, kamerový systém</t>
  </si>
  <si>
    <t>703752</t>
  </si>
  <si>
    <t>PROTIPOŽÁRNÍ UCPÁVKA STĚNOU/STROPEM, TL DO 50CM, DO EI 90 MIN.</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</si>
  <si>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</si>
  <si>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</si>
  <si>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</si>
  <si>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75J311</t>
  </si>
  <si>
    <t>KABEL SDĚLOVACÍ PRO STRUKTUROVANOU KABELÁŽ UTP</t>
  </si>
  <si>
    <t>1. Položka obsahuje:  
 – dodávku specifikované kabelizace včetně potřebného drobného montážního materiálu  
 – dopravu a skladování  
2. Položka neobsahuje:  
 X  
3. Způsob měření:  
Dodávka specifikované kabelizace se měří v délce udané v kmpárech.</t>
  </si>
  <si>
    <t>75J31X</t>
  </si>
  <si>
    <t>KABEL SDĚLOVACÍ PRO STRUKTUROVANOU KABELÁŽ UTP - MONTÁŽ</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</si>
  <si>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</si>
  <si>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</si>
  <si>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75K331</t>
  </si>
  <si>
    <t>ZÁLOŽNÍ ZDROJ UPS 230 V DO 3000 VA - DODÁVKA</t>
  </si>
  <si>
    <t>75K33X</t>
  </si>
  <si>
    <t>ZÁLOŽNÍ ZDROJ UPS 230 V DO 3000 VA - MONTÁŽ</t>
  </si>
  <si>
    <t>75K651</t>
  </si>
  <si>
    <t>AKUMULÁTOROVÁ BATERIE PŘES 2000 VAH - DODÁVKA</t>
  </si>
  <si>
    <t>75K65X</t>
  </si>
  <si>
    <t>AKUMULÁTOROVÁ BATERIE PŘES 2000 VAH - MONTÁŽ</t>
  </si>
  <si>
    <t>75L421</t>
  </si>
  <si>
    <t>KAMERA DIGITÁLNÍ (IP) PEVNÁ</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</si>
  <si>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</si>
  <si>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</si>
  <si>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  
2. Položka neobsahuje:  
 X  
3. Způsob měření:  
Udává se počet kusů kompletní konstrukce a práce.</t>
  </si>
  <si>
    <t>75L42X</t>
  </si>
  <si>
    <t>KAMERA DIGITÁLNÍ (IP) - MONTÁŽ</t>
  </si>
  <si>
    <t>75L431</t>
  </si>
  <si>
    <t>KAMERA DIGITÁLNÍ (IP) DOME PEVNÁ</t>
  </si>
  <si>
    <t>75L43X</t>
  </si>
  <si>
    <t>KAMERA DIGITÁLNÍ (IP) DOME - MONTÁŽ</t>
  </si>
  <si>
    <t>75L453</t>
  </si>
  <si>
    <t>KAMEROVÝ SERVER - ZÁZNAMOVÉ ZAŘÍZENÍ, DO 32 KAMER (HW, SW, LICENCE)</t>
  </si>
  <si>
    <t>75L456</t>
  </si>
  <si>
    <t>KAMEROVÝ SERVER - HDD DO 2 TB, PRO PROVOZ 24/7</t>
  </si>
  <si>
    <t>75L45X</t>
  </si>
  <si>
    <t>KAMEROVÝ SERVER - MONTÁŽ</t>
  </si>
  <si>
    <t>75L482</t>
  </si>
  <si>
    <t>PŘÍSLUŠENSTVÍ KS - PŘEPĚŤOVÁ OCHRANA PRO KS</t>
  </si>
  <si>
    <t>75L483</t>
  </si>
  <si>
    <t>PŘÍSLUŠENSTVÍ KS - DRŽÁK PRO KAMEROVÝ KRYT (KAMERU)</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</si>
  <si>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</si>
  <si>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</si>
  <si>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</si>
  <si>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</si>
  <si>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</si>
  <si>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</si>
  <si>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</si>
  <si>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</si>
  <si>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</si>
  <si>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</si>
  <si>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</si>
  <si>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</si>
  <si>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</si>
  <si>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</si>
  <si>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</si>
  <si>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</si>
  <si>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</si>
  <si>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</si>
  <si>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</si>
  <si>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75M91X</t>
  </si>
  <si>
    <t>DATOVÁ INFRASTRUKTURA LAN, SWITCH ETHERNET L2 - MONTÁŽ</t>
  </si>
  <si>
    <t>2019_OTSKP</t>
  </si>
  <si>
    <t>Zásobník rezervních délek patchcordů - dodávka</t>
  </si>
  <si>
    <t>R75M913</t>
  </si>
  <si>
    <t>DATOVÁ INFRASTRUKTURA LAN, SWITCH ETHERNET L2 - 24X10/100 (24XPOE) + 2XUPLINK</t>
  </si>
  <si>
    <t>2019_OTSKP 2</t>
  </si>
  <si>
    <t>Kabelová kniha - vyhotovení</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</si>
  <si>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</si>
  <si>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</si>
  <si>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</si>
  <si>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Ostatní konstrukce a práce</t>
  </si>
  <si>
    <t>R923372</t>
  </si>
  <si>
    <t>TABULKA S TEXTEM „Prostor je střežen kamerovým systémem“ A PIKTOGRAMEM KAMERY</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</si>
  <si>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</si>
  <si>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PS 11-02-81</t>
  </si>
  <si>
    <t>zast. Blansko město, úprava přenosového zařízení</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</si>
  <si>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</si>
  <si>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</si>
  <si>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75J31Y</t>
  </si>
  <si>
    <t>KABEL SDĚLOVACÍ PRO STRUKTUROVANOU KABELÁŽ UTP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</si>
  <si>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kmpárů kompletní konstrukce nebo práce.</t>
  </si>
  <si>
    <t>75J921</t>
  </si>
  <si>
    <t>OPTICKÝ PATCHCORD SINGLEMODE DO 5 M</t>
  </si>
  <si>
    <t>75J92X</t>
  </si>
  <si>
    <t>OPTICKÝ PATCHCORD SINGLEMODE - MONTÁŽ</t>
  </si>
  <si>
    <t>75J92Y</t>
  </si>
  <si>
    <t>OPTICKÝ PATCHCORD SINGLEMODE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</si>
  <si>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kusů kompletní konstrukce nebo práce.</t>
  </si>
  <si>
    <t>75JA21</t>
  </si>
  <si>
    <t>ZÁSUVKA DATOVÁ 2x RJ45 POD OMÍTKU</t>
  </si>
  <si>
    <t>75JA22</t>
  </si>
  <si>
    <t>ZÁSUVKA DATOVÁ 2xRJ45 NA OMÍTKU</t>
  </si>
  <si>
    <t>75JA2X</t>
  </si>
  <si>
    <t>ZÁSUVKA DATOVÁ 2xRJ45 - MONTÁŽ</t>
  </si>
  <si>
    <t>75JA2Y</t>
  </si>
  <si>
    <t>ZÁSUVKA DATOVÁ 2xRJ45 - DEMONTÁŽ</t>
  </si>
  <si>
    <t>75JA51</t>
  </si>
  <si>
    <t>ROZVADĚČ STRUKT. KABELÁŽE, ORGANIZAR-DODÁVKA</t>
  </si>
  <si>
    <t>75JA52</t>
  </si>
  <si>
    <t>ROZVADĚČ STRUKT. KABELÁŽE, PATCHPANEL, 12 ZÁSUVEK, DODÁVKA</t>
  </si>
  <si>
    <t>75JA5X</t>
  </si>
  <si>
    <t>ROZVADĚČ STRUKT. KABELÁŽE, MONTÁŽ ORGANIZARU, PATCHPANELU</t>
  </si>
  <si>
    <t>75K31Y</t>
  </si>
  <si>
    <t>ZÁLOŽNÍ ZDROJ UPS 230 V DO 500 VA - DEMONTÁŽ</t>
  </si>
  <si>
    <t>75K321</t>
  </si>
  <si>
    <t>ZÁLOŽNÍ ZDROJ UPS 230 V DO 1000 VA - DODÁVKA</t>
  </si>
  <si>
    <t>75K32X</t>
  </si>
  <si>
    <t>ZÁLOŽNÍ ZDROJ UPS 230 V DO 1000 VA - MONTÁŽ</t>
  </si>
  <si>
    <t>75M331</t>
  </si>
  <si>
    <t>DIGITÁLNÍ TELEFONIE A VOIP, TELEFONNÍ PŘÍSTOJ VOIP ZÁKLADNÍ - DODÁVKA</t>
  </si>
  <si>
    <t>75M33X</t>
  </si>
  <si>
    <t>DIGITÁLNÍ TELEFONIE A VOIP, TELEFONNÍ PŘÍSTOJ VOIP ZÁKLADNÍ - MONTÁŽ</t>
  </si>
  <si>
    <t>75M913</t>
  </si>
  <si>
    <t>DATOVÁ INFRASTRUKTURA LAN, SWITCH ETHERNET L2 - 24X10/100 (8XPOE) + 2XUPLINK</t>
  </si>
  <si>
    <t>75M91Y</t>
  </si>
  <si>
    <t>DATOVÁ INFRASTRUKTURA LAN, SWITCH ETHERNET L2 - DEMONTÁŽ</t>
  </si>
  <si>
    <t>75M952</t>
  </si>
  <si>
    <t>DATOVÁ INFRASTRUKTURA LAN, MODEM - XHDSL, ROZHRANÍ ETHERNET</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</si>
  <si>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</si>
  <si>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75M95X</t>
  </si>
  <si>
    <t>DATOVÁ INFRASTRUKTURA LAN, MODEM - MONTÁŽ</t>
  </si>
  <si>
    <t>75M95Y</t>
  </si>
  <si>
    <t>DATOVÁ INFRASTRUKTURA LAN, MODEM - DEMONTÁŽ</t>
  </si>
  <si>
    <t>75MA13</t>
  </si>
  <si>
    <t>SDĚLOVACÍ TRANSFORMÁTOR DATOVÝ SE 4KV IZOLAČNÍ PEVNOSTÍ</t>
  </si>
  <si>
    <t>75MA1X</t>
  </si>
  <si>
    <t>SDĚLOVACÍ TRANSFORMÁTOR MONTÁŽ</t>
  </si>
  <si>
    <t>75MA1Y</t>
  </si>
  <si>
    <t>SDĚLOVACÍ TRANSFORMÁTOR DEMONTÁŽ</t>
  </si>
  <si>
    <t>R75K111</t>
  </si>
  <si>
    <t>DISTRIBUČNÍ ROZVOD NAPÁJENÍ 48VDC NEBO 230VAC, DODÁVKA</t>
  </si>
  <si>
    <t>R75K11X</t>
  </si>
  <si>
    <t>DISTRIBUČNÍ ROZVOD NAPÁJENÍ 48VDC NEBO 230VAC - MONTÁŽ</t>
  </si>
  <si>
    <t>R75K361</t>
  </si>
  <si>
    <t>ZÁLOŽNÍ ZDROJ UPS - BATERIOVÝ MODUL NA 6 HODIN - DODÁVKA</t>
  </si>
  <si>
    <t>R75K36X</t>
  </si>
  <si>
    <t>ZÁLOŽNÍ ZDROJ UPS - BATERIOVÝ MODUL NA 6 HODIN - MONTÁŽ</t>
  </si>
  <si>
    <t xml:space="preserve">  D.1.3</t>
  </si>
  <si>
    <t>Ostatní technologická zařízení</t>
  </si>
  <si>
    <t>D.1.3</t>
  </si>
  <si>
    <t>PS 11-04-01</t>
  </si>
  <si>
    <t>T.ú. Blansko – Rájec-Jestřebí, technologie výtahů železniční mostu (podchod) v km 179,826</t>
  </si>
  <si>
    <t>22-M</t>
  </si>
  <si>
    <t>Montáže technologických zařízení pro dopravní stavby</t>
  </si>
  <si>
    <t>Výtah elektrický (lanový) v provedení bez strojovny, jmen. nosnost 1000 kg (13 osob)</t>
  </si>
  <si>
    <t>KS</t>
  </si>
  <si>
    <t>2=2.000 [A]</t>
  </si>
  <si>
    <t>Položka obsahuje cenu za dodávku materiálu a práci. vč. zkušebního provozu, revize a veškeré kompletace</t>
  </si>
  <si>
    <t>R2</t>
  </si>
  <si>
    <t>Geodetické zaměření</t>
  </si>
  <si>
    <t>R3</t>
  </si>
  <si>
    <t>Montážní lešení</t>
  </si>
  <si>
    <t>R4</t>
  </si>
  <si>
    <t>Stavební přípomoce</t>
  </si>
  <si>
    <t>R5</t>
  </si>
  <si>
    <t>Komplexní zkoušky</t>
  </si>
  <si>
    <t>R6</t>
  </si>
  <si>
    <t>Technická prohlídka, průkaz způsobilosti</t>
  </si>
  <si>
    <t>D.2</t>
  </si>
  <si>
    <t>Stavební část SO</t>
  </si>
  <si>
    <t xml:space="preserve">  D.2.1.1</t>
  </si>
  <si>
    <t>Železniční svršek a spodek</t>
  </si>
  <si>
    <t>D.2.1.1</t>
  </si>
  <si>
    <t>SO 11-10-01</t>
  </si>
  <si>
    <t>T.ú. Blansko – Rájec-Jestřebí, železniční svršek</t>
  </si>
  <si>
    <t>Všeobecné konstrukce a práce</t>
  </si>
  <si>
    <t>029611</t>
  </si>
  <si>
    <t>OSTATNÍ POŽADAVKY - ODBORNÝ DOZOR</t>
  </si>
  <si>
    <t>zahrnuje veškeré náklady spojené s objednatelem požadovaným dozorem</t>
  </si>
  <si>
    <t>R010297</t>
  </si>
  <si>
    <t>KONTROLA GPK MĚŘICÍM VOZEM</t>
  </si>
  <si>
    <t>(180,061-179,672)*2=0.778 [A]</t>
  </si>
  <si>
    <t>Kompletní provedení měření GPK měřícím vozem dle TKP staveb státních drah včetně předání 2 paré záznamu měření. Včetně všech nezbytných nákladů na provedení, včetně přepravy měřícího vozu z domovského stanoviště tam i zpět.</t>
  </si>
  <si>
    <t>R020297</t>
  </si>
  <si>
    <t>KONTROLA PROSTOROVÉ PRŮCHODNOSTI</t>
  </si>
  <si>
    <t>Zahrnuje veškeré náklady spojené s objednatelem požadovaným měření a vyhodnocením.</t>
  </si>
  <si>
    <t>11313</t>
  </si>
  <si>
    <t>ODSTRANĚNÍ KRYTU ZPEVNĚNÝCH PLOCH S ASFALTOVÝM POJIVEM</t>
  </si>
  <si>
    <t>Mezipruh mezi kolejemi na přejezdu.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</si>
  <si>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</si>
  <si>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R17160</t>
  </si>
  <si>
    <t>ULOŽENÍ SYPANINY DO NÁSYPŮ Z HORNIN KAMENITÝCH BEZ ZHUTNĚNÍ</t>
  </si>
  <si>
    <t>Dočasné uložení vyzískaného štěrku.</t>
  </si>
  <si>
    <t>300+180=480.000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</si>
  <si>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</si>
  <si>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Komunikace</t>
  </si>
  <si>
    <t>512570</t>
  </si>
  <si>
    <t>KOLEJOVÉ LOŽE - ZŘÍZENÍ Z KAMENIVA HRUBÉHO UŽITÉHO</t>
  </si>
  <si>
    <t>Použití původního materiálu a to vč. provizorního zřízení koleje.  
.</t>
  </si>
  <si>
    <t>300+(60*3)+28*3=564.000 [A]</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</si>
  <si>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</si>
  <si>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</si>
  <si>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</si>
  <si>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Pro SVÚ.</t>
  </si>
  <si>
    <t>523352</t>
  </si>
  <si>
    <t>KOLEJ 60 E2, ROZD. "U", BEZSTYKOVÁ, PR. BET. BEZPODKLADNICOVÝ, UP. PRUŽNÉ</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</si>
  <si>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</si>
  <si>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52X000</t>
  </si>
  <si>
    <t>KOLEJ ZPĚTNĚ NAMONTOVANÁ Z VYZÍSKANÉHO MATERIÁLU</t>
  </si>
  <si>
    <t>Dočasné snesení koleje pro umožnění pažení výkopu pro podchod a kanalizaci - následné vrácení zpět..</t>
  </si>
  <si>
    <t>60+28=88.000 [A]</t>
  </si>
  <si>
    <t>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</si>
  <si>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</si>
  <si>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</si>
  <si>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vč. tzv. 3. podbití.</t>
  </si>
  <si>
    <t>569,358+2*50+3*25=744.358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</si>
  <si>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</si>
  <si>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</si>
  <si>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</si>
  <si>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257,426=257.426 [A]</t>
  </si>
  <si>
    <t>544311</t>
  </si>
  <si>
    <t>IZOLOVANÝ STYK LEPENÝ STANDARDNÍ DÉLKY (3,4-8,0 M), TEPELNĚ OPRACOVANÝ, TVARU 60 E2 NEBO R 65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</si>
  <si>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</si>
  <si>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</si>
  <si>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</si>
  <si>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LISy, vevaření kolejnic+4ks rezerva.</t>
  </si>
  <si>
    <t>4*2+2*6+4=24.000 [A]</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</si>
  <si>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</si>
  <si>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549111</t>
  </si>
  <si>
    <t>BROUŠENÍ KOLEJE A VÝHYBEK</t>
  </si>
  <si>
    <t>(180,061-179,672)*2*1000=778.000 [A]</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</si>
  <si>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</si>
  <si>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567101</t>
  </si>
  <si>
    <t>VRSTVY PRO OBNOVU A OPRAVY Z PODKLADNÍHO BETONU</t>
  </si>
  <si>
    <t>Provizorní úprava chodníku.</t>
  </si>
  <si>
    <t>25*0,2=5.000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</si>
  <si>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</si>
  <si>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57472</t>
  </si>
  <si>
    <t>VOZOVKOVÉ VÝZTUŽNÉ VRSTVY Z TEXTILIE</t>
  </si>
  <si>
    <t>Pod provizorní vozovku (část v oblasti stávajícího chodníku).</t>
  </si>
  <si>
    <t>25=25.000 [A]</t>
  </si>
  <si>
    <t>- dodání textilie v požadované kvalitě a v množství včetně přesahů (přesahy započteny v jednotkové ceně)  
- očištění podkladu  
- pokládka textilie dle předepsaného technologického předpisu</t>
  </si>
  <si>
    <t>574A41</t>
  </si>
  <si>
    <t>ASFALTOVÝ BETON PRO OBRUSNÉ VRSTVY ACO 8 TL. 50MM</t>
  </si>
  <si>
    <t>Provizorní vozovka u přejezdu (rozšíření stávající).</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</si>
  <si>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</si>
  <si>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574E98</t>
  </si>
  <si>
    <t>ASFALTOVÝ BETON PRO PODKLADNÍ VRSTVY ACP 22+, 22S TL. 100MM</t>
  </si>
  <si>
    <t>Provizorní vozovka u přejezdu.</t>
  </si>
  <si>
    <t>R549510</t>
  </si>
  <si>
    <t>ŘEZÁNÍ KOLEJNIC BEZ OHLEDU NA TVAR</t>
  </si>
  <si>
    <t>LISy+4xrezerva.</t>
  </si>
  <si>
    <t>4*2+4=12.000 [A]</t>
  </si>
  <si>
    <t>1. Položka obsahuje:   
 – veškeré práce a materiály spojené s řezáním kolejnic   
 – příplatky za ztížené podmínky při práci v koleji, např. překážky po stranách koleje, práci v tunelu apod.   
2. Položka neobsahuje:   
 X   
3. Způsob měření:   
Udává se počet kusů kompletní konstrukce nebo práce.</t>
  </si>
  <si>
    <t>74C971</t>
  </si>
  <si>
    <t>POSPOJOVÁNÍ VODIVÝCH KONSTRUKCÍ PROUDOVOU PROPOJKOU</t>
  </si>
  <si>
    <t>Provizorní prospojkování kolejnic.</t>
  </si>
  <si>
    <t>4*8=32.000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</si>
  <si>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</si>
  <si>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922101</t>
  </si>
  <si>
    <t>ZARÁŽEDLO PRAŽCOVÉ</t>
  </si>
  <si>
    <t>Provizorní zarážka na konci kolejí při demontáži.  Odhad.</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</si>
  <si>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</si>
  <si>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923432</t>
  </si>
  <si>
    <t>NÁVĚST "KONEC NÁSTUPIŠTĚ" Z UŽITÉHO MATERIÁLU</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</si>
  <si>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</si>
  <si>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923492</t>
  </si>
  <si>
    <t>STANIČNÍK - TABULE "ŠIROKÁ" Z UŽITÉHO MATERIÁLU</t>
  </si>
  <si>
    <t>923822</t>
  </si>
  <si>
    <t>SLOUPEK DN 60 PRO NÁVĚST  Z UŽITÉHO MATERIÁLU</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</si>
  <si>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</si>
  <si>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923971</t>
  </si>
  <si>
    <t>ZAJIŠŤOVACÍ ZNAČKA KONZOLOVÁ (K) NA ZÁKLADU TRA NÍHO STOŽÁRU</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</si>
  <si>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</si>
  <si>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</si>
  <si>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</si>
  <si>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300+180+84=564.000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</si>
  <si>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</si>
  <si>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965111</t>
  </si>
  <si>
    <t>DEMONTÁŽ KOLEJE NA BETONOVÝCH PRAŽCÍCH DO KOLEJOVÝCH POLÍ</t>
  </si>
  <si>
    <t>provizorní sejmutí kolejí.</t>
  </si>
  <si>
    <t>2*30+2*14=88.000 [A]</t>
  </si>
  <si>
    <t>(Položka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</si>
  <si>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</si>
  <si>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</si>
  <si>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100=100.000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</si>
  <si>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</si>
  <si>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965311</t>
  </si>
  <si>
    <t>ROZEBRÁNÍ PŘEJEZDU, PŘECHODU Z DÍLCŮ</t>
  </si>
  <si>
    <t>75,6=75.600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</si>
  <si>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</si>
  <si>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965841</t>
  </si>
  <si>
    <t>DEMONTÁŽ JAKÉKOLIV NÁVĚSTI</t>
  </si>
  <si>
    <t>staničníky a konec nástupiště.</t>
  </si>
  <si>
    <t>6=6.000 [A]</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</si>
  <si>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</si>
  <si>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96616</t>
  </si>
  <si>
    <t>BOURÁNÍ KONSTRUKCÍ ZE ŽELEZOBETONU</t>
  </si>
  <si>
    <t>demolice závěrných zídek a obrubníků+2m3 rezerva.</t>
  </si>
  <si>
    <t>19,6+2,8*0,04+2=21.712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</si>
  <si>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</si>
  <si>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R925120</t>
  </si>
  <si>
    <t>DRÁŽNÍ STEZKY Z DRTI TL. PŘES 50MM</t>
  </si>
  <si>
    <t>50*1,3*2=130.000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</si>
  <si>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</si>
  <si>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R965010</t>
  </si>
  <si>
    <t>NAKLÁDÁNÍ VYBOURANÉ SUTI</t>
  </si>
  <si>
    <t>Nakládání vyzískaného štěrku.</t>
  </si>
  <si>
    <t>(300+180+84)*2,025=1 142.100 [A]</t>
  </si>
  <si>
    <t>Technická specifikace   
1. Položka obsahuje:   
– nakládku jakýmkoliv mechanizmem na dopravní prostředek   
– případné překládky a manipulace na místě nakládky   
2. Položka neobsahuje:   
– poplatky za likvidaci odpadů, nacení se položkami ze ssd 03.   
3. Způsob měření:   
Měří se tunou nakládaného materiálu.</t>
  </si>
  <si>
    <t>NAKLÁDÁNÍ VYBOURANÝCH HMOT</t>
  </si>
  <si>
    <t>Naložení vyzískaného svrškového materiálu k uložení.</t>
  </si>
  <si>
    <t>4*50*0,06+166*0,315=64.290 [A]</t>
  </si>
  <si>
    <t>R965311</t>
  </si>
  <si>
    <t>ROZEBRÁNÍ ČÁSTI PŘEJEZDU, PROVIZORNÍ ÚPRAVA</t>
  </si>
  <si>
    <t>48=48.000 [A]</t>
  </si>
  <si>
    <t>R965831</t>
  </si>
  <si>
    <t>DEMONTÁŽ A MONTÁŽ MAGNETICKÝCH BODŮ PRO AVV</t>
  </si>
  <si>
    <t>1. Položka obsahuje:  
– zahrnuje veškeré činnosti, zařízení a materiál nutných k odstranění konstrukce  
– naložení vybouraného materiálu na dopravní prostředek  
- Uskladnění materiálu po dobu stavby  
- Opětovné namontování MIBů do kolejiště vč. dodávku upevnění  
– příplatky za ztížené podmínky při práci v kolejišti, např. za překážky na straně koleje apod.  
2. Položka neobsahuje:  
– poplatky za likvidaci odpadů, nacení se položkami ze ssd 0  
3. Způsob měření:  
Udává se počet kusů kompletní konstrukce nebo práce.</t>
  </si>
  <si>
    <t>999</t>
  </si>
  <si>
    <t>R015130</t>
  </si>
  <si>
    <t>POPLATKY ZA LIKVIDACI ODPADŮ NEKONTAMINOVANÝCH - 17 03 02 VYBOURANÝ ASFALTOVÝ BETON BEZ DEHTU VČETNĚ DOPRAVY</t>
  </si>
  <si>
    <t>Pruh mezi kolejemi.</t>
  </si>
  <si>
    <t>5*2,2=11.000 [A]</t>
  </si>
  <si>
    <t>R015140</t>
  </si>
  <si>
    <t>POPLATKY ZA LIKVIDACI ODPADŮ NEKONTAMINOVANÝCH - 17 01 01 BETON Z DEMOLIC OBJEKTŮ, ZÁKLADŮ TV, KŮLY A SLOUPY VČETNĚ DOPRAVY</t>
  </si>
  <si>
    <t>66,28=66.280 [A]</t>
  </si>
  <si>
    <t>R015260</t>
  </si>
  <si>
    <t>POPLATKY ZA LIKVIDACI ODPADŮ NEKONTAMINOVANÝCH - 07 02 99 PRYŽOVÉ PODLOŽKY (ŽEL. SVRŠEK), VČETNĚ DOPRAVY</t>
  </si>
  <si>
    <t>0,05=0.050 [A]</t>
  </si>
  <si>
    <t>SO 11-11-01</t>
  </si>
  <si>
    <t>T.ú. Blansko – Rájec-Jestřebí, železniční spodek</t>
  </si>
  <si>
    <t>R30297</t>
  </si>
  <si>
    <t>KONTINUÁLNÍ RADAROVÉ MĚŘENÍ PRAŽCOVÉHO PODLOŽÍ</t>
  </si>
  <si>
    <t>0.78=0.780 [A]</t>
  </si>
  <si>
    <t>zahrnuje veškeré náklady spojené s objednatelem požadovaným měřením a vyhodnocením</t>
  </si>
  <si>
    <t>46,5=46.500 [A]</t>
  </si>
  <si>
    <t>13373</t>
  </si>
  <si>
    <t>HLOUBENÍ ŠACHET ZAPAŽ I NEPAŽ TŘ. I</t>
  </si>
  <si>
    <t>16=16.000 [A]</t>
  </si>
  <si>
    <t>9,6+41,9=51.500 [A]</t>
  </si>
  <si>
    <t>18110</t>
  </si>
  <si>
    <t>ÚPRAVA PLÁNĚ SE ZHUTNĚNÍM V HORNINĚ TŘ. I</t>
  </si>
  <si>
    <t>225,6=225.600 [A]</t>
  </si>
  <si>
    <t>položka zahrnuje úpravu pláně včetně vyrovnání výškových rozdílů. Míru zhutnění určuje  
projekt.</t>
  </si>
  <si>
    <t>21197</t>
  </si>
  <si>
    <t>OPLÁŠTĚNÍ ODVODŇOVACÍCH ŽEBER Z GEOTEXTILIE</t>
  </si>
  <si>
    <t>362,3=362.300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</si>
  <si>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</si>
  <si>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</si>
  <si>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</si>
  <si>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Trativody budou uloženy na podklad z prostého betonu.</t>
  </si>
  <si>
    <t>27,4+34=61.400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</si>
  <si>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</si>
  <si>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501101</t>
  </si>
  <si>
    <t>ZŘÍZENÍ KONSTRU NÍ VRSTVY TĚLESA ŽELEZNIČNÍHO SPODKU ZE ŠTĚRKODRTI NOVÉ</t>
  </si>
  <si>
    <t>štěrkodrť ZKPP fr. 0/63.</t>
  </si>
  <si>
    <t>57,6=57.600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</si>
  <si>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</si>
  <si>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561462</t>
  </si>
  <si>
    <t>KAMENIVO ZPEVNĚNÉ CEMENTEM TŘ. II TL. DO 300MM</t>
  </si>
  <si>
    <t>štěrkodr|ť zpevněná cementem ZKPP.</t>
  </si>
  <si>
    <t>225,6 
=225.600 [A]</t>
  </si>
  <si>
    <t>Potrubí</t>
  </si>
  <si>
    <t>87434</t>
  </si>
  <si>
    <t>POTRUBÍ Z TRUB PLASTOVÝCH ODPADNÍCH DN DO 200MM</t>
  </si>
  <si>
    <t>15+13,2=28.200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</si>
  <si>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</si>
  <si>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</si>
  <si>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</si>
  <si>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Šachty uložit na podklad z betonu.</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</si>
  <si>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</si>
  <si>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895822</t>
  </si>
  <si>
    <t>DRENÁŽNÍ ŠACHTICE KONTROLNÍ Z PLAST DÍLCŮ ŠK 80</t>
  </si>
  <si>
    <t>899523</t>
  </si>
  <si>
    <t>OBETONOVÁNÍ POTRUBÍ Z PROSTÉHO BETONU DO C16/20</t>
  </si>
  <si>
    <t>Obetonování příčných přechodů.</t>
  </si>
  <si>
    <t>2,8=2.800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</si>
  <si>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</si>
  <si>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966158</t>
  </si>
  <si>
    <t>BOURÁNÍ KONSTRUKCÍ Z PROST BETONU S ODVOZEM DO 20KM</t>
  </si>
  <si>
    <t>odhad.</t>
  </si>
  <si>
    <t>5=5.000 [A]</t>
  </si>
  <si>
    <t>5*2,4=12.000 [A]</t>
  </si>
  <si>
    <t xml:space="preserve">  D.2.1.2</t>
  </si>
  <si>
    <t>Nástupiště</t>
  </si>
  <si>
    <t>D.2.1.2</t>
  </si>
  <si>
    <t>SO 11-12-01</t>
  </si>
  <si>
    <t>T.ú. Blansko – Rájec-Jestřebí, úprava nástupišť v zast. Blansko město</t>
  </si>
  <si>
    <t>0,325=0.325 [A]</t>
  </si>
  <si>
    <t>11318</t>
  </si>
  <si>
    <t>ODSTRANĚNÍ KRYTU ZPEVNĚNÝCH PLOCH Z DLAŽDIC</t>
  </si>
  <si>
    <t>9,74=9.740 [A]</t>
  </si>
  <si>
    <t>11332</t>
  </si>
  <si>
    <t>ODSTRANĚNÍ PODKLADŮ ZPEVNĚNÝCH PLOCH Z KAMENIVA NESTMELENÉHO</t>
  </si>
  <si>
    <t>Podklad pod nástupištními deskami a dlažbou. Využije se pro zpětný zhutněný zásyp pod nástupišti.</t>
  </si>
  <si>
    <t>33,8=33.800 [A]</t>
  </si>
  <si>
    <t>Hloubení rýhy pro osazení záchytných desek u nástupiště 2.</t>
  </si>
  <si>
    <t>96,5=96.500 [A]</t>
  </si>
  <si>
    <t>17511</t>
  </si>
  <si>
    <t>OBSYP POTRUBÍ A OBJEKTŮ SE ZHUTNĚNÍM</t>
  </si>
  <si>
    <t>106,15=106.150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</si>
  <si>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</si>
  <si>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56330</t>
  </si>
  <si>
    <t>VOZOVKOVÉ VRSTVY ZE ŠTĚRKODRTI</t>
  </si>
  <si>
    <t>vrstva ŠD 0,25m pod asfaltem u nástupiště 1 a vrstva podsypu min. 200mm pod konzolovými deskami.</t>
  </si>
  <si>
    <t>116,2=116.200 [A]</t>
  </si>
  <si>
    <t>- dodání kameniva předepsané kvality a zrnitosti  
- rozprostření a zhutnění vrstvy v předepsané tloušťce  
- zřízení vrstvy bez rozlišení šířky, pokládání vrstvy po etapách  
- nezahrnuje postřiky, nátěry</t>
  </si>
  <si>
    <t>5774AB</t>
  </si>
  <si>
    <t>VRSTVY PRO OBNOVU A OPRAVY Z ASF BETONU ACO 8</t>
  </si>
  <si>
    <t>0,3=0.300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</si>
  <si>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</si>
  <si>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R582611</t>
  </si>
  <si>
    <t>KRYTY Z VYZÍSKANÝCH BETON DLAŽDIC SE ZÁMKEM ŠEDÝCH TL 60MM DO LOŽE Z KAM</t>
  </si>
  <si>
    <t>Dodláždění nástupiště č.2 z vyzískané dlažby.</t>
  </si>
  <si>
    <t>163=163.000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</si>
  <si>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</si>
  <si>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924345</t>
  </si>
  <si>
    <t>NÁSTUPIŠTĚ SUDOP DO 500 MM S U 85, ZADNÍ HRANA NA OPĚŘE Z DRTI S KONZOLOVÝMI DESKAMI 230</t>
  </si>
  <si>
    <t>nástupiště 1</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</si>
  <si>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</si>
  <si>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924365</t>
  </si>
  <si>
    <t>NÁSTUPIŠTĚ SUDOP PŘES 500 MM S U 95, ZADNÍ HRANA NA OPĚŘE Z DRTI S KONZOLOVÝMI DESKAMI 230</t>
  </si>
  <si>
    <t>První 3m nástupiště č. 2 u přístupové rampy.</t>
  </si>
  <si>
    <t>3=3.000 [A]</t>
  </si>
  <si>
    <t>924366</t>
  </si>
  <si>
    <t>NÁSTUPIŠTĚ SUDOP PŘES 500 MM S U 95, ZADNÍ HRANA NA OPĚŘE Z DRTI S KONZOLOVÝMI DESKAMI 230 Z UŽITÉHO MATERIÁLU</t>
  </si>
  <si>
    <t>oprava hrany nástupiště 2 z výzisku. Doplnění výplňových desek.</t>
  </si>
  <si>
    <t>191-3=188.000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</si>
  <si>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</si>
  <si>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965521</t>
  </si>
  <si>
    <t>ROZEBRÁNÍ NÁSTUPIŠTĚ TYPU SUDOP</t>
  </si>
  <si>
    <t>191+2=193.000 [A]</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</si>
  <si>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</si>
  <si>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0,325*2,2=0.715 [A]</t>
  </si>
  <si>
    <t>Likvidace krajních konzolových desek+5t rezerva.</t>
  </si>
  <si>
    <t>5*0,43+5=7.150 [A]</t>
  </si>
  <si>
    <t xml:space="preserve">  D.2.1.4</t>
  </si>
  <si>
    <t>Železniční mosty</t>
  </si>
  <si>
    <t>D.2.1.4</t>
  </si>
  <si>
    <t>SO 11-20-01</t>
  </si>
  <si>
    <t>T.ú. Blansko – Rájec-Jestřebí, železniční most (podchod) v km 179,826</t>
  </si>
  <si>
    <t>R_02950</t>
  </si>
  <si>
    <t>OSTATNÍ POŽADAVKY - POSUDKY, KONTROLY, REVIZNÍ ZPRÁVY</t>
  </si>
  <si>
    <t>dle směrnice SŽDC Č.55, 2009-04</t>
  </si>
  <si>
    <t>24=24.000 [A]</t>
  </si>
  <si>
    <t>zahrnuje veškeré náklady spojené s objednatelem požadovanými pracemi</t>
  </si>
  <si>
    <t>11317A</t>
  </si>
  <si>
    <t>ODSTRAN KRYTU ZPEVNĚNÝCH PLOCH Z DLAŽEB KOSTEK - BEZ DOPRAVY</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</si>
  <si>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</si>
  <si>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13173</t>
  </si>
  <si>
    <t>HLOUBENÍ JAM ZAPAŽ I NEPAŽ TŘ. I</t>
  </si>
  <si>
    <t>Včetně čerpání v souladu s technickou specifikací</t>
  </si>
  <si>
    <t>Vlastní výkop: 37*20+18,5*8,2*2+4,3*7*6,4*2=1 428.680 [A]</t>
  </si>
  <si>
    <t>17120</t>
  </si>
  <si>
    <t>ULOŽENÍ SYPANINY DO NÁSYPŮ A NA SKLÁDKY BEZ ZHUTNĚNÍ</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</si>
  <si>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</si>
  <si>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228172</t>
  </si>
  <si>
    <t>ODŘEZÁNÍ PILOT Z KOVOVÝCH DÍLCŮ</t>
  </si>
  <si>
    <t>odřezání pažení z HEB 160</t>
  </si>
  <si>
    <t>4=4.000 [A]</t>
  </si>
  <si>
    <t>zahrnuje i vodorovnou dopravu a uložení na skládku (bez poplatku)</t>
  </si>
  <si>
    <t>23417A</t>
  </si>
  <si>
    <t>ŠTĚTOVÉ STĚNY NASAZENÉ Z KOVOVÝCH DÍLCŮ DOČASNÉ (PLOCHA)</t>
  </si>
  <si>
    <t>SP1 11,2*0,6+2*11,2*0,4=15.680 [A] 
SP2 11,2*0,6*2=13.440 [B] 
A+B=29.120 [C]</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</si>
  <si>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</si>
  <si>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237172</t>
  </si>
  <si>
    <t>ODŘEZÁNÍ ŠTĚTOVÝCH STĚN Z KOVOVÝCH DÍLCŮ</t>
  </si>
  <si>
    <t>16,4+82,4=98.800 [A]</t>
  </si>
  <si>
    <t>položka zahrnuje odstranění stěn včetně odvozu a uložení na skládku</t>
  </si>
  <si>
    <t>23717A</t>
  </si>
  <si>
    <t>ODSTRANĚNÍ ŠTĚTOVÝCH STĚN Z KOVOVÝCH DÍLCŮ V PLOŠE</t>
  </si>
  <si>
    <t>27152</t>
  </si>
  <si>
    <t>POLŠTÁŘE POD ZÁKLADY Z KAMENIVA DRCENÉHO</t>
  </si>
  <si>
    <t>0,25*5,4=1.350 [A]</t>
  </si>
  <si>
    <t>položka zahrnuje dodávku předepsaného kameniva, mimostaveništní a vnitrostaveništní dopravu a jeho uložení  
není-li v zadávací dokumentaci uvedeno jinak, jedná se o nakupovaný materiál</t>
  </si>
  <si>
    <t>28931</t>
  </si>
  <si>
    <t>STŘÍKANÝ BETON</t>
  </si>
  <si>
    <t>25*0,15=3.750 [A]</t>
  </si>
  <si>
    <t>289368</t>
  </si>
  <si>
    <t>VÝZTUŽ STŘÍKANÉHO BETONU ZE SVAŘ SÍTÍ</t>
  </si>
  <si>
    <t>0,2=0.200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</si>
  <si>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</si>
  <si>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22594</t>
  </si>
  <si>
    <t>ZÁPOROVÉ PAŽENÍ Z KOVU TRVALÉ</t>
  </si>
  <si>
    <t>HEB 160 a mikropiloty</t>
  </si>
  <si>
    <t>SP0: 2,2=2.200 [A]</t>
  </si>
  <si>
    <t>položka zahrnuje dodávku ocelových zápor, jejich osazení do připravených vrtů včetně zabetonování konců a obsypu, případně jejich zaberanění. Ocelová převázka se započítá do výsledné hmotnosti.</t>
  </si>
  <si>
    <t>23117</t>
  </si>
  <si>
    <t>ŠTĚTOVÉ STĚNY BERANĚNÉ Z KOVOVÝCH DÍLCŮ TRVALÉ (HMOTNOST)</t>
  </si>
  <si>
    <t>zhotovení těsněné pažící steny ze štětovnic</t>
  </si>
  <si>
    <t>SP0:133,2=133.200 [A]</t>
  </si>
  <si>
    <t>- zřízení stěny  
- dodání štětovnic v požadované kvalitě,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</si>
  <si>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Svislé konstrukce</t>
  </si>
  <si>
    <t>34232</t>
  </si>
  <si>
    <t>STĚNY A PŘÍČKY VÝPLŇ A ODDĚL ZE ŽELEZOBETONU</t>
  </si>
  <si>
    <t>ŽB clona</t>
  </si>
  <si>
    <t>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</si>
  <si>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</si>
  <si>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342368</t>
  </si>
  <si>
    <t>VÝZTUŽ STĚN A PŘÍČEK VÝPLŇ A ODDĚL ZE SVAŘ SÍTÍ</t>
  </si>
  <si>
    <t>432/1000=0.432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</si>
  <si>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</si>
  <si>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348945</t>
  </si>
  <si>
    <t>ZÁBRADLÍ A ZÁBRADEL ZÍDKY Z NEREZ OCELI</t>
  </si>
  <si>
    <t>nové madla u schodiště</t>
  </si>
  <si>
    <t>(82,69+90,39)/1000=0.173 [A] 
viz 2.7.1 a 2.7.2</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</si>
  <si>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</si>
  <si>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389325</t>
  </si>
  <si>
    <t>MOSTNÍ RÁMOVÉ KONSTRUKCE ZE ŽELEZOBETONU C30/37</t>
  </si>
  <si>
    <t>ŽB těsnící vana + ŽB nosná konstrukce včetně schodiště</t>
  </si>
  <si>
    <t>ŽB těsnící vana: 70+85=155.000 [A] 
ŽB nosná konstrukce: 160+200=360.000 [B] 
A+B=515.000 [C] 
viz 2.6.1-2.6.6</t>
  </si>
  <si>
    <t>389365</t>
  </si>
  <si>
    <t>VÝZTUŽ MOSTNÍ RÁMOVÉ KONSTRUKCE Z OCELI 10505, B500B</t>
  </si>
  <si>
    <t>ŽB těsnící vana</t>
  </si>
  <si>
    <t>(2586+5651+2992)/1000=11.229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</si>
  <si>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</si>
  <si>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Rám podchodu</t>
  </si>
  <si>
    <t>(10501+4199+12651+5093+11912+13711)/1000=58.067 [A]</t>
  </si>
  <si>
    <t>389366</t>
  </si>
  <si>
    <t>VÝZTUŽ MOSTNÍ RÁMOVÉ KONSTR ŽELBET Z KARI SÍTÍ</t>
  </si>
  <si>
    <t>ŽB vana</t>
  </si>
  <si>
    <t>13,2=13.200 [A]</t>
  </si>
  <si>
    <t>1,05=1.050 [A]</t>
  </si>
  <si>
    <t>Vodorovné konstrukce</t>
  </si>
  <si>
    <t>451312</t>
  </si>
  <si>
    <t>PODKLADNÍ A VÝPLŇOVÉ VRSTVY Z PROSTÉHO BETONU C12/15</t>
  </si>
  <si>
    <t>Podkladní beton pod dlažbu</t>
  </si>
  <si>
    <t>88*0,35=30.800 [A]</t>
  </si>
  <si>
    <t>451315</t>
  </si>
  <si>
    <t>PODKLADNÍ A VÝPLŇOVÉ VRSTVY Z PROSTÉHO BETONU C30/37</t>
  </si>
  <si>
    <t>Podkladní beton pod ŽB izolační vanu podchodu</t>
  </si>
  <si>
    <t>(200+30+90)(m2)*0,2(m)=64.000 [A]</t>
  </si>
  <si>
    <t>451366</t>
  </si>
  <si>
    <t>VÝZTUŽ PODKL VRSTEV Z KARI-SÍTÍ</t>
  </si>
  <si>
    <t>Výztuž KARI sítí pro podkladní beton pod ŽB izolační vanu podchodu</t>
  </si>
  <si>
    <t>(200+30+90)m2*7,9kg/m2*1,1prostřih/1000=2.781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</si>
  <si>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</si>
  <si>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45852</t>
  </si>
  <si>
    <t>VÝPLŇ ZA OPĚRAMI A ZDMI Z KAMENIVA DRCENÉHO</t>
  </si>
  <si>
    <t>Zásyp za rubem opěr</t>
  </si>
  <si>
    <t>(58+8,6*2+24)*4,6=456.320 [A]</t>
  </si>
  <si>
    <t>582612</t>
  </si>
  <si>
    <t>KRYTY Z BETON DLAŽDIC SE ZÁMKEM ŠEDÝCH TL 80MM DO LOŽE Z KAM</t>
  </si>
  <si>
    <t>4*1*2=8.000 [A]</t>
  </si>
  <si>
    <t>582618</t>
  </si>
  <si>
    <t>KRYTY Z BETON DLAŽDIC SE ZÁMKEM ŠEDÝCH RELIÉF TL 80MM DO LOŽE Z KAM</t>
  </si>
  <si>
    <t>hmatový pás</t>
  </si>
  <si>
    <t>4*0,4*2=3.200 [A]</t>
  </si>
  <si>
    <t>711111</t>
  </si>
  <si>
    <t>IZOLACE BĚŽNÝCH KONSTRUKCÍ PROTI ZEMNÍ VLHKOSTI ASFALTOVÝMI NÁTĚRY</t>
  </si>
  <si>
    <t>SVI typ 5 - na stěnách a dně čerpací jímky a šachty</t>
  </si>
  <si>
    <t>60=60.000 [A]  
viz 3.2.1</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</si>
  <si>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</si>
  <si>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711412</t>
  </si>
  <si>
    <t>IZOLACE MOSTOVEK CELOPLOŠNÁ ASFALTOVÝMI PÁSY</t>
  </si>
  <si>
    <t>230+240+150+155=775.000 [A] (viz 3.2.1I)</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</si>
  <si>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</si>
  <si>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t>
  </si>
  <si>
    <t>OCHRANA IZOLACE NA POVRCHU</t>
  </si>
  <si>
    <t>Beton</t>
  </si>
  <si>
    <t>230+150=380.000 [A] (viz 3.2.1)</t>
  </si>
  <si>
    <t>položka zahrnuje:  
- dodání  předepsaného ochranného materiálu  
- zřízení ochrany izolace</t>
  </si>
  <si>
    <t>Cihelná přizdívka</t>
  </si>
  <si>
    <t>240+155=395.000 [A] (viz 3.2.1)</t>
  </si>
  <si>
    <t>711509</t>
  </si>
  <si>
    <t>OCHRANA IZOLACE NA POVRCHU TEXTILIÍ</t>
  </si>
  <si>
    <t>71311</t>
  </si>
  <si>
    <t>IZOLACE TEPELNÁ BĚŽNÝCH KONSTRUKCÍ PEVNÁ</t>
  </si>
  <si>
    <t>střešní panel - výtahy</t>
  </si>
  <si>
    <t>2*3,41*3,04=20.733 [A]</t>
  </si>
  <si>
    <t>položka zahrnuje:  
- dodání a uložení předepsaného izolačního materiálu předepsaným způsobem včetně vnitrostaveništní a mimostaveništní dopravy  
- veškerý upevňovací a pomocný materiál  
- předepsané přesahy (nezapočítávají se do výměry)</t>
  </si>
  <si>
    <t>721171</t>
  </si>
  <si>
    <t>VNITŘNÍ KANALIZACE Z PLAST TRUB DN DO 80MM</t>
  </si>
  <si>
    <t>plastové trubičky odvodnění + trubičky pro výtlak čerpadla do trativodů</t>
  </si>
  <si>
    <t>6,7+9,4+8,6+4,2=28.900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</si>
  <si>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zkoušek vodotěsnosti</t>
  </si>
  <si>
    <t>721173</t>
  </si>
  <si>
    <t>VNITŘNÍ KANALIZACE Z PLAST TRUB DN 150</t>
  </si>
  <si>
    <t>napojení výtahové šachty na šachtu odvodnění</t>
  </si>
  <si>
    <t>0,45*2=0.900 [A]</t>
  </si>
  <si>
    <t>72410</t>
  </si>
  <si>
    <t>ČERPADLA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</si>
  <si>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</si>
  <si>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76414</t>
  </si>
  <si>
    <t>KRYTINA STŘECH ZE ZINK PLECHU</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</si>
  <si>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</si>
  <si>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76423</t>
  </si>
  <si>
    <t>OPLECHOVÁNÍ A LEMOVÁNÍ KONSTR Z HLINÍK PLECHU</t>
  </si>
  <si>
    <t>Kovový rozebíratelný podhled</t>
  </si>
  <si>
    <t>17,7*4+1,5*2,7+1,5*3,7=80.400 [A]</t>
  </si>
  <si>
    <t>76423R</t>
  </si>
  <si>
    <t>OPLECHOVÁNÍ A LEMOVÁNÍ KONSTR Z PLASTU</t>
  </si>
  <si>
    <t>Rozebíratelný plastový podhled</t>
  </si>
  <si>
    <t>20,9*4,0+2,44*2,84+1,4+3,4=95.330 [A]</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</si>
  <si>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t>
  </si>
  <si>
    <t>76799R</t>
  </si>
  <si>
    <t>Ocelový kryt el. trubek vč. úchytů a dvířek (dodávka a montáž)</t>
  </si>
  <si>
    <t>zákryt nik pro kabelové rozvody a zásuvky</t>
  </si>
  <si>
    <t>2,7=2.700 [A]</t>
  </si>
  <si>
    <t>- položky doplňkových konstrukcí zahrnují vedle vlastních zámečnických výrobků i rámy, rošty, lišty, kování, podpěrné, závěsné, upevňovací prvky, spojovací a těsnící materiál, pomocný materiál, kompletní povrchovou úpravu, u doplňkových stavebních konstrukcí je zahrnuto drobné zasklení nebo jiná předepsaná výplň.</t>
  </si>
  <si>
    <t>77202</t>
  </si>
  <si>
    <t>PODLAHY Z PŘÍRODNÍHO KAMENE TVRDÉHO</t>
  </si>
  <si>
    <t>žulová dlažba podlahy a schodiště</t>
  </si>
  <si>
    <t>17,7*4+1,5*2,7+1,5*3,7+12,13*4+15,59*4=191.280 [A]</t>
  </si>
  <si>
    <t>- položky podlah a obkladů zahrnují kompletní podlahy a obklad, včetně úpravy podkladu, spojovací, spárové malty nebo tmely, dilatace, úpravy rohů, koutů, kolem otvorů, okrajů a pod.</t>
  </si>
  <si>
    <t>78272</t>
  </si>
  <si>
    <t>OBKLADY STĚN Z PŘÍROD KAMENE TVRDÉHO</t>
  </si>
  <si>
    <t>sokl u podlahy</t>
  </si>
  <si>
    <t>2*6,6-(2,0+3,1)*0,15+(6,2+1,5+1,9+1,5)*0,15=14.100 [A]</t>
  </si>
  <si>
    <t>87614</t>
  </si>
  <si>
    <t>CHRÁNIČKY Z TRUB PLAST DN DO 40MM</t>
  </si>
  <si>
    <t>Trubkové chráničky pro průchod sdělovacích a silnoproudých kabelů v ŽB částech konstrukce</t>
  </si>
  <si>
    <t>DN 32mm: 23=23.000 [A] 
DN 40mm: 10=10.000 [B] 
A+B=33.000 [C]</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</si>
  <si>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</si>
  <si>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87627</t>
  </si>
  <si>
    <t>CHRÁNIČKY Z TRUB PLASTOVÝCH DN DO 100MM</t>
  </si>
  <si>
    <t>9112A3</t>
  </si>
  <si>
    <t>ZÁBRADLÍ MOSTNÍ S VODOR MADLY - DEMONTÁŽ S PŘESUNEM</t>
  </si>
  <si>
    <t>18=18.000 [A]</t>
  </si>
  <si>
    <t>položka zahrnuje:  
- demontáž a odstranění zařízení  
- jeho odvoz na předepsané místo</t>
  </si>
  <si>
    <t>91355</t>
  </si>
  <si>
    <t>EVIDENČNÍ ČÍSLO MOSTU</t>
  </si>
  <si>
    <t>položka zahrnuje štítek s evidenčním číslem mostu, sloupek dopravní značky včetně osazení  
a nutných zemních prací a zabetonování</t>
  </si>
  <si>
    <t>93261</t>
  </si>
  <si>
    <t>POCHOZÍ ROŠT Z KOMPOZITU - PŘEKRYTÍ ZRCADLA MOSTU</t>
  </si>
  <si>
    <t>pororošt umístěný ve vaně o rozměrech 600x1300mm</t>
  </si>
  <si>
    <t>2*0,6*1,3=1.560 [A]</t>
  </si>
  <si>
    <t>položka zahrnuje:  
- dodání a uložení předepsané konstrukce z předepsaného materiálu včetně vnitrostaveništní a mimostaveništní dopravy  
- veškeré potřebné pomocné práce  
- veškerý pomocný a upevňovací materiál</t>
  </si>
  <si>
    <t>93262</t>
  </si>
  <si>
    <t>POCHOZÍ ROŠT Z KOVU - PŘEKRYTÍ ZRCADLA MOSTU</t>
  </si>
  <si>
    <t>Pochozí zadlažďovací rošt nad šachtami odvodnění</t>
  </si>
  <si>
    <t>2*0,7*0,7=0.980 [A]</t>
  </si>
  <si>
    <t>položka zahrnuje:  
- dodání a uložení předepsané konstrukce z předepsaného materiálu včetně vnitrostaveništní a mimostaveništní dopravy  
- předepsanou povrchovou úpravu  
- veškeré potřebné pomocné práce  
- veškerý pomocný a upevňovací materiál</t>
  </si>
  <si>
    <t>93542</t>
  </si>
  <si>
    <t>ŽLABY Z DÍLCŮ Z POLYMERBETONU SVĚTLÉ ŠÍŘKY DO 150MM VČETNĚ MŘÍŽÍ</t>
  </si>
  <si>
    <t>Odvodnění podchodu</t>
  </si>
  <si>
    <t>2*4+2*18,26=44.520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</si>
  <si>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</si>
  <si>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93650</t>
  </si>
  <si>
    <t>DROBNÉ DOPLŇK KONSTR KOVOVÉ</t>
  </si>
  <si>
    <t>KG</t>
  </si>
  <si>
    <t>destičky pro měření bludných proudů</t>
  </si>
  <si>
    <t>7,5*4=30.000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</si>
  <si>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</si>
  <si>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96613A</t>
  </si>
  <si>
    <t>BOURÁNÍ KONSTRUKCÍ Z KAMENE NA MC - BEZ DOPRAVY</t>
  </si>
  <si>
    <t>konstruukce klenby 2,6*13,3=34.580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</si>
  <si>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</si>
  <si>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96614A</t>
  </si>
  <si>
    <t>BOURÁNÍ KONSTRUKCÍ Z CIHEL A TVÁRNIC - BEZ DOPRAVY</t>
  </si>
  <si>
    <t>Bourání cihelné přizdívky stávajícího podchodu</t>
  </si>
  <si>
    <t>1,6(m2)*13,3(m)+2*4*3*0,4=30.880 [A]</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</si>
  <si>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</si>
  <si>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96615A</t>
  </si>
  <si>
    <t>BOURÁNÍ KONSTRUKCÍ Z PROSTÉHO BETONU - BEZ DOPRAVY</t>
  </si>
  <si>
    <t>Bourání spodní stavby stávajícího podchodu</t>
  </si>
  <si>
    <t>Konstrukce tubusu: (9,28(m2)*2-2,6)*13,3(m)=212.268 [A] 
Konstrukce schodišť: 11,98(m2)*5(m)*2=119.800 [B] 
A+B=332.068 [C]</t>
  </si>
  <si>
    <t>96618A</t>
  </si>
  <si>
    <t>BOURÁNÍ KONSTRUKCÍ KOVOVÝCH - BEZ DOPRAVY</t>
  </si>
  <si>
    <t>madla 18*3,5/1000=0.063 [A]</t>
  </si>
  <si>
    <t>položka zahrnuje:  
- rozebrání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</si>
  <si>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98817A</t>
  </si>
  <si>
    <t>DEMOLICE DROBNÝCH STAVEB S PODÍLEM KONSTR DO 10% KOVOVÝCH - BEZ DOPRAVY</t>
  </si>
  <si>
    <t>M3OP</t>
  </si>
  <si>
    <t>odbourání zastřešení schodišť</t>
  </si>
  <si>
    <t>1,8*(7,775*2,7+7,84*2,7)=75.889 [A]</t>
  </si>
  <si>
    <t>- položka zahrnuje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</si>
  <si>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R015111</t>
  </si>
  <si>
    <t>POPLATKY ZA LIKVIDACI ODPADŮ NEKONTAMINOVANÝCH - 17 05 04 VYTĚŽENÉ ZEMINY A HORNINY - I. TŘÍDA TĚŽITELNOSTI VČETNĚ DOPRAVY</t>
  </si>
  <si>
    <t>1428,68*1,8=2 571.624 [A]</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</si>
  <si>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</si>
  <si>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R015120</t>
  </si>
  <si>
    <t>POPLATKY ZA LIKVIDACI ODPADŮ NEKONTAMINOVANÝCH - 17 01 07 STAVEBNÍ A DEMOLIČNÍ SUŤ VČETNĚ DOPRAVY</t>
  </si>
  <si>
    <t>30,88*2,0+2,6*13,3*2,0=130.920 [A]</t>
  </si>
  <si>
    <t>212,268*2,5+35*2,5=618.170 [A]</t>
  </si>
  <si>
    <t>R015250</t>
  </si>
  <si>
    <t>POPLATKY ZA LIKVIDACI ODPADŮ NEKONTAMINOVANÝCH - 17 02 03 PLASTY: POLYETYLÉNOVÉ PODLOŽKY (ŽEL. SVRŠEK), HDPE TRUBKY, KANALIZAČNÍ TRUBKY, VČETNĚ DOPRAVY</t>
  </si>
  <si>
    <t>R015810</t>
  </si>
  <si>
    <t>POPLATKY ZA LIKVIDACI ODPADŮ NEKONTAMINOVANÝCH - 17 04 05 - ŽELEZNÝ A OCELOVÝ ŠROT, VČETNĚ DOPRAVY</t>
  </si>
  <si>
    <t>18*3,5/1000=0.063 [A] 
3,5=3.500 [B] 
A+B=3.563 [C]</t>
  </si>
  <si>
    <t>SO 11-23-01</t>
  </si>
  <si>
    <t>T.ú. Blansko – Rájec-Jestřebí, přístup na nástupiště vlevo</t>
  </si>
  <si>
    <t>25*0,5=12.500 [A]</t>
  </si>
  <si>
    <t>12573</t>
  </si>
  <si>
    <t>VYKOPÁVKY ZE ZEMNÍKŮ A SKLÁDEK TŘ. I</t>
  </si>
  <si>
    <t>11,53*2,2=25.366 [A] 
0,5*20,03=10.015 [B] 
Celkem: A+B=35.381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</si>
  <si>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</si>
  <si>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</si>
  <si>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</si>
  <si>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</si>
  <si>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</si>
  <si>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</si>
  <si>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</si>
  <si>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18232</t>
  </si>
  <si>
    <t>ROZPROSTŘENÍ ORNICE V ROVINĚ V TL DO 0,15M</t>
  </si>
  <si>
    <t>položka zahrnuje:  
nutné přemístění ornice z dočasných skládek vzdálených do 50m rozprostření ornice v předepsané tloušťce v rovině a ve svahu do 1:5</t>
  </si>
  <si>
    <t>18242</t>
  </si>
  <si>
    <t>ZALOŽENÍ TRÁVNÍKU HYDROOSEVEM NA ORNICI</t>
  </si>
  <si>
    <t>Zahrnuje dodání předepsané travní směsi, hydroosev na ornici, zalévání, první pokosení, to vše bez ohledu na sklon terénu</t>
  </si>
  <si>
    <t>21461</t>
  </si>
  <si>
    <t>SEPARAČNÍ GEOTEXTILIE</t>
  </si>
  <si>
    <t>Geotextílie s funkcí separace a filtrace oddělující drenážní komín a zásyp železničního spodku</t>
  </si>
  <si>
    <t>2,2*5,4=11.880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</si>
  <si>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</si>
  <si>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0,23*5,4=1.242 [A]</t>
  </si>
  <si>
    <t>311325</t>
  </si>
  <si>
    <t>ZDI A STĚNY PODP A VOL ZE ŽELEZOBET DO C30/37</t>
  </si>
  <si>
    <t>0,57385*5,4=3.099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</si>
  <si>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</si>
  <si>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311365</t>
  </si>
  <si>
    <t>VÝZTUŽ ZDÍ A STĚN PODP A VOL Z OCELI 10505, B500B</t>
  </si>
  <si>
    <t>dle výkresu č. 2.5.2.1</t>
  </si>
  <si>
    <t>(724,42-(31,8+37,8)*0,888)*0.001=0.663 [A]</t>
  </si>
  <si>
    <t>317326</t>
  </si>
  <si>
    <t>ŘÍMSY ZE ŽELEZOBETONU DO C40/50</t>
  </si>
  <si>
    <t>dle výkresu 2.5.1.1</t>
  </si>
  <si>
    <t>0,097*5,4=0.524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</si>
  <si>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</si>
  <si>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</si>
  <si>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</si>
  <si>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dle výkresu 2.5.2.1</t>
  </si>
  <si>
    <t>((31,8+37,8)*0,888)*0,001=0.062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</si>
  <si>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</si>
  <si>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348173</t>
  </si>
  <si>
    <t>ZÁBRADLÍ Z DÍLCŮ KOVOVÝCH ŽÁROVĚ ZINK PONOREM S NÁTĚREM</t>
  </si>
  <si>
    <t>dle výkresu 2.6.1</t>
  </si>
  <si>
    <t>79,15+7,34+143,46=229.950 [A]</t>
  </si>
  <si>
    <t>45152</t>
  </si>
  <si>
    <t>PODKLADNÍ A VÝPLŇOVÉ VRSTVY Z KAMENIVA DRCENÉHO</t>
  </si>
  <si>
    <t>0,2*5,4=1.080 [A]</t>
  </si>
  <si>
    <t>45868</t>
  </si>
  <si>
    <t>VÝPLŇ ZA OPĚRAMI A ZDMI Z JÍLU</t>
  </si>
  <si>
    <t>0,6*5,4+0,95*5,4+0,42*5,4=10.638 [D]</t>
  </si>
  <si>
    <t>položka zahrnuje:  
- dodávku jílu a zásyp se zhutněním včetně mimostaveništní a vnitrostaveništní dopravy</t>
  </si>
  <si>
    <t>(0,3*2+0,2+0,8)*5,4+1,2*0,3*2=9.360 [B] 
1,2*0,3*2=0.720 [C] 
Celkem: B+C=10.080 [D]</t>
  </si>
  <si>
    <t>711112</t>
  </si>
  <si>
    <t>IZOLACE BĚŽNÝCH KONSTRUKCÍ PROTI ZEMNÍ VLHKOSTI ASFALTOVÝMI PÁSY</t>
  </si>
  <si>
    <t>5,77*5,4=31.158 [A]</t>
  </si>
  <si>
    <t>91345</t>
  </si>
  <si>
    <t>NIVELAČNÍ ZNAČKY KOVOVÉ</t>
  </si>
  <si>
    <t>položka zahrnuje:  
- dodání a osazení nivelační značky včetně nutných zemních prací  
- vnitrostaveništní a mimostaveništní dopravu</t>
  </si>
  <si>
    <t>914111</t>
  </si>
  <si>
    <t>DOPRAVNÍ ZNAČKY ZÁKLADNÍ VELIKOSTI OCELOVÉ NEREFLEXNÍ - DOD A MONTÁŽ</t>
  </si>
  <si>
    <t>položka zahrnuje:  
- dodávku a montáž značek v požadovaném provedení</t>
  </si>
  <si>
    <t>odstranění obrubníku</t>
  </si>
  <si>
    <t>7,5*0,1*0,5=0.375 [A]</t>
  </si>
  <si>
    <t>96615</t>
  </si>
  <si>
    <t>BOURÁNÍ KONSTRUKCÍ Z PROSTÉHO BETONU</t>
  </si>
  <si>
    <t>bourání patek zábradlí</t>
  </si>
  <si>
    <t>6*0,4*0,4*0,8=0.768 [A]</t>
  </si>
  <si>
    <t>966188</t>
  </si>
  <si>
    <t>DEMONTÁŽ KONSTRUKCÍ KOVOVÝCH S ODVOZEM DO 20KM</t>
  </si>
  <si>
    <t>demontáž zábradlí</t>
  </si>
  <si>
    <t>Stojky zábradlí (6+4)*1,1*0,006=0.066 [A] 
Madlá zábradlí (7,5*3+7,8*3)*0,006=0.275 [B] 
Celkem: A+B=0.341 [C]</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</si>
  <si>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</si>
  <si>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96716A</t>
  </si>
  <si>
    <t>VYBOURÁNÍ ČÁSTÍ KONSTRUKCÍ ŽELEZOBET - BEZ DOPRAVY</t>
  </si>
  <si>
    <t>odhad bourání stávající zídky</t>
  </si>
  <si>
    <t>8*0,5=4.000 [A]</t>
  </si>
  <si>
    <t>položka zahrnuje:  
- veškerou manipulaci s vybouranou sutí a hmotami, kromě vodorovné dopravy,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</si>
  <si>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35,381*2=70.762 [A]</t>
  </si>
  <si>
    <t>12,50*2,5=31.250 [A]</t>
  </si>
  <si>
    <t>(0,375+0,768+4)*2,5=12.858 [A]</t>
  </si>
  <si>
    <t>SO 11-23-02</t>
  </si>
  <si>
    <t>T.ú. Blansko – Rájec-Jestřebí, přístup na nástupiště vpravo</t>
  </si>
  <si>
    <t>24,5*0,5=12.250 [A]</t>
  </si>
  <si>
    <t>52,9*1,5=79.350 [A]</t>
  </si>
  <si>
    <t>17581</t>
  </si>
  <si>
    <t>OBSYP POTRUBÍ A OBJEKTŮ Z NAKUPOVANÝCH MATERIÁLŮ</t>
  </si>
  <si>
    <t>drenážní beton</t>
  </si>
  <si>
    <t>0,07*(8,913+3,01)=0.835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</si>
  <si>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</si>
  <si>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21263</t>
  </si>
  <si>
    <t>TRATIVODY KOMPLET Z TRUB Z PLAST HMOT DN DO 150MM</t>
  </si>
  <si>
    <t>2,2*12=26.400 [A]</t>
  </si>
  <si>
    <t>0,402*8,913+0,23*3,01=4.275 [A]</t>
  </si>
  <si>
    <t>15,57+3,7=19.270 [E]</t>
  </si>
  <si>
    <t>(4548,37-(106,14+137,55+7,56+17,79+6,38+7,0+8,75))*0,001=4.257 [A]</t>
  </si>
  <si>
    <t>1,86+0,52=2.380 [A]</t>
  </si>
  <si>
    <t>(106,14+137,55+7,56+17,79+6,38+7,0+8,75)*0,001=0.291 [A]</t>
  </si>
  <si>
    <t>649,47+378,93+269,87+86,95+251,69+269,26+190,55+39,17=2 135.890 [A]</t>
  </si>
  <si>
    <t>0,3*(8,913+3,01)=3.577 [A] 
1,5*8,913=13.370 [B] 
Celkem: A+B=16.947 [C]</t>
  </si>
  <si>
    <t>457314</t>
  </si>
  <si>
    <t>VYROVNÁVACÍ A SPÁDOVÝ PROSTÝ BETON C25/30</t>
  </si>
  <si>
    <t>0,12*(8,913+3,01)=1.431 [A]</t>
  </si>
  <si>
    <t>0,3*(8,913+3,01)=3.577 [A]</t>
  </si>
  <si>
    <t>(2,7+0,65)*8,913=29.859 [D] 
(2,95+0,8)*3,01=11.288 [E] 
Celkem: D+E=41.147 [F]</t>
  </si>
  <si>
    <t>24,5+0,65=25.150 [A]</t>
  </si>
  <si>
    <t>(2+1,5)*8,913=31.196 [B] 
1,1*3,01=3.311 [C] 
0,5*1,2+0,3*2,92=1.476 [D] 
Celkem: B+C+D=35.983 [E]</t>
  </si>
  <si>
    <t>5,1*8,913+2,5*3.01=52.981 [A]</t>
  </si>
  <si>
    <t>1,5*2*8,913+1,2*3,01=30.351 [A]</t>
  </si>
  <si>
    <t>936501</t>
  </si>
  <si>
    <t>DROBNÉ DOPLŇK KONSTR KOVOVÉ NEREZ</t>
  </si>
  <si>
    <t>3,66+7,39=11.050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</si>
  <si>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</si>
  <si>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základ trakčního stožáru</t>
  </si>
  <si>
    <t>1,5*1,5*3=6.750 [A]</t>
  </si>
  <si>
    <t>(4,159+9,137+3,94+4,695)*0,085=1.864 [A]</t>
  </si>
  <si>
    <t>22,185*1,2=26.622 [A]</t>
  </si>
  <si>
    <t>79,35*2=158.700 [A]</t>
  </si>
  <si>
    <t>25*2,5=62.500 [A]</t>
  </si>
  <si>
    <t>(6,75+26,622)*2,5=83.430 [A]</t>
  </si>
  <si>
    <t xml:space="preserve">  D.2.1.5</t>
  </si>
  <si>
    <t>Ostatní inženýrské objekty</t>
  </si>
  <si>
    <t>D.2.1.5</t>
  </si>
  <si>
    <t>SO 11-30-01</t>
  </si>
  <si>
    <t>T.ú. Blansko – Rájec-Jestřebí, úprava VO</t>
  </si>
  <si>
    <t>11090</t>
  </si>
  <si>
    <t>VŠEOBECNÉ VYKLIZENÍ OSTATNÍCH PLOCH</t>
  </si>
  <si>
    <t>Viz. projektová dokumentace</t>
  </si>
  <si>
    <t>zahrnuje odstranění všech překážek pro uskutečnění stavby</t>
  </si>
  <si>
    <t>11332A</t>
  </si>
  <si>
    <t>ODSTRANĚNÍ PODKLADŮ ZPEVNĚNÝCH PLOCH Z KAMENIVA NESTMELENÉHO - BEZ DOPRAVY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</si>
  <si>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</si>
  <si>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17481</t>
  </si>
  <si>
    <t>ZÁSYP JAM A RÝH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</si>
  <si>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</si>
  <si>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</si>
  <si>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</si>
  <si>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Všeobecné úpravy musí zahrnovat úpravu území po uskutečnění stavby, tak jak je požadováno v zadávací dokumentaci s výjimkou těch prací, pro které jsou uvedeny samostatné položky.</t>
  </si>
  <si>
    <t>132</t>
  </si>
  <si>
    <t>rýh</t>
  </si>
  <si>
    <t>45157</t>
  </si>
  <si>
    <t>PODKLADNÍ A VÝPLŇOVÉ VRSTVY Z KAMENIVA TĚŽENÉHO</t>
  </si>
  <si>
    <t>702223</t>
  </si>
  <si>
    <t>KABELOVÁ CHRÁNIČKA ZEMNÍ UV STABILNÍ DN PŘES 200 MM</t>
  </si>
  <si>
    <t>Viz. přílohy projektové dokumentace</t>
  </si>
  <si>
    <t>702522</t>
  </si>
  <si>
    <t>PRŮRAZ ZDIVEM (PŘÍČKOU) BETONOVÝM TLOUŠŤKY PŘES 45 DO 60 CM</t>
  </si>
  <si>
    <t>1. Položka obsahuje:  
– kompletní montáž, rozměření, upevnění, řezání a pod.  
– veškerý montážní a pomocný materiál  
– pomocné mechanismy  
2. Položka neobsahuje:  
X  
3. Způsob měření:  
Měří se plocha v metrech čtverečných.</t>
  </si>
  <si>
    <t>742Z22</t>
  </si>
  <si>
    <t>DEMONTÁŽ VENKOVNÍHO VEDENÍ NN (4X)</t>
  </si>
  <si>
    <t>743312</t>
  </si>
  <si>
    <t>VÝLOŽNÍK PRO MONTÁŽ SVÍTIDLA NA STOŽÁR JEDNORAMENNÝ DÉLKA VYLOŽENÍ PŘES 1 DO 2 M</t>
  </si>
  <si>
    <t>1. Položka obsahuje:  
– veškeré příslušenství a uzavírací nátěr, technický popis viz. projektová dokumentace  
2. Položka neobsahuje:  
X  
3. Způsob měření:  
Udává se počet kusů kompletní konstrukce nebo práce.</t>
  </si>
  <si>
    <t>743322</t>
  </si>
  <si>
    <t>VÝLOŽNÍK PRO MONTÁŽ SVÍTIDLA NA STOŽÁR DVOURAMENNÝ DÉLKA VYLOŽENÍ PŘES 1 DO 2 M</t>
  </si>
  <si>
    <t>743553</t>
  </si>
  <si>
    <t>SVÍTIDLO VENKOVNÍ VŠEOBECNÉ LED, MIN. IP 44, PŘES 25 DO 45 W</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</si>
  <si>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</si>
  <si>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</si>
  <si>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</si>
  <si>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</si>
  <si>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743E21</t>
  </si>
  <si>
    <t>SKŘÍŇ ROZPOJOVACÍ POJISTKOVÁ DO 400 A, DO 240 MM2, V KOMPAKTNÍM PILÍŘI S POJISTKOVÝMI SPODKY S 2-4 SADAMI JISTÍCÍCH PRVKŮ</t>
  </si>
  <si>
    <t>1. Položka obsahuje:  
 – instalaci do terénu vč. prefabrikovaného základu a zapojení  
 – technický popis viz. projektová dokumentace  
2. Položka neobsahuje:  
 – zemní práce  
3. Způsob měření:  
Udává se počet kusů kompletní konstrukce nebo práce.</t>
  </si>
  <si>
    <t>743E33</t>
  </si>
  <si>
    <t>SKŘÍŇ ROZPOJOVACÍ POJISTKOVÁ - PŘÍPLATEK ZA ŘADOVÝ ODPÍNAČ</t>
  </si>
  <si>
    <t>1. Položka obsahuje:  
 – veškeré příslušenství včetně zapojení  
 – technický popis viz. projektová dokumentace  
2. Položka neobsahuje:  
 X  
3. Způsob měření:  
Udává se počet kusů kompletní konstrukce nebo práce.</t>
  </si>
  <si>
    <t>743Z11</t>
  </si>
  <si>
    <t>DEMONTÁŽ OSVĚTLOVACÍHO STOŽÁRU ULIČNÍHO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</si>
  <si>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</si>
  <si>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743Z34</t>
  </si>
  <si>
    <t>DEMONTÁŽ NÁSTĚNNÉHO, PŘISAZENÉHO NEBO ZÁVĚSNÉHO SVÍTIDLA</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</si>
  <si>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</si>
  <si>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</si>
  <si>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</si>
  <si>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</si>
  <si>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</si>
  <si>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747705</t>
  </si>
  <si>
    <t>MANIPULACE NA ZAŘÍZENÍCH PROVÁDĚNÉ PROVOZOVATELEM</t>
  </si>
  <si>
    <t>1. Položka obsahuje:  
 – cenu za manipulace na zařízeních prováděné provozovatelem nutných pro další práce zhotovitele na technologickém souboru  
2. Položka neobsahuje:  
 X  
3. Způsob měření:  
Udává se čas v hodinách.</t>
  </si>
  <si>
    <t>Elektroinstalace - silnoproud</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</si>
  <si>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</si>
  <si>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</si>
  <si>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</si>
  <si>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</si>
  <si>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</si>
  <si>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</si>
  <si>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742K11</t>
  </si>
  <si>
    <t>742K22</t>
  </si>
  <si>
    <t>UKONČENÍ DVOU AŽ PĚTIŽÍLOVÉHO KABELU KABELOVOU SPOJKOU OD 4 DO 16 MM2</t>
  </si>
  <si>
    <t>742O13</t>
  </si>
  <si>
    <t>ZATAŽENÍ KABELU DO CHRÁNIČKY - KABEL DO 4 KG/M</t>
  </si>
  <si>
    <t>1. Položka obsahuje:  
 – montáž kabelu o váze do 4 kg/m do chráničky/ kolektoru  
2. Položka neobsahuje:  
 X  
3. Způsob měření:  
Měří se metr délkový.</t>
  </si>
  <si>
    <t>742O15</t>
  </si>
  <si>
    <t>OZNAČOVACÍ ŠTÍTEK NA KABEL</t>
  </si>
  <si>
    <t>1. Položka obsahuje:  
 – veškeré příslušentsví  
2. Položka neobsahuje:  
 X  
3. Způsob měření:  
Udává se počet kusů kompletní konstrukce nebo práce.</t>
  </si>
  <si>
    <t>743122</t>
  </si>
  <si>
    <t>OSVĚTLOVACÍ STOŽÁR  PEVNÝ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</si>
  <si>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</si>
  <si>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</si>
  <si>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</si>
  <si>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</si>
  <si>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CELKOVÁ PROHLÍDKA, ZKOUŠENÍ, MĚŘENÍ A VYHOTOVENÍ VÝCHOZÍ REVIZNÍ ZPRÁVY, PRO OBJEM IN PŘES 500 DO 1000 TIS. KČ</t>
  </si>
  <si>
    <t>747511</t>
  </si>
  <si>
    <t>ZKOUŠKY VODIČŮ A KABELŮ NN PRŮŘEZU ŽÍLY DO 5X25 MM2</t>
  </si>
  <si>
    <t>1. Položka obsahuje:  
 – cenu za provedení měření kabelu/ vodiče vč. vyhotovení protokolu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</si>
  <si>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</si>
  <si>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</si>
  <si>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</si>
  <si>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</si>
  <si>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</si>
  <si>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</si>
  <si>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</si>
  <si>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748242</t>
  </si>
  <si>
    <t>PÍSMENA A ČÍSLICE VÝŠKY PŘES 40 DO 100 MM</t>
  </si>
  <si>
    <t>1. Položka obsahuje:  
 – zhotovení nápisu barvou pomocí šablon vč. podružného materiálu, rozměření, dodání barvy  
a ředidla  
2. Položka neobsahuje:  
 X  
3. Způsob měření:  
Udává se počet kusů kompletní konstrukce nebo práce.</t>
  </si>
  <si>
    <t>87646</t>
  </si>
  <si>
    <t>CHRÁNIČKY Z TRUB PLASTOVÝCH DN DO 400MM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</si>
  <si>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</si>
  <si>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R015150</t>
  </si>
  <si>
    <t>POPLATKY ZA LIKVIDACI ODPADŮ NEKONTAMINOVANÝCH - 17 05 08 ŠTĚRK Z KOLEJIŠTĚ (ODPAD PO RECYKLACI) VČETNĚ DOPRAVY</t>
  </si>
  <si>
    <t>SO 11-30-11</t>
  </si>
  <si>
    <t>T.ú. Blansko – Rájec-Jestřebí, ochrana drážních sdělovacích kabelů</t>
  </si>
  <si>
    <t>58301</t>
  </si>
  <si>
    <t>KRYT ZE SINIČNÍCH DÍLCŮ (PANELŮ) TL 150MM</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</si>
  <si>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</si>
  <si>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702313</t>
  </si>
  <si>
    <t>ZAKRYTÍ KABELŮ VÝSTRAŽNOU FÓLIÍ ŠÍŘKY PŘES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</si>
  <si>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</si>
  <si>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</si>
  <si>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742F13</t>
  </si>
  <si>
    <t>KABEL NN NEBO VODIČ JEDNOŽÍLOVÝ CU S PLASTOVOU IZOLACÍ OD 25 DO 50 MM2</t>
  </si>
  <si>
    <t>75I311</t>
  </si>
  <si>
    <t>KABEL ZEMNÍ DVOUPLÁŠŤOVÝ S PANCÍŘEM PRŮMĚRU ŽÍLY 0,6 MM DO 5XN</t>
  </si>
  <si>
    <t>75I851</t>
  </si>
  <si>
    <t>KABEL OPTICKÝ - REZERVA PŘES 500 MM</t>
  </si>
  <si>
    <t>75I85X</t>
  </si>
  <si>
    <t>KABEL OPTICKÝ - REZERVA PŘES 500 MM - MONTÁŽ</t>
  </si>
  <si>
    <t>75IA31</t>
  </si>
  <si>
    <t>OPTOTRUBKOVÁ SPOJKA Y PRŮMĚRU DO 40 MM</t>
  </si>
  <si>
    <t>75IA3X</t>
  </si>
  <si>
    <t>OPTOTRUBKOVÁ SPOJKA Y - MONTÁŽ</t>
  </si>
  <si>
    <t>75IA71</t>
  </si>
  <si>
    <t>OPTOTRUBKOVÁ PRŮCHODKA PRŮMĚRU DO 40 MM</t>
  </si>
  <si>
    <t>75IA7X</t>
  </si>
  <si>
    <t>OPTOTRUBKOVÁ PRŮCHODKA - MONTÁŽ</t>
  </si>
  <si>
    <t>PLASTOVÁ ZEMNÍ KOMORA TĚSNENÍ PRO HDPE TRUBKU DO 40 MM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</si>
  <si>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</si>
  <si>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</si>
  <si>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75IEC1</t>
  </si>
  <si>
    <t>VENKOVNÍ TELEFONNÍ OBJEKT NA SLOUPKU</t>
  </si>
  <si>
    <t>75IECX</t>
  </si>
  <si>
    <t>VENKOVNÍ TELEFONNÍ OBJEKT - MONTÁŽ</t>
  </si>
  <si>
    <t>75IECY</t>
  </si>
  <si>
    <t>VENKOVNÍ TELEFONNÍ OBJEKT - DEMONTÁŽ</t>
  </si>
  <si>
    <t>75IEGX</t>
  </si>
  <si>
    <t>KAZETA PRO ULOŽENÍ SVÁRŮ - MONTÁŽ</t>
  </si>
  <si>
    <t>75IEHX</t>
  </si>
  <si>
    <t>KONEKTOROVÝ MODUL 12 VLÁKEN - MONTÁŽ</t>
  </si>
  <si>
    <t>75IH32</t>
  </si>
  <si>
    <t>UKONČENÍ KABELU FORMA KABELOVÁ DÉLKY DO 0,5 M DO 25XN</t>
  </si>
  <si>
    <t>75IJ16</t>
  </si>
  <si>
    <t>MĚŘENÍ A VYROVNÁNÍ KAPACITNÍCH NEROVNOVÁH NA MÍSTNÍM SDĚLOVACÍM KABELU, KABEL DO 8 KM DÉLKY, 1 ČTYŘKA</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</si>
  <si>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</si>
  <si>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</si>
  <si>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</si>
  <si>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</si>
  <si>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</si>
  <si>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</si>
  <si>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</si>
  <si>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</si>
  <si>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</si>
  <si>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R702903</t>
  </si>
  <si>
    <t>PÍSKOVÉ LOŽE PRO KABELOVÝ ŽLAB Z PŘESÁTÉHO PÍSKU SVĚTELNÉ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</si>
  <si>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</si>
  <si>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</si>
  <si>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D.2.1.6</t>
  </si>
  <si>
    <t>Potrubní vedení (voda, plyn, kanalizace)</t>
  </si>
  <si>
    <t>D.2.1.6</t>
  </si>
  <si>
    <t>SO 11-31-01</t>
  </si>
  <si>
    <t>T.ú. Blansko – Rájec-Jestřebí, kanalizace VAS</t>
  </si>
  <si>
    <t>R029113</t>
  </si>
  <si>
    <t>OSTATNÍ POŽADAVKY - GEODETICKÉ ZAMĚŘENÍ - CELKY</t>
  </si>
  <si>
    <t>11130</t>
  </si>
  <si>
    <t>SEJMUTÍ DRNU</t>
  </si>
  <si>
    <t>včetně vodorovné dopravy  a uložení na skládku</t>
  </si>
  <si>
    <t>11317</t>
  </si>
  <si>
    <t>ODSTRAN KRYTU ZPEVNĚNÝCH PLOCH Z DLAŽEB KOSTEK</t>
  </si>
  <si>
    <t>11333</t>
  </si>
  <si>
    <t>ODSTRANĚNÍ PODKLADU ZPEVNĚNÝCH PLOCH S ASFALT POJIVEM</t>
  </si>
  <si>
    <t>11511</t>
  </si>
  <si>
    <t>ČERPÁNÍ VODY DO 500 L/MIN</t>
  </si>
  <si>
    <t>Položka čerpání vody na povrchu zahrnuje i potrubí, pohotovost záložní čerpací soupravy a zřízení čerpací jímky. Součástí položky je také následná demontáž a likvidace těchto zařízení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</si>
  <si>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</si>
  <si>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17680</t>
  </si>
  <si>
    <t>VÝPLNĚ Z NAKUPOVANÝCH MATERIÁLŮ</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</si>
  <si>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</si>
  <si>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18231</t>
  </si>
  <si>
    <t>ROZPROSTŘENÍ ORNICE V ROVINĚ V TL DO 0,10M</t>
  </si>
  <si>
    <t>18241</t>
  </si>
  <si>
    <t>ZALOŽENÍ TRÁVNÍKU RUČNÍM VÝSEVEM</t>
  </si>
  <si>
    <t>Zahrnuje dodání předepsané travní směsi, její výsev na ornici, zalévání, první pokosení, to vše  
bez ohledu na sklon terénu</t>
  </si>
  <si>
    <t>18247</t>
  </si>
  <si>
    <t>OŠETŘOVÁNÍ TRÁVNÍKU</t>
  </si>
  <si>
    <t>Zahrnuje pokosení se shrabáním, naložení shrabků na dopravní prostředek, s odvozem a se složením, to vše bez ohledu na sklon terénu  
zahrnuje nutné zalití a hnojení</t>
  </si>
  <si>
    <t>45131</t>
  </si>
  <si>
    <t>PODKL A VÝPLŇ VRSTVY Z PROST BET</t>
  </si>
  <si>
    <t>572213</t>
  </si>
  <si>
    <t>SPOJOVACÍ POSTŘIK Z EMULZE DO 0,5KG/M2</t>
  </si>
  <si>
    <t>- dodání všech předepsaných materiálů pro postřiky v předepsaném množství  
- provedení dle předepsaného technologického předpisu  
- zřízení vrstvy bez rozlišení šířky, pokládání vrstvy po etapách  
- úpravu napojení, ukončení</t>
  </si>
  <si>
    <t>574A46</t>
  </si>
  <si>
    <t>ASFALTOVÝ BETON PRO OBRUSNÉ VRSTVY ACO 16+, 16S TL. 50MM</t>
  </si>
  <si>
    <t>587202</t>
  </si>
  <si>
    <t>PŘEDLÁŽDĚNÍ KRYTU Z DROBNÝCH KOSTEK</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</si>
  <si>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</si>
  <si>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709120</t>
  </si>
  <si>
    <t>PROVIZORNÍ ZAJIŠTĚNÍ POTRUBÍ VE VÝKOPU</t>
  </si>
  <si>
    <t>87445</t>
  </si>
  <si>
    <t>POTRUBÍ Z TRUB PLASTOVÝCH ODPADNÍCH DN DO 300MM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</si>
  <si>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</si>
  <si>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87460</t>
  </si>
  <si>
    <t>POTRUBÍ Z TRUB PLAST ODPAD DN DO 800MM</t>
  </si>
  <si>
    <t>87471</t>
  </si>
  <si>
    <t>POTRUBÍ Z TRUB PLAST ODPAD DN DO 1000MM</t>
  </si>
  <si>
    <t>89416</t>
  </si>
  <si>
    <t>ŠACHTY KANALIZAČ Z BETON DÍLCŮ NA POTRUBÍ DN DO 800MM</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</si>
  <si>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</si>
  <si>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894171</t>
  </si>
  <si>
    <t>ŠACHTY KANALIZAČ Z BETON DÍLCŮ NA POTRUBÍ DN DO 1000MM</t>
  </si>
  <si>
    <t>899652</t>
  </si>
  <si>
    <t>ZKOUŠKA VODOTĚSNOSTI POTRUBÍ DN DO 300MM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</si>
  <si>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</si>
  <si>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899682</t>
  </si>
  <si>
    <t>ZKOUŠKA VODOTĚSNOSTI POTRUBÍ DN DO 800MM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</si>
  <si>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</si>
  <si>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899692</t>
  </si>
  <si>
    <t>ZKOUŠKA VODOTĚSNOSTI POTRUBÍ DN PŘES 800MM</t>
  </si>
  <si>
    <t>89980</t>
  </si>
  <si>
    <t>TELEVIZNÍ PROHLÍDKA POTRUBÍ</t>
  </si>
  <si>
    <t>položka zahrnuje prohlídku potrubí televizní kamerou, záznam prohlídky na nosičích DVD a vyhotovení závěrečného písemného protokolu</t>
  </si>
  <si>
    <t>R89449</t>
  </si>
  <si>
    <t>VÝÚSTNÍ OBJEKT ZE ŽELEZOBET NA POTRUBÍ DN DO 800MM</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</si>
  <si>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</si>
  <si>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R89499</t>
  </si>
  <si>
    <t>ŠACHTY KANALIZAČ Z BETON DÍLCŮ NA POTRUBÍ - ODLEHČOVACÍ - ATYP</t>
  </si>
  <si>
    <t>ODLEHČOVACÍ KOMORA</t>
  </si>
  <si>
    <t>položka dle výkresové dokumentace. Zahrnuje m.j.: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</si>
  <si>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919114</t>
  </si>
  <si>
    <t>ŘEZÁNÍ ASFALTOVÉHO KRYTU VOZOVEK TL DO 200MM</t>
  </si>
  <si>
    <t>položka zahrnuje řezání vozovkové vrstvy v předepsané tloušťce, včetně spotřeby vody</t>
  </si>
  <si>
    <t>96688</t>
  </si>
  <si>
    <t>VYBOURÁNÍ KANALIZAČ ŠACHET KOMPLETNÍCH</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</si>
  <si>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</si>
  <si>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96716</t>
  </si>
  <si>
    <t>VYBOURÁNÍ ČÁSTÍ KONSTRUKCÍ ŽELEZOBET</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</si>
  <si>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</si>
  <si>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SO 11-31-02</t>
  </si>
  <si>
    <t>T.ú. Blansko – Rájec-Jestřebí, kanalizace drážní</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</si>
  <si>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</si>
  <si>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R141739</t>
  </si>
  <si>
    <t>PROTLAČOVÁNÍ POTRUBÍ Z PLAST HMOT DN DO 300MM</t>
  </si>
  <si>
    <t>72124</t>
  </si>
  <si>
    <t>LAPAČE STŘEŠNÍCH SPLAVENIN</t>
  </si>
  <si>
    <t>87427</t>
  </si>
  <si>
    <t>POTRUBÍ Z TRUB PLASTOVÝCH ODPADNÍCH DN DO 100MM</t>
  </si>
  <si>
    <t>87433</t>
  </si>
  <si>
    <t>POTRUBÍ Z TRUB PLASTOVÝCH ODPADNÍCH DN DO 150MM</t>
  </si>
  <si>
    <t>899622</t>
  </si>
  <si>
    <t>ZKOUŠKA VODOTĚSNOSTI POTRUBÍ DN DO 100MM</t>
  </si>
  <si>
    <t>899632</t>
  </si>
  <si>
    <t>ZKOUŠKA VODOTĚSNOSTI POTRUBÍ DN DO 150MM</t>
  </si>
  <si>
    <t>899642</t>
  </si>
  <si>
    <t>ZKOUŠKA VODOTĚSNOSTI POTRUBÍ DN DO 200MM</t>
  </si>
  <si>
    <t>R892121</t>
  </si>
  <si>
    <t>JÍMKY PRO ODLOUČ ROP PROD ZE ŽELBET DÍLCŮ, PRŮT DO 10L/SEC</t>
  </si>
  <si>
    <t>Provedení, jmenovitá velikost dle PD.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</si>
  <si>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SO 11-32-01</t>
  </si>
  <si>
    <t>T.ú. Blansko – Rájec-Jestřebí, vodovody VAS</t>
  </si>
  <si>
    <t>11314</t>
  </si>
  <si>
    <t>ODSTRANĚNÍ KRYTU ZPEVNĚNÝCH PLOCH S CEMENTOVÝM POJIVEM</t>
  </si>
  <si>
    <t>15*0,15*1=2.250 [A] 
9*0,15*1=1.350 [B] 
3*0,15*1=0.450 [C] 
Celkem: A+B+C=4.050 [D]</t>
  </si>
  <si>
    <t>15*0,3*1=4.500 [A] 
9*0,3*1=2.700 [B] 
3*0,3*1=0.900 [C] 
Celkem: A+B+C=8.100 [D]</t>
  </si>
  <si>
    <t>31,2*1,75*1,2=65.520 [A] 
62,2*2*1=124.400 [B] 
63,3*2,4*1=151.920 [C] 
Celkem: A+B+C=341.840 [D]</t>
  </si>
  <si>
    <t>R141731</t>
  </si>
  <si>
    <t>PROTLAČOVÁNÍ POTRUBÍ Z PLAST HMOT DN DO 350MM</t>
  </si>
  <si>
    <t>701002</t>
  </si>
  <si>
    <t>ZNAČKOVACÍ TYČ</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</si>
  <si>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</si>
  <si>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85126</t>
  </si>
  <si>
    <t>POTRUBÍ Z TRUB LITINOVÝCH TLAKOVÝCH HRDLOVÝCH DN DO 80MM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</si>
  <si>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</si>
  <si>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t>
  </si>
  <si>
    <t>POTRUBÍ Z TRUB LITINOVÝCH TLAKOVÝCH HRDLOVÝCH DN DO 100MM</t>
  </si>
  <si>
    <t>85145</t>
  </si>
  <si>
    <t>POTRUBÍ Z TRUB LITINOVÝCH TLAKOVÝCH HRDLOVÝCH DN DO 300MM</t>
  </si>
  <si>
    <t>85226</t>
  </si>
  <si>
    <t>POTRUBÍ Z TRUB LITINOVÝCH TLAKOVÝCH PŘÍRUBOVÝCH DN DO 80MM</t>
  </si>
  <si>
    <t>85227</t>
  </si>
  <si>
    <t>POTRUBÍ Z TRUB LITINOVÝCH TLAKOVÝCH PŘÍRUBOVÝCH DN DO 100MM</t>
  </si>
  <si>
    <t>85245</t>
  </si>
  <si>
    <t>POTRUBÍ Z TRUB LITINOVÝCH TLAKOVÝCH PŘÍRUBOVÝCH DN DO 300MM</t>
  </si>
  <si>
    <t>85826</t>
  </si>
  <si>
    <t>NASUNUTÍ LITIN TRUB DN DO 80MM DO CHRÁNIČKY</t>
  </si>
  <si>
    <t>položka zahrnuje:  
pojízdná sedla (objímky)  
případně předepsané utěsnění konců chráničky  
nezahrnuje dodávku potrubí</t>
  </si>
  <si>
    <t>24+16,6=40.600 [A]</t>
  </si>
  <si>
    <t>87660</t>
  </si>
  <si>
    <t>CHRÁNIČKY Z TRUB PLAST DN DO 800MM</t>
  </si>
  <si>
    <t>891126</t>
  </si>
  <si>
    <t>ŠOUPÁTKA DN DO 80MM</t>
  </si>
  <si>
    <t>- Položka zahrnuje kompletní montáž dle technologického předpisu, dodávku armatury, veškerou mimostaveništní a vnitrostaveništní dopravu.</t>
  </si>
  <si>
    <t>891145</t>
  </si>
  <si>
    <t>ŠOUPÁTKA DN DO 300MM</t>
  </si>
  <si>
    <t>891426</t>
  </si>
  <si>
    <t>HYDRANTY PODZEMNÍ DN 80MM</t>
  </si>
  <si>
    <t>891926</t>
  </si>
  <si>
    <t>ZEMNÍ SOUPRAVY DN DO 80MM S POKLOPEM</t>
  </si>
  <si>
    <t>891945</t>
  </si>
  <si>
    <t>ZEMNÍ SOUPRAVY DN DO 300MM S POKLOPEM</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</si>
  <si>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</si>
  <si>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</si>
  <si>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</si>
  <si>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</si>
  <si>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</si>
  <si>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</si>
  <si>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899611</t>
  </si>
  <si>
    <t>TLAKOVÉ ZKOUŠKY POTRUBÍ DN DO 80MM</t>
  </si>
  <si>
    <t>899621</t>
  </si>
  <si>
    <t>TLAKOVÉ ZKOUŠKY POTRUBÍ DN DO 100MM</t>
  </si>
  <si>
    <t>899651</t>
  </si>
  <si>
    <t>TLAKOVÉ ZKOUŠKY POTRUBÍ DN DO 300MM</t>
  </si>
  <si>
    <t>919113</t>
  </si>
  <si>
    <t>ŘEZÁNÍ ASFALTOVÉHO KRYTU VOZOVEK TL DO 150MM</t>
  </si>
  <si>
    <t>15*0,5*0,4=3.000 [A] 
15*0,5*0,4=3.000 [B] 
Celkem: A+B=6.000 [C]</t>
  </si>
  <si>
    <t>R966891</t>
  </si>
  <si>
    <t>ODSTRANĚNÍ ŠOUPAT</t>
  </si>
  <si>
    <t>516,85+17,82=534.670 [A]</t>
  </si>
  <si>
    <t>SO 11-32-02</t>
  </si>
  <si>
    <t>T.ú. Blansko – Rájec-Jestřebí, vodovody drážní</t>
  </si>
  <si>
    <t>57,19+30,55=87.740 [A]</t>
  </si>
  <si>
    <t>R72226</t>
  </si>
  <si>
    <t>VODOMĚRNÁ SESTAVA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</si>
  <si>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</si>
  <si>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87314</t>
  </si>
  <si>
    <t>POTRUBÍ Z TRUB PLASTOVÝCH TLAKOVÝCH SVAŘOVANÝCH DN DO 40MM</t>
  </si>
  <si>
    <t>52,3+8,8=61.100 [A]</t>
  </si>
  <si>
    <t>891114</t>
  </si>
  <si>
    <t>ŠOUPÁTKA DN DO 40MM</t>
  </si>
  <si>
    <t>891815</t>
  </si>
  <si>
    <t>NAVRTÁVACÍ PASY DN DO 50MM</t>
  </si>
  <si>
    <t>891915</t>
  </si>
  <si>
    <t>ZEMNÍ SOUPRAVY DN DO 50MM S POKLOPEM</t>
  </si>
  <si>
    <t>R892151</t>
  </si>
  <si>
    <t>VODOMĚRNÁ ŠACHTA</t>
  </si>
  <si>
    <t>položka zahrnuje:  
- poklopy s rámem, mříže s rámem, stupadla, žebříky, stropy z bet. dílců a pod.  
- kompletní technologii,  
- dodání plasdt. dílce  požadovaného  tvaru  a  vlastností,  jeho  skladování,  doprava  a osazení  do  definitivní polohy, včetně komplexní technologie výroby a montáže dílců, ošetření a ochrana dílců,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dílci (úprava pohledových ploch, příp. rubových ploch, osazení měřících zařízení, zkoušení a měření dílců a pod.)</t>
  </si>
  <si>
    <t>SO 11-33-01</t>
  </si>
  <si>
    <t>T.ú. Blansko – Rájec-Jestřebí, plynovody drážní</t>
  </si>
  <si>
    <t>R029112</t>
  </si>
  <si>
    <t>OSTATNÍ POŽADAVKY - REVIZE  A  ZKOUŠKY</t>
  </si>
  <si>
    <t>723143</t>
  </si>
  <si>
    <t>VNITŘNÍ PLYNOVOD Z OCEL HLADKÝCH TRUB DN DO 25MM</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</si>
  <si>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 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</si>
  <si>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72321</t>
  </si>
  <si>
    <t>PLYNOVODNÍ ARMATURY</t>
  </si>
  <si>
    <t>demontáž armatur</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</si>
  <si>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t>
  </si>
  <si>
    <t>72326</t>
  </si>
  <si>
    <t>PLYNOMĚRY</t>
  </si>
  <si>
    <t>demontáž  plynoměru</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</si>
  <si>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  
- provedení požadovaných (i etapových) tlakových zkoušek</t>
  </si>
  <si>
    <t>78342</t>
  </si>
  <si>
    <t>PROTIKOROZ OCHRANA POTRUBÍ A ARMATUR NÁTĚREM VÍCEVRST</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</si>
  <si>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</si>
  <si>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96931</t>
  </si>
  <si>
    <t>VYBOURÁNÍ POTRUBÍ DN DO 50MM PLYNOVÝCH</t>
  </si>
  <si>
    <t>zahrnuje demontáž volně stávajích rozvodů plynu s výjimkou rozvodu plynu umístěného v izolaci obvodové stěny....</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</si>
  <si>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</si>
  <si>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96941</t>
  </si>
  <si>
    <t>PROPLACH PLYN POTRUBÍ DN DO 50MM VZDUCHEM NEBO INERT PLYNEM</t>
  </si>
  <si>
    <t>položka zahrnuje:  
použití potřebných mechanizmů pro vhánění a nasávání vzduchu nebo plynu  
utěsnění konců  
dělení na předepsané délky úseků  
v případě proplachu plynem (dusík) dodání lahví  
vyhotovení závěrečné zprávy</t>
  </si>
  <si>
    <t xml:space="preserve">  D.2.1.8</t>
  </si>
  <si>
    <t>Pozemní komunikace</t>
  </si>
  <si>
    <t>D.2.1.8</t>
  </si>
  <si>
    <t>SO 11-50-01</t>
  </si>
  <si>
    <t>T.ú. Blansko – Rájec-Jestřebí, úprava ulice Komenského</t>
  </si>
  <si>
    <t>148+194+27=369.000 [A]</t>
  </si>
  <si>
    <t>(492+230+96+43)*0,1=86.100 [A]</t>
  </si>
  <si>
    <t>(81+87+122)*0,06=17.400 [A]</t>
  </si>
  <si>
    <t>(492+230+96+43)*0,4+(81+87+122)*0,2=402.400 [A] 
komunikace plus chodníky podkladní vrstvy</t>
  </si>
  <si>
    <t>11352</t>
  </si>
  <si>
    <t>ODSTRANĚNÍ CHODNÍKOVÝCH A SILNIČNÍCH OBRUBNÍKŮ BETONOVÝCH</t>
  </si>
  <si>
    <t>223+30=253.000 [A] 
plus přídlažba</t>
  </si>
  <si>
    <t>11372</t>
  </si>
  <si>
    <t>FRÉZOVÁNÍ ZPEVNĚNÝCH PLOCH ASFALTOVÝCH</t>
  </si>
  <si>
    <t>71*0.05*2=7.100 [A]</t>
  </si>
  <si>
    <t>12373</t>
  </si>
  <si>
    <t>ODKOP PRO SPOD STAVBU SILNIC A ŽELEZNIC TŘ. I</t>
  </si>
  <si>
    <t>(503+321+274)*0,5=549.000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</si>
  <si>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</si>
  <si>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81*2*0,15+30*0,2=30.300 [A]</t>
  </si>
  <si>
    <t>402,4=402.400 [A]</t>
  </si>
  <si>
    <t>81*2*0,14=22.680 [A]</t>
  </si>
  <si>
    <t>23+122+510+321+51+30+274=1 331.000 [A]</t>
  </si>
  <si>
    <t>18222</t>
  </si>
  <si>
    <t>ROZPROSTŘENÍ ORNICE VE SVAHU V TL DO 0,15M</t>
  </si>
  <si>
    <t>150+50=200.000 [A]</t>
  </si>
  <si>
    <t>položka zahrnuje:  
nutné přemístění ornice z dočasných skládek vzdálených do 50m rozprostření ornice v předepsané tloušťce ve svahu přes 1:5</t>
  </si>
  <si>
    <t>21152</t>
  </si>
  <si>
    <t>SANAČNÍ ŽEBRA Z KAMENIVA DRCENÉHO</t>
  </si>
  <si>
    <t>72*0.1=7.200 [A]</t>
  </si>
  <si>
    <t>položka zahrnuje dodávku předepsaného kameniva, mimostaveništní a vnitrostaveništní dopravu a jeho uložení není-li v zadávací dokumentaci uvedeno jinak, jedná se o nakupovaný materiál</t>
  </si>
  <si>
    <t>212625</t>
  </si>
  <si>
    <t>TRATIVODY KOMPL Z TRUB Z PLAST HM DN DO 100MM, RÝHA TŘ I</t>
  </si>
  <si>
    <t>160=160.000 [A]</t>
  </si>
  <si>
    <t>21457</t>
  </si>
  <si>
    <t>SANAČNÍ VRSTVY Z KAMENIVA TĚŽENÉHO</t>
  </si>
  <si>
    <t>510*0,5=255.000 [A]</t>
  </si>
  <si>
    <t>21461C</t>
  </si>
  <si>
    <t>SEPARAČNÍ GEOTEXTILIE DO 300G/M2</t>
  </si>
  <si>
    <t>21461E</t>
  </si>
  <si>
    <t>SEPARAČNÍ GEOTEXTILIE DO 500G/M2</t>
  </si>
  <si>
    <t>510=510.000 [A] 
pod sanační vrstvu při nesplnění filtračního kritéria kameniva</t>
  </si>
  <si>
    <t>561431</t>
  </si>
  <si>
    <t>KAMENIVO ZPEVNĚNÉ CEMENTEM TŘ. I TL. DO 150MM</t>
  </si>
  <si>
    <t>321+24=345.000 [A]</t>
  </si>
  <si>
    <t>56333</t>
  </si>
  <si>
    <t>VOZOVKOVÉ VRSTVY ZE ŠTĚRKODRTI TL. DO 150MM</t>
  </si>
  <si>
    <t>541*2+321+275+23+122+50+27=1 900.000 [A]</t>
  </si>
  <si>
    <t>572211</t>
  </si>
  <si>
    <t>SPOJOVACÍ POSTŘIK Z ASFALTU DO 0,5KG/M2</t>
  </si>
  <si>
    <t>620+520=1 140.000 [A]</t>
  </si>
  <si>
    <t>574A33</t>
  </si>
  <si>
    <t>ASFALTOVÝ BETON PRO OBRUSNÉ VRSTVY ACO 11 TL. 40MM</t>
  </si>
  <si>
    <t>541+71=612.000 [A]</t>
  </si>
  <si>
    <t>574C56</t>
  </si>
  <si>
    <t>ASFALTOVÝ BETON PRO LOŽNÍ VRSTVY ACL 16+, 16S TL. 60MM</t>
  </si>
  <si>
    <t>574E46</t>
  </si>
  <si>
    <t>ASFALTOVÝ BETON PRO PODKLADNÍ VRSTVY ACP 16+, 16S TL. 50MM</t>
  </si>
  <si>
    <t>541=541.000 [A]</t>
  </si>
  <si>
    <t>582611</t>
  </si>
  <si>
    <t>KRYTY Z BETON DLAŽDIC SE ZÁMKEM ŠEDÝCH TL 60MM DO LOŽE Z KAM</t>
  </si>
  <si>
    <t>270+123+50+32=475.000 [A]</t>
  </si>
  <si>
    <t>194+21=215.000 [A]</t>
  </si>
  <si>
    <t>582615</t>
  </si>
  <si>
    <t>KRYTY Z BETON DLAŽDIC SE ZÁMKEM BAREV TL 80MM DO LOŽE Z KAM</t>
  </si>
  <si>
    <t>28*4,5m*0,1m=126.000 [A]</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</si>
  <si>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</si>
  <si>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58261A</t>
  </si>
  <si>
    <t>KRYTY Z BETON DLAŽDIC SE ZÁMKEM BAREV RELIÉF TL 60MM DO LOŽE Z KAM</t>
  </si>
  <si>
    <t>15=15.000 [A]</t>
  </si>
  <si>
    <t>58261B</t>
  </si>
  <si>
    <t>KRYTY Z BETON DLAŽDIC SE ZÁMKEM BAREV RELIÉF TL 80MM DO LOŽE Z KAM</t>
  </si>
  <si>
    <t>87634</t>
  </si>
  <si>
    <t>CHRÁNIČKY Z TRUB PLASTOVÝCH DN DO 200MM</t>
  </si>
  <si>
    <t>27*2+2*31=116.000 [A]</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</si>
  <si>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</si>
  <si>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</si>
  <si>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</si>
  <si>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89921</t>
  </si>
  <si>
    <t>VÝŠKOVÁ ÚPRAVA POKLOPŮ</t>
  </si>
  <si>
    <t>7=7.000 [A]</t>
  </si>
  <si>
    <t>- položka výškové úpravy zahrnuje všechny nutné práce a materiály pro zvýšení nebo snížení zařízení (včetně nutné úpravy stávajícího povrchu vozovky nebo chodníku).</t>
  </si>
  <si>
    <t>0,1*27+4,8=7.500 [A]</t>
  </si>
  <si>
    <t>914133</t>
  </si>
  <si>
    <t>DOPRAVNÍ ZNAČKY ZÁKLADNÍ VELIKOSTI OCELOVÉ FÓLIE TŘ 2 - DEMONTÁŽ</t>
  </si>
  <si>
    <t>Položka zahrnuje odstranění, demontáž a odklizení materiálu s odvozem na předepsané místo</t>
  </si>
  <si>
    <t>914161</t>
  </si>
  <si>
    <t>DOPRAVNÍ ZNAČKY ZÁKLADNÍ VELIKOSTI HLINÍKOVÉ FÓLIE TŘ 1 - DODÁVKA A MONTÁŽ</t>
  </si>
  <si>
    <t>914921</t>
  </si>
  <si>
    <t>SLOUPKY A STOJKY DOPRAVNÍCH ZNAČEK Z OCEL TRUBEK DO PATKY - DODÁVKA A MONTÁŽ</t>
  </si>
  <si>
    <t>položka zahrnuje:  
- sloupky a upevňovací zařízení včetně jejich osazení (betonová patka, zemní práce)</t>
  </si>
  <si>
    <t>915211</t>
  </si>
  <si>
    <t>VODOROVNÉ DOPRAVNÍ ZNAČENÍ PLASTEM HLADKÉ - DODÁVKA A POKLÁDKA</t>
  </si>
  <si>
    <t>97*0,125+12,5*0,125+31*0,125=17.563 [A]</t>
  </si>
  <si>
    <t>položka zahrnuje:  
- dodání a pokládku nátěrového materiálu (měří se pouze natíraná plocha)  
- předznačení a reflexní úpravu</t>
  </si>
  <si>
    <t>917223</t>
  </si>
  <si>
    <t>SILNIČNÍ A CHODNÍKOVÉ OBRUBY Z BETONOVÝCH OBRUBNÍKŮ ŠÍŘ 100MM</t>
  </si>
  <si>
    <t>78=78.000 [A]</t>
  </si>
  <si>
    <t>Položka zahrnuje:  
dodání a pokládku betonových obrubníků o rozměrech předepsaných zadávací dokumentací betonové lože i boční betonovou opěrku.</t>
  </si>
  <si>
    <t>917224</t>
  </si>
  <si>
    <t>SILNIČNÍ A CHODNÍKOVÉ OBRUBY Z BETONOVÝCH OBRUBNÍKŮ ŠÍŘ 150MM</t>
  </si>
  <si>
    <t>s nášlapem 12 cm 60,5+14 (zastávka) =74.500 [A]</t>
  </si>
  <si>
    <t>917224A</t>
  </si>
  <si>
    <t>přechodové 16=16.000 [A]</t>
  </si>
  <si>
    <t>Položka zahrnuje:  
dodání a pokládku betonových obrubníků o rozměrech předepsaných zadávací dokumentací  
betonové lože i boční betonovou opěrku.</t>
  </si>
  <si>
    <t>917224B</t>
  </si>
  <si>
    <t>nájezdový 55,75=55.750 [A]</t>
  </si>
  <si>
    <t>91723</t>
  </si>
  <si>
    <t>OBRUBY Z BETON KRAJNÍKŮ</t>
  </si>
  <si>
    <t>přídlažba deska rozm.50/25/10 délka 101+93=194.000 [A]</t>
  </si>
  <si>
    <t>Položka zahrnuje:  
dodání a pokládku betonových krajníků o rozměrech předepsaných zadávací dokumentací betonové lože i boční betonovou opěrku.</t>
  </si>
  <si>
    <t>91725</t>
  </si>
  <si>
    <t>NÁSTUPIŠTNÍ OBRUBNÍKY BETONOVÉ</t>
  </si>
  <si>
    <t>14=14.000 [A]</t>
  </si>
  <si>
    <t>919112</t>
  </si>
  <si>
    <t>ŘEZÁNÍ ASFALTOVÉHO KRYTU VOZOVEK TL DO 100MM</t>
  </si>
  <si>
    <t>12=12.000 [A]</t>
  </si>
  <si>
    <t>931323</t>
  </si>
  <si>
    <t>TĚSNĚNÍ DILATAČ SPAR ASF ZÁLIVKOU MODIFIK PRŮŘ DO 300MM2</t>
  </si>
  <si>
    <t>položka zahrnuje dodávku a osazení předepsaného materiálu, očištění ploch spáry před úpravou, očištění okolí spáry po úpravě  
nezahrnuje těsnící profil</t>
  </si>
  <si>
    <t>Poplatky za skládky</t>
  </si>
  <si>
    <t>(32+402+549+30)*1,8=1 823.400 [A]</t>
  </si>
  <si>
    <t>(86+12)*2,2=215.600 [A]</t>
  </si>
  <si>
    <t>253*0,08*2,3+17,4*2,3=86.572 [A]</t>
  </si>
  <si>
    <t>SO 11-50-02</t>
  </si>
  <si>
    <t>T.ú. Blansko – Rájec-Jestřebí, úprava ulice Rožmitálova</t>
  </si>
  <si>
    <t>(327+60)*0,1=38.700 [A]</t>
  </si>
  <si>
    <t>(165+16)*0,06=10.860 [A]</t>
  </si>
  <si>
    <t>384*0,4+80*0,2=29.600 [A] 
vozovka plus chodník</t>
  </si>
  <si>
    <t>80=80.000 [A]</t>
  </si>
  <si>
    <t>375*0,5=187.500 [A]</t>
  </si>
  <si>
    <t>188=188.000 [A]</t>
  </si>
  <si>
    <t>375+47+86=508.000 [A]</t>
  </si>
  <si>
    <t>45159</t>
  </si>
  <si>
    <t>PODKL A VÝPLŇ VRSTVY Z UPRAVENÉHO KAMENE</t>
  </si>
  <si>
    <t>21*0.1=2.100 [A]</t>
  </si>
  <si>
    <t>položka zahrnuje dodávku předepsaného kamene, mimostaveništní a vnitrostaveništní dopravu a jeho uložení  
není-li v zadávací dokumentaci uvedeno jinak, jedná se o nakupovaný materiál</t>
  </si>
  <si>
    <t>374*2+86+47=881.000 [A]</t>
  </si>
  <si>
    <t>375*2=750.000 [A]</t>
  </si>
  <si>
    <t>375=375.000 [A]</t>
  </si>
  <si>
    <t>87+47=134.000 [A]</t>
  </si>
  <si>
    <t>10=10.000 [A]</t>
  </si>
  <si>
    <t>22=22.000 [A]</t>
  </si>
  <si>
    <t>19=19.000 [A]</t>
  </si>
  <si>
    <t>36=36.000 [A]</t>
  </si>
  <si>
    <t>přechodové 4=4.000 [A]</t>
  </si>
  <si>
    <t>nájezdový 20,8=20.800 [A]</t>
  </si>
  <si>
    <t>24+38=62.000 [A] 
přídlažba</t>
  </si>
  <si>
    <t>(187,5+29,6)*1,8=390.780 [A]</t>
  </si>
  <si>
    <t>38,7*2,2=85.140 [A]</t>
  </si>
  <si>
    <t>(80*0,08+10,86)*2,3=39.698 [A]</t>
  </si>
  <si>
    <t>SO 11-50-03</t>
  </si>
  <si>
    <t>T.ú. Blansko – Rájec-Jestřebí, parkoviště P+R</t>
  </si>
  <si>
    <t>80,4=80.400 [A]</t>
  </si>
  <si>
    <t>673*0,1=67.300 [A]</t>
  </si>
  <si>
    <t>145*0.05=7.250 [A]</t>
  </si>
  <si>
    <t>534*0,06=32.040 [A]</t>
  </si>
  <si>
    <t>300*0,4+534*0,15+145*0,1=214.600 [A]</t>
  </si>
  <si>
    <t>74=74.000 [A]</t>
  </si>
  <si>
    <t>672*0,3=201.600 [A]</t>
  </si>
  <si>
    <t>146*0,16=23.360 [A]</t>
  </si>
  <si>
    <t>23,36+215=238.360 [A]</t>
  </si>
  <si>
    <t>116*0,14=16.240 [A]</t>
  </si>
  <si>
    <t>40*0,3=12.000 [A]</t>
  </si>
  <si>
    <t>786+345+287=1 418.000 [A] 
silnice plus parkoviště plus chodníky</t>
  </si>
  <si>
    <t>383=383.000 [A]</t>
  </si>
  <si>
    <t>sanační žebra 0,1*0,08*(28+23+25+30)*10=8.480 [A]</t>
  </si>
  <si>
    <t>136=136.000 [A]</t>
  </si>
  <si>
    <t>786*0,5=393.000 [A]</t>
  </si>
  <si>
    <t>136*1,01=137.360 [A]</t>
  </si>
  <si>
    <t>786=786.000 [A]</t>
  </si>
  <si>
    <t>345=345.000 [A]</t>
  </si>
  <si>
    <t>786*2+345+287=2 204.000 [A]</t>
  </si>
  <si>
    <t>574C46</t>
  </si>
  <si>
    <t>ASFALTOVÝ BETON PRO LOŽNÍ VRSTVY ACL 16+, 16S TL. 50MM</t>
  </si>
  <si>
    <t>280=280.000 [A]</t>
  </si>
  <si>
    <t>20=20.000 [A]</t>
  </si>
  <si>
    <t>20*0,25=5.000 [A]</t>
  </si>
  <si>
    <t>317=317.000 [A]</t>
  </si>
  <si>
    <t>13,5*0,2*1,5+3,7*0,5=5.900 [A]</t>
  </si>
  <si>
    <t>96617</t>
  </si>
  <si>
    <t>BOURÁNÍ KONSTRUKCÍ ZE DŘEVA</t>
  </si>
  <si>
    <t>26*0,15*0,52=2.028 [A]</t>
  </si>
  <si>
    <t>R93863</t>
  </si>
  <si>
    <t>OČIŠTĚNÍ OCEL KONSTR CHEMICKY</t>
  </si>
  <si>
    <t>61+540=601.000 [A] 
madlo plus příčle</t>
  </si>
  <si>
    <t>položka zahrnuje očištění předepsaným způsobem včetně odklizení vzniklého odpadu  
R-položka zahrnuje očištění starého nátěru na zábradlí a nový nátěr</t>
  </si>
  <si>
    <t>(215+202+24)*1,8=793.800 [A]</t>
  </si>
  <si>
    <t>67,3*2,2=148.060 [A]</t>
  </si>
  <si>
    <t>32*2,3+5,9*2,3+6=93.170 [A]</t>
  </si>
  <si>
    <t>R015520</t>
  </si>
  <si>
    <t>POPLATKY ZA LIKVIDACI ODPADŮ NEBEZPEČNÝCH - 17 02 04* ŽELEZNIČNÍ PRAŽCE DŘEVĚNÉ, KŮLY A SLOUPY DŘEVĚNÉ, MOSTNICE - IMPREGNACE NEBEZPEČNÝMI LÁTKAMI, VČETNĚ DOPRAVY</t>
  </si>
  <si>
    <t>Evidenční položka     
N odpad: nebezpečné látky: těžké kovy a pod.      
Způsob likvidace: spalovna N odpadu, skládka -NO</t>
  </si>
  <si>
    <t>2*0,65=1.300 [A]</t>
  </si>
  <si>
    <t xml:space="preserve">  D.2.2</t>
  </si>
  <si>
    <t>Pozemní stavební objekty</t>
  </si>
  <si>
    <t>D.2.2</t>
  </si>
  <si>
    <t>SO 11-72-01</t>
  </si>
  <si>
    <t>T.ú. Blansko - Rájec-Jestřebí, technologický objekt</t>
  </si>
  <si>
    <t>O3</t>
  </si>
  <si>
    <t>SO 11-72-01 A</t>
  </si>
  <si>
    <t>122151103</t>
  </si>
  <si>
    <t>Odkopávky a prokopávky nezapažené v hornině třídy těžitelnosti I, skupiny 1 a 2 objem do 100 m3 strojně</t>
  </si>
  <si>
    <t>CS ÚRS 2020 01</t>
  </si>
  <si>
    <t>(6,98*4,26*1,76)*1,2</t>
  </si>
  <si>
    <t>1. V cenách jsou započteny i náklady na přehození výkopku na vzdálenost do 3 m nebo naložení na dopravní prostředek.</t>
  </si>
  <si>
    <t>167151101</t>
  </si>
  <si>
    <t>Nakládání výkopku z hornin třídy těžitelnosti I, skupiny 1 až 3 do 100 m3</t>
  </si>
  <si>
    <t>62,800-14,612</t>
  </si>
  <si>
    <t>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t>
  </si>
  <si>
    <t>171151103</t>
  </si>
  <si>
    <t>Uložení sypaniny z hornin soudržných do násypů zhutněných</t>
  </si>
  <si>
    <t>((6,94*4,22*1,21)-(5,97*3,22*1,21))*1,2</t>
  </si>
  <si>
    <t>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t>
  </si>
  <si>
    <t>460600023</t>
  </si>
  <si>
    <t>Vodorovné přemístění horniny jakékoliv třídy do 1000 m</t>
  </si>
  <si>
    <t>1. V cenách -0021 až -0031 nejsou započteny místní poplatky za uložení výkopku na řízenou skládku.  
2. V cenách -0041 až -0071 nejsou započteny poplatky za uložení suti na řízenou skládku a recyklaci.</t>
  </si>
  <si>
    <t>Zakládání</t>
  </si>
  <si>
    <t>271532212</t>
  </si>
  <si>
    <t>Podsyp pod základové konstrukce se zhutněním z hrubého kameniva frakce 16 až 32 mm</t>
  </si>
  <si>
    <t>(6,1*3,38*0,3)*1,2</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</si>
  <si>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</si>
  <si>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273313511</t>
  </si>
  <si>
    <t>Základové desky z betonu tř. C 12/15</t>
  </si>
  <si>
    <t>(6,1*3,38*0,05)*1,2</t>
  </si>
  <si>
    <t>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</si>
  <si>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273313711</t>
  </si>
  <si>
    <t>Základové desky z betonu tř. C 20/25</t>
  </si>
  <si>
    <t>(6,1*3,38*0,2)*1,2</t>
  </si>
  <si>
    <t>273351122</t>
  </si>
  <si>
    <t>Odstranění bednění základových desek</t>
  </si>
  <si>
    <t>CS ÚRS 2021 02</t>
  </si>
  <si>
    <t>(((6,1*0,25)*2)+((3,38*0,25)*2))*1,2</t>
  </si>
  <si>
    <t>273362021</t>
  </si>
  <si>
    <t>Výztuž základových desek svařovanými sítěmi Kari</t>
  </si>
  <si>
    <t>4,948*0,2</t>
  </si>
  <si>
    <t>460080202</t>
  </si>
  <si>
    <t>Zřízení zabudovaného bednění základových konstrukcí</t>
  </si>
  <si>
    <t>58344171</t>
  </si>
  <si>
    <t>štěrkodrť frakce 0/32</t>
  </si>
  <si>
    <t>6,58*3,86*0,3 m3 štěrkodrti 
7,62*2,64 
Součet 20,117</t>
  </si>
  <si>
    <t>58932312</t>
  </si>
  <si>
    <t>beton C 12/15 kamenivo frakce 0/16</t>
  </si>
  <si>
    <t>58932910</t>
  </si>
  <si>
    <t>beton C 20/25 X0XC2 kamenivo frakce 0/22</t>
  </si>
  <si>
    <t>59010100</t>
  </si>
  <si>
    <t>deska bednící štěpkocementová jednovrstvá tl 25mm</t>
  </si>
  <si>
    <t>RHU.12563241005</t>
  </si>
  <si>
    <t>kari síť RM 100 (100 x 100mm)</t>
  </si>
  <si>
    <t>6,1*33 první směr 
3,38*6 druhý směr 
221,580*2 
Součet 443,16</t>
  </si>
  <si>
    <t>RHU.12563441007</t>
  </si>
  <si>
    <t>spojka kari sítě</t>
  </si>
  <si>
    <t>24*2</t>
  </si>
  <si>
    <t>46-M</t>
  </si>
  <si>
    <t>Zemní práce při extr.mont.pracích</t>
  </si>
  <si>
    <t>R001</t>
  </si>
  <si>
    <t>Technologický prefabrikovaný objekt 5,98x3,26m</t>
  </si>
  <si>
    <t>711</t>
  </si>
  <si>
    <t>Izolace proti vodě, vlhkosti a plynům</t>
  </si>
  <si>
    <t>24551040</t>
  </si>
  <si>
    <t>stěrka hydroizolační dvousložková cemento-polymerová pod dlažbu</t>
  </si>
  <si>
    <t>1,5*(17,864+24,509)</t>
  </si>
  <si>
    <t>711111051</t>
  </si>
  <si>
    <t>Provedení izolace proti zemní vlhkosti vodorovné za studena 2x nátěr tekutou elastickou hydroizolací</t>
  </si>
  <si>
    <t>5,8*3,08</t>
  </si>
  <si>
    <t>711112051</t>
  </si>
  <si>
    <t>Provedení izolace proti zemní vlhkosti svislé za studena 2x nátěr tekutou elastickou hydroizolací</t>
  </si>
  <si>
    <t>(5,8*1,38)*2 
(3,08*1,38)*2 
Součet 24,509</t>
  </si>
  <si>
    <t>48,188*2,68</t>
  </si>
  <si>
    <t>SO 11-72-01 B</t>
  </si>
  <si>
    <t>T.ú. Blansko – Rájec-Jestřebí, technologický objekt, elektroinstalace</t>
  </si>
  <si>
    <t>Všeobecné práce pro silnoproud a slaboproud</t>
  </si>
  <si>
    <t>702521</t>
  </si>
  <si>
    <t>PRŮRAZ ZDIVEM (PŘÍČKOU) BETONOVÝM TLOUŠŤKY DO 45 CM</t>
  </si>
  <si>
    <t>viz přílohy projektové dokumentace</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</si>
  <si>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</si>
  <si>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703512</t>
  </si>
  <si>
    <t>ELEKTROINSTALAČNÍ LIŠTA ŠÍŘKY PŘES 30 DO 60 MM</t>
  </si>
  <si>
    <t>1. Položka obsahuje: – přípravu podkladu pro osazení2. Položka neobsahuje: X3. Způsob měření:Měří se metr délkový.</t>
  </si>
  <si>
    <t>741</t>
  </si>
  <si>
    <t>Silnoproud - Elektroinstalační materiál, ocelové konstrukce, uzemnění</t>
  </si>
  <si>
    <t>741112</t>
  </si>
  <si>
    <t>KRABICE (ROZVODKA) INSTALAČNÍ PŘÍSTROJOVÁ SE SVORKOVNICÍ DO 4 MM2</t>
  </si>
  <si>
    <t>1. Položka obsahuje: – přípravu podkladu pro osazení – veškerý materiál a práce pro upevnění nebo uchycení krabice2. Položka neobsahuje: X3. Způsob měření:Udává se počet kusů kompletní konstrukce nebo práce.</t>
  </si>
  <si>
    <t>741212</t>
  </si>
  <si>
    <t>SPÍNAČ INSTALAČNÍ JEDNODUCHÝ KOMPLETNÍ NÁSTĚNNÝ - KRYTÍ MIN. IP 44</t>
  </si>
  <si>
    <t>1. Položka obsahuje: – kompletní přístroj vč. příslušenství2. Položka neobsahuje: X3. Způsob měření:Udává se počet kusů kompletní konstrukce nebo práce.</t>
  </si>
  <si>
    <t>741311</t>
  </si>
  <si>
    <t>ZÁSUVKA INSTALAČNÍ JEDNODUCHÁ, MONTÁŽ NA KRABICI</t>
  </si>
  <si>
    <t>741533</t>
  </si>
  <si>
    <t>SVÍTIDLO INTERIÉROVÉ LED (IP 20) OD 26 DO 45 W</t>
  </si>
  <si>
    <t>1. Položka obsahuje: – kompletní svítidlo vč. zdroje a příslušenství2. Položka neobsahuje: X3. Způsob měření:Udává se počet kusů kompletní konstrukce nebo práce.</t>
  </si>
  <si>
    <t>741541</t>
  </si>
  <si>
    <t>SVÍTIDLO INTERIÉROVÉ NOUZOVÉ DO 10 W</t>
  </si>
  <si>
    <t>Silnoproud - Silnoproudé rozvody</t>
  </si>
  <si>
    <t>1. Položka obsahuje: – manipulace a uložení kabelu (do země, chráničky, kanálu, na rošty, na TV a pod.)2. Položka neobsahuje: – příchytky, spojky, koncovky, chráničky apod.3. Způsob měření:Měří se metr délkový.</t>
  </si>
  <si>
    <t>742H11</t>
  </si>
  <si>
    <t>KABEL NN ČTYŘ- A PĚTIŽÍLOVÝ CU S PLASTOVOU IZOLACÍ DO 2,5 MM2</t>
  </si>
  <si>
    <t>1. Položka obsahuje: – všechny práce spojené s úpravou kabelů pro montáž včetně veškerého příslušentsví2. Položka neobsahuje: X3. Způsob měření:Udává se počet kusů kompletní konstrukce nebo práce.</t>
  </si>
  <si>
    <t>Silnoproud - Zkoušky, revize a HZS</t>
  </si>
  <si>
    <t>747211</t>
  </si>
  <si>
    <t>CELKOVÁ PROHLÍDKA, ZKOUŠENÍ, MĚŘENÍ A VYHOTOVENÍ VÝCHOZÍ REVIZNÍ ZPRÁVY, PRO OBJEM IN DO 100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</si>
  <si>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</si>
  <si>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1. Položka obsahuje: – cenu za vyhotovení dokladu právnickou osobou o silnoproudých zařízeních a vydání průkazu způsobilosti2. Položka neobsahuje: X3. Způsob měření:Udává se počet kusů kompletní konstrukce nebo práce.</t>
  </si>
  <si>
    <t>1. Položka obsahuje: – cenu za provedení měření kabelu/ vodiče vč. vyhotovení protokolu2. Položka neobsahuje: X3. Způsob měření:Udává se počet kusů kompletní konstrukce nebo práce.</t>
  </si>
  <si>
    <t>1. Položka obsahuje: – cenu za měření dle příslušných norem a předpisů, včetně vystavení protokolu2. Položka neobsahuje: X3. Způsob měření:Udává se počet kusů kompletní konstrukce nebo práce.</t>
  </si>
  <si>
    <t>1. Položka obsahuje: – cenu za práce spojené s uváděním zařízení do provozu, drobné montážní práce v rozvaděčích, koordinaci se zhotoviteli souvisejících zařízení apod.2. Položka neobsahuje: X3. Způsob měření:Udává se čas v hodinách.</t>
  </si>
  <si>
    <t>R015910</t>
  </si>
  <si>
    <t>POPLATKY ZA LIKVIDACI ODPADŮ NEKONTAMINOVANÝCH - 15 01 02 - OBALY PLASTOVÉ, VČETNĚ DOPRAVY</t>
  </si>
  <si>
    <t>R015920</t>
  </si>
  <si>
    <t>POPLATKY ZA LIKVIDACI ODPADŮ NEKONTAMINOVANÝCH - 15 01 01 - OBALY PAPÍROVÉ, VČETNĚ DOPRAVY</t>
  </si>
  <si>
    <t>SO 11-73-01</t>
  </si>
  <si>
    <t>T.ú. Blansko - Rájec-Jestřebí, veřejné WC</t>
  </si>
  <si>
    <t>SO 11-73-01 A</t>
  </si>
  <si>
    <t>131151103</t>
  </si>
  <si>
    <t>Hloubení jam nezapažených v hornině třídy těžitelnosti I, skupiny 1 a 2 objem do 100 m3 strojně</t>
  </si>
  <si>
    <t>(71,84*1,2)*1,2</t>
  </si>
  <si>
    <t>1. Hloubení nezapažených jam hloubky přes 16 m se oceňuje individuálně.  
2. V cenách jsou započteny i náklady na případné nutné přemístění výkopku ve výkopišti a na přehození výkopku na přilehlém terénu na vzdálenost do 3 m od okraje jámy nebo naložení na dopravní prostředek.</t>
  </si>
  <si>
    <t>162351103</t>
  </si>
  <si>
    <t>Vodorovné přemístění do 500 m výkopku/sypaniny z horniny třídy těžitelnosti I, skupiny 1 až 3</t>
  </si>
  <si>
    <t>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t>
  </si>
  <si>
    <t>((71,84-9,03)*1,2)*1,2</t>
  </si>
  <si>
    <t>13021010</t>
  </si>
  <si>
    <t>tyč ocelová kruhová žebírková DIN 488 jakost B500B (10 505) výztuž do betonu D 6mm</t>
  </si>
  <si>
    <t>(0,163+6,773)*0,09</t>
  </si>
  <si>
    <t>271532213</t>
  </si>
  <si>
    <t>Podsyp pod základové konstrukce se zhutněním z hrubého kameniva frakce 8 až 16 mm</t>
  </si>
  <si>
    <t>(9,03*0,1)*1,2</t>
  </si>
  <si>
    <t>26,96*0,15</t>
  </si>
  <si>
    <t>273351121</t>
  </si>
  <si>
    <t>Zřízení bednění základových desek</t>
  </si>
  <si>
    <t>24,12*0,15</t>
  </si>
  <si>
    <t>1. Ceny jsou určeny pro bednění ve volném prostranství, ve volných nebo zapažených jamách, rýhách a šachtách.  
2. Kruhové nebo obloukové bednění poloměru do 1 m se oceňuje individuálně.</t>
  </si>
  <si>
    <t>4,004*0,09</t>
  </si>
  <si>
    <t>1. Ceny platí pro desky rovné, s náběhy, hřibové nebo upnuté do žeber včetně výztuže těchto žeber.</t>
  </si>
  <si>
    <t>274313711</t>
  </si>
  <si>
    <t>Základové pásy z betonu tř. C 20/25</t>
  </si>
  <si>
    <t>9,03*0,75</t>
  </si>
  <si>
    <t>274351121</t>
  </si>
  <si>
    <t>Zřízení bednění základových pasů rovného</t>
  </si>
  <si>
    <t>9,51*0,75 
1,88*0,75 
3,155*0,75 
6,165*0,75 
3,01*0,75 
8,71*0,75 
1,48*0,75 
2,8*0,75 
6,165*0,75 
2,21*0,75 
33,816*1,2</t>
  </si>
  <si>
    <t>274351122</t>
  </si>
  <si>
    <t>Odstranění bednění základových pasů rovného</t>
  </si>
  <si>
    <t>40,579</t>
  </si>
  <si>
    <t>279361821</t>
  </si>
  <si>
    <t>Výztuž základových zdí nosných betonářskou ocelí 10 505</t>
  </si>
  <si>
    <t>6,773*0,09</t>
  </si>
  <si>
    <t>CS ÚRS 2019 02</t>
  </si>
  <si>
    <t>4,004+6,773</t>
  </si>
  <si>
    <t>40,579 
24,12*0,15 
24,12*0,25 "bednění věnců 
Součet 50,227</t>
  </si>
  <si>
    <t>3,1*95 první směr 
9,51*30 druhý směr 
579,80*2 
Součet 1159,6</t>
  </si>
  <si>
    <t>30*2</t>
  </si>
  <si>
    <t>Svislé a kompletní konstrukce</t>
  </si>
  <si>
    <t>311235191</t>
  </si>
  <si>
    <t>Zdivo jednovrstvé z cihel broušených přes P10 do P15 na tenkovrstvou maltu tl 380 mm</t>
  </si>
  <si>
    <t>24,12*3,4</t>
  </si>
  <si>
    <t>1. Množství jednotek se určuje v m2 plochy konstrukce.  
2. Do plochy zdiva se započítává plocha vyzdívky nosných ocelových koster svislých i šikmých. Tato plocha se započítává plně bez odpočtu plochy ocelových koster nosníků.  
3. Od plochy zdiva se odečítá:  
a) plocha otvorů jednotlivě větší než 0,25 m2,  
b) plocha otvorů okenních, dveřních a jiných (vnějších i vnitřních) stanovená z rozměrů kótovaných ve výkresech. Při zalomeném ostění oken a balkónových dveří se šířka zmenšuje o 100 mm.  
c) plocha překladů, obetonovaných hlav ocelových nosníků, věnců a jiných konstrukcí betonových a železobetonových.  
4. V cenách jsou započteny i náklady na doplňkové cihly.  
5. V cenách nejsou započteny náklady na:  
a) výplň kapes obvodového zdiva (např kolem oken); tyto se ocení příslušnými cenami SC 311 23-891. Výplň kapes zdiva z děrovaných cihel polystyrénem.  
b) zásyp dutin první vrstvy zdiva; tyto se ocení příslušnými cenami SC 311 23-892..Zásyp dutin zdiva z děrovaných cihel.</t>
  </si>
  <si>
    <t>342273111</t>
  </si>
  <si>
    <t>Příčka tl 115 mm z bloků z lehkého keramického betonu tl 115 mm</t>
  </si>
  <si>
    <t>(2,25*2,5)*3</t>
  </si>
  <si>
    <t>342291121</t>
  </si>
  <si>
    <t>Ukotvení příček k cihelným konstrukcím plochými kotvami</t>
  </si>
  <si>
    <t>(2,5*13)*3</t>
  </si>
  <si>
    <t>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t>
  </si>
  <si>
    <t>59339506</t>
  </si>
  <si>
    <t>panel stropní keramický v 230mm š 60mm dl 3,25m</t>
  </si>
  <si>
    <t>26,96</t>
  </si>
  <si>
    <t>59612001</t>
  </si>
  <si>
    <t>cihelný blok děrovaný do P10 pro zdivo tl 115mm</t>
  </si>
  <si>
    <t>16,875</t>
  </si>
  <si>
    <t>59612046</t>
  </si>
  <si>
    <t>cihelný blok děrovaný broušený do P10 pro zdivo tl 380mm včetně pojiva (zdící pěny)</t>
  </si>
  <si>
    <t>59640022</t>
  </si>
  <si>
    <t>překlad keramický nosný š 70mm dl 1,25m</t>
  </si>
  <si>
    <t>59640023</t>
  </si>
  <si>
    <t>překlad keramický nosný š 70mm dl 1,50m</t>
  </si>
  <si>
    <t>59640024</t>
  </si>
  <si>
    <t>překlad keramický nosný š 70mm dl 1,75m</t>
  </si>
  <si>
    <t>R317142412001</t>
  </si>
  <si>
    <t>Překlad nosný š 70 mm v do 250 mm na tenkovrstvou maltu dl 1250 mm</t>
  </si>
  <si>
    <t>1. V cenách jsou započteny náklady na dodání a uložení překladu, včetně podmazání ložné plochy tenkovrstvou maltou.</t>
  </si>
  <si>
    <t>R317142424</t>
  </si>
  <si>
    <t>Překlad nosný š 70 mm v do 250 mm na tenkovrstvou maltu dl 1500 mm</t>
  </si>
  <si>
    <t>R3171424242</t>
  </si>
  <si>
    <t>Překlad nosný š 70 mm v do 250 mm na tenkovrstvou maltu dl 1750 mm</t>
  </si>
  <si>
    <t>R317998133</t>
  </si>
  <si>
    <t>Tepelná izolace mezi překlady v 25 cm z XPS tl 100 mm</t>
  </si>
  <si>
    <t>1,25+1,25+1,5</t>
  </si>
  <si>
    <t>417321313</t>
  </si>
  <si>
    <t>Ztužující pásy a věnce ze ŽB tř. C 16/20</t>
  </si>
  <si>
    <t>24,12*0,25*0,3</t>
  </si>
  <si>
    <t>417361821</t>
  </si>
  <si>
    <t>Výztuž ztužujících pásů a věnců betonářskou ocelí 10 505</t>
  </si>
  <si>
    <t>1,809*0,09</t>
  </si>
  <si>
    <t>Úpravy povrchů, podlahy a osazování výplní</t>
  </si>
  <si>
    <t>59761370</t>
  </si>
  <si>
    <t>dlažba velkoformátová keramická slinutá přes 0,5 do 2 ks/m2</t>
  </si>
  <si>
    <t>21,17 
21,17 * 1,02 ' Přepočtené koeficientem množství</t>
  </si>
  <si>
    <t>R611321145</t>
  </si>
  <si>
    <t>Vápenocementová omítka štuková dvouvrstvá vnitřních stropních konstrukcí nanášená ručně</t>
  </si>
  <si>
    <t>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</si>
  <si>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R612321141</t>
  </si>
  <si>
    <t>Vápenocementová omítka štuková dvouvrstvá stěn nanášená ručně</t>
  </si>
  <si>
    <t>(24,12*3,0)+(21,17*0,25)+((2,25*6)*0,25)</t>
  </si>
  <si>
    <t>58581005</t>
  </si>
  <si>
    <t>malta těsnící hydraulicky rychle tuhnoucí se síranovzdorným pojivem</t>
  </si>
  <si>
    <t>1,5*(26,96+16,884)</t>
  </si>
  <si>
    <t>711191101</t>
  </si>
  <si>
    <t>Provedení izolace proti zemní vlhkosti hydroizolační stěrkou vodorovné na betonu, 1 vrstva</t>
  </si>
  <si>
    <t>1. V cenách nejsou započteny náklady na dodávku materiálu, tyto se oceňují ve specifikaci.</t>
  </si>
  <si>
    <t>711192102</t>
  </si>
  <si>
    <t>Provedení izolace proti zemní vlhkosti hydroizolační stěrkou svislé na zdivu, 1 vrstva</t>
  </si>
  <si>
    <t>24,12*0,7</t>
  </si>
  <si>
    <t>713</t>
  </si>
  <si>
    <t>Izolace tepelné</t>
  </si>
  <si>
    <t>63150980</t>
  </si>
  <si>
    <t>rohož izolační z minerální vlny lamelová s Al fólií 25kg/m3 tl 20mm</t>
  </si>
  <si>
    <t>26,96 * 1,02 ' Přepočtené koeficientem množství</t>
  </si>
  <si>
    <t>713111111</t>
  </si>
  <si>
    <t>Montáž izolace tepelné vrchem stropů volně kladenými rohožemi, pásy, dílci, deskami</t>
  </si>
  <si>
    <t>762</t>
  </si>
  <si>
    <t>Konstrukce tesařské</t>
  </si>
  <si>
    <t>55341213</t>
  </si>
  <si>
    <t>dveře jednokřídlé ocelové vchodové 800-900x1970 bezpečnostní do bytu třídy RC4</t>
  </si>
  <si>
    <t>61140041</t>
  </si>
  <si>
    <t>okno plastové s fixním zasklením dvojsklo do plochy 1m2</t>
  </si>
  <si>
    <t>0,75</t>
  </si>
  <si>
    <t>61161002</t>
  </si>
  <si>
    <t>dveře jednokřídlé voštinové povrch lakovaný plné 800x1970-2100mm</t>
  </si>
  <si>
    <t>R55341156</t>
  </si>
  <si>
    <t>dveře jednokřídlé ocelové vchodové 900x2100mm</t>
  </si>
  <si>
    <t>R762621120</t>
  </si>
  <si>
    <t>Osazení dveří jednokřídlových</t>
  </si>
  <si>
    <t>0,8*1,97 
0,9*2,1 
0,8*2,1*2 
Součet 6,826</t>
  </si>
  <si>
    <t>781</t>
  </si>
  <si>
    <t>Dokončovací práce - obklady</t>
  </si>
  <si>
    <t>59761026</t>
  </si>
  <si>
    <t>obklad keramický hladký do 12ks/m2</t>
  </si>
  <si>
    <t>((21,17+2,25+2,25+2,25+2,25+2,25+2,25)*2,25)*1,2</t>
  </si>
  <si>
    <t>781474112</t>
  </si>
  <si>
    <t>Montáž obkladů vnitřních keramických hladkých do 12 ks/m2 lepených flexibilním lepidlem</t>
  </si>
  <si>
    <t>1. Položky jsou určeny pro všechny druhy povrchových úprav.</t>
  </si>
  <si>
    <t>Ostatní konstrukce a práce, bourání</t>
  </si>
  <si>
    <t>985675111</t>
  </si>
  <si>
    <t>Bednění ztužujících věnců - zřízení</t>
  </si>
  <si>
    <t>24,12*0,25</t>
  </si>
  <si>
    <t>1. V ceně jsou započteny i náklady očištění bednění.</t>
  </si>
  <si>
    <t>985675121</t>
  </si>
  <si>
    <t>Bednění ztužujících věnců - odstranění</t>
  </si>
  <si>
    <t>((103,450-90,446)*1,45)*1,2</t>
  </si>
  <si>
    <t>SO 11-73-01 B</t>
  </si>
  <si>
    <t>T.ú. Blansko – Rájec-Jestřebí, Veřejné WC, elektroinstalace</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</si>
  <si>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</si>
  <si>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</si>
  <si>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Úpravy povrchů, podlahy, výplně otvorů</t>
  </si>
  <si>
    <t>61442</t>
  </si>
  <si>
    <t>ÚPRAVY POVRCHŮ VNITŘ KONSTR ZDĚNÝCH OMÍTKOU VÁP, VÁPCEM</t>
  </si>
  <si>
    <t>položka zahrnuje:dodávku veškerého materiálu potřebného pro předepsanou úpravu v předepsané kvalitěnutné vyspravení podkladu, případně zatření spar zdivapoložení vrstvy v předepsané tloušťcepotřebná lešení a podpěrné konstrukce</t>
  </si>
  <si>
    <t>62442</t>
  </si>
  <si>
    <t>ÚPRAVA POVRCHŮ VNĚJŠ KONSTR ZDĚNÝCH OMÍTKOU VÁP, VÁPCEM</t>
  </si>
  <si>
    <t>702511</t>
  </si>
  <si>
    <t>PRŮRAZ ZDIVEM (PŘÍČKOU) ZDĚNÝM TLOUŠŤKY DO 45 CM</t>
  </si>
  <si>
    <t>1. Položka obsahuje: – veškerý montážní a pomocný materiál – pomocné mechanismy2. Položka neobsahuje: X3. Způsob měření:Udává se počet kusů kompletní konstrukce nebo práce.</t>
  </si>
  <si>
    <t>703131</t>
  </si>
  <si>
    <t>KABELOVÝ ROŠT/LÁVKA NOSNÝ S FUNKČNÍ ODOLNOSTÍ PŘI POŽÁRU VČETNĚ UPEVNĚNÍ A PŘÍSLUŠENSTVÍ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</si>
  <si>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nátěr2. Položka neobsahuje: – víko a kabelové příchytky3. Způsob měření:Měří se metr délkový.</t>
  </si>
  <si>
    <t>R703761</t>
  </si>
  <si>
    <t>KABELOVÁ UCPÁVKA VODĚ ODOLNÁ PRO VNITŘNÍ PRŮMĚR OTVORU DO 60 MM</t>
  </si>
  <si>
    <t>741111</t>
  </si>
  <si>
    <t>KRABICE (ROZVODKA) INSTALAČNÍ PŘÍSTROJOVÁ PRÁZDNÁ</t>
  </si>
  <si>
    <t>741221</t>
  </si>
  <si>
    <t>SPÍNAČ INSTALAČNÍ DVOJITÝ KOMPLETNÍ MONTÁŽ NA KRABICI</t>
  </si>
  <si>
    <t>741532</t>
  </si>
  <si>
    <t>SVÍTIDLO INTERIÉROVÉ LED (IP 20) OD 11 DO 25 W</t>
  </si>
  <si>
    <t>741723</t>
  </si>
  <si>
    <t>ČIDLO POHYBOVÉ</t>
  </si>
  <si>
    <t>1. Položka obsahuje: – zapojení a nastavení přístroje2. Položka neobsahuje: X3. Způsob měření:Udává se počet kusů kompletní konstrukce nebo práce.</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</si>
  <si>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</si>
  <si>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741A11</t>
  </si>
  <si>
    <t>UZEMŇOVACÍ VODIČ V ZÁKLADECH FEZN DO 120 MM2</t>
  </si>
  <si>
    <t>1. Položka obsahuje: – přípravu podkladu pro osazení – měření, dělení, spojování, tvarování – ochranný nátěr spojů a při průchodu vodiče nad terén apod. dle příslušných norem2. Položka neobsahuje: – zemní práce, betonový základ – ochranu vodiče - chráničky apod.3. Způsob měření:Měří se metr délkový.</t>
  </si>
  <si>
    <t>741B21</t>
  </si>
  <si>
    <t>ZEMNÍCÍ TYČ NEREZOVÁ (V4A) DÉLKY DO 2 M</t>
  </si>
  <si>
    <t>1. Položka obsahuje: – přípravu podkladu pro osazení – spojování – ochranný nátěr spoje dle příslušných norem2. Položka neobsahuje: X3. Způsob měření:Udává se počet kusů kompletní konstrukce nebo práce.</t>
  </si>
  <si>
    <t>1. Položka obsahuje: – veškeré práce a materiál obsažený v názvu položky2.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</si>
  <si>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</si>
  <si>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</si>
  <si>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</si>
  <si>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připojení zařízení vodičem do Cu 16mm2 k zemnícímu vodiči délky do 2m vč. ukončení2. Položka neobsahuje: X3. Způsob měření:Udává se počet kusů kompletní konstrukce nebo práce.</t>
  </si>
  <si>
    <t>1. Položka obsahuje: – tvarování, přípravu spojů – svařování – ochranný nátěr spoje dle příslušných norem2.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</si>
  <si>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</si>
  <si>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743</t>
  </si>
  <si>
    <t>Silnoproud - Silnoproudá zařízení</t>
  </si>
  <si>
    <t>R743562</t>
  </si>
  <si>
    <t>ZDROJ BEZPEČNÉHO NAPĚTÍ 12V AC, 50VA, V ZAPUŠTĚNÉM PROVEDENÍ, VČ. MONTÁŽE</t>
  </si>
  <si>
    <t>1. Položka obsahuje: – veškeré příslušenství – technický popis viz. projektová dokumentace2. Položka neobsahuje: X3. Způsob měření:Udává se počet kusů kompletní konstrukce nebo práce.</t>
  </si>
  <si>
    <t>744</t>
  </si>
  <si>
    <t>Silnoproud - Rozvaděče nn</t>
  </si>
  <si>
    <t>R744115</t>
  </si>
  <si>
    <t>ROZVADĚČ R-WC DLE PROJEKTOVÉ DOKUMENTACE</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</si>
  <si>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atestů2. Položka neobsahuje: – přístrojové vybavení ( jističe, stykače apod. )3. Způsob měření:Udává se počet kusů kompletní konstrukce nebo práce.</t>
  </si>
  <si>
    <t>747111</t>
  </si>
  <si>
    <t>KONTROLA SILOVÝCH ROZVADĚČŮ NN, 1 POLE</t>
  </si>
  <si>
    <t>1. Položka obsahuje: – cenu za kontrolu, revizi, seřízení a uvedení do provozu zařízení dle příslušných norem a předpisů, včetně vystavení protokolu2. Položka neobsahuje: X3. Způsob měření:Udává se počet kusů kompletní konstrukce nebo práce.</t>
  </si>
  <si>
    <t>747212</t>
  </si>
  <si>
    <t>CELKOVÁ PROHLÍDKA, ZKOUŠENÍ, MĚŘENÍ A VYHOTOVENÍ VÝCHOZÍ REVIZNÍ ZPRÁVY, PRO OBJEM IN PŘES 100 DO 500 TIS. KČ</t>
  </si>
  <si>
    <t>747413</t>
  </si>
  <si>
    <t>MĚŘENÍ ZEMNÍCH ODPORŮ - ZEMNICÍ SÍTĚ DÉLKY PÁSKU DO 100 M</t>
  </si>
  <si>
    <t>Ostatní práce</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</si>
  <si>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</si>
  <si>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</si>
  <si>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</si>
  <si>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SO 11-74-01</t>
  </si>
  <si>
    <t>T.ú. Blansko - Rájec-Jestřebí, Zastřešení výstupních objektů</t>
  </si>
  <si>
    <t>13021012</t>
  </si>
  <si>
    <t>tyč ocelová žebírková jakost BSt 500S výztuž do betonu D 10mm</t>
  </si>
  <si>
    <t>275322511</t>
  </si>
  <si>
    <t>Základové patky ze ŽB se zvýšenými nároky na prostředí tř. C 25/30</t>
  </si>
  <si>
    <t>275361821</t>
  </si>
  <si>
    <t>Výztuž základových patek betonářskou ocelí 10 505 (R)</t>
  </si>
  <si>
    <t>13010760</t>
  </si>
  <si>
    <t>ocel profilová IPE 300 jakost 11 375</t>
  </si>
  <si>
    <t>13010960</t>
  </si>
  <si>
    <t>ocel profilová HE-A 200 jakost 11 375</t>
  </si>
  <si>
    <t>14011036</t>
  </si>
  <si>
    <t>trubka ocelová bezešvá hladká jakost 11 353 60,3x4,0mm</t>
  </si>
  <si>
    <t>4*6,1+4*5,95</t>
  </si>
  <si>
    <t>337173110</t>
  </si>
  <si>
    <t>Montáž ocelových kcí skeletů 1 až 2 podlažních budov</t>
  </si>
  <si>
    <t>6,037+10,258</t>
  </si>
  <si>
    <t>Trubka hranatá 200x200x10 mm</t>
  </si>
  <si>
    <t>6*3,41+6*2,71+3*3,38+6*2,68</t>
  </si>
  <si>
    <t>444151111</t>
  </si>
  <si>
    <t>Montáž krytiny ocelových střech ze sendvičových panelů šroubovaných budov v do 6 m</t>
  </si>
  <si>
    <t>153+221</t>
  </si>
  <si>
    <t>R002</t>
  </si>
  <si>
    <t>Sendvičový střešní panel</t>
  </si>
  <si>
    <t>55324020</t>
  </si>
  <si>
    <t>kazeta fasádní plechová</t>
  </si>
  <si>
    <t>621271001</t>
  </si>
  <si>
    <t>Montáž odvětrávané fasády podhledů nýtováním na dřevěný rošt bez tepelné izolace</t>
  </si>
  <si>
    <t>622271001</t>
  </si>
  <si>
    <t>Montáž odvětrávané fasády stěn nýtováním na dřevěný rošt bez tepelné izolace</t>
  </si>
  <si>
    <t>R003</t>
  </si>
  <si>
    <t>Kompozitní hliníkový obklad</t>
  </si>
  <si>
    <t>998</t>
  </si>
  <si>
    <t>Přesun hmot</t>
  </si>
  <si>
    <t>998014211</t>
  </si>
  <si>
    <t>Přesun hmot pro budovy jednopodlažní z kovových dílců</t>
  </si>
  <si>
    <t>SO 11-77-01</t>
  </si>
  <si>
    <t>Orientační systém</t>
  </si>
  <si>
    <t>R7511111</t>
  </si>
  <si>
    <t>DIGITÁLNÍ HLASOVÝ MAJÁČEK PRO NEVIDOMÉ, DODÁVKA A MONTÁŽ</t>
  </si>
  <si>
    <t>Položka obsahuje:     
– dodávku a montáž zařízení v příslušném provedení na podpůrnou konstrukci včetně upevňovacího a pomocného materiálu     
– protikorozní úpravu, není-li tato provedena již z výroby nebo daná vlastnostmi použitého materiálu     
– přezkoušení zařízení       
Způsob měření:   
Udává se počet kusů kompletní konstrukce nebo práce.</t>
  </si>
  <si>
    <t>R923731</t>
  </si>
  <si>
    <t>TABULE VELIKOSTI 1100X355 MM "OZNAČENÍ SMĚRŮ"</t>
  </si>
  <si>
    <t>R923751</t>
  </si>
  <si>
    <t>TABULE ORIENTAČNÍHO SYSTÉMU VELIKOSTI 960X240 MM (NA ZASTŘEŠENÍ PODCHODU)</t>
  </si>
  <si>
    <t>TABULE ORIENTAČNÍHO SYSTÉMU CÍLOVÁ VELIKOSTI 240X240 MM, NA STĚNĚ,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</si>
  <si>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</si>
  <si>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TABULE ORIENTAČNÍHO SYSTÉMU CÍLOVÁ VELIKOSTI 640X240 MM, NA STĚNĚ, JEDNOSTRANNÁ</t>
  </si>
  <si>
    <t>R9237517</t>
  </si>
  <si>
    <t>TABULE ORIENTAČNÍHO SYSTÉMU VELIKOSTI 340X340 MM, JEDNOSTRANNÁ</t>
  </si>
  <si>
    <t>1. Položka obsahuje:   
 – dodávku a montáž návěsti v příslušném provedení na sloupek, popř. jinou podpůrnou konstrukci včetně upevňovacího a pomocného materiálu   
 – případnou doplňkovou nosnou konstrukci    
 – protikorozní úpravu, není-li tato provedena již z výroby nebo daná vlastnostmi použitého materiálu   
 –  fólie požadovaných parametrů    
2. Způsob měření:   
Udává se počet kusů kompletní konstrukce nebo práce.</t>
  </si>
  <si>
    <t>R923762</t>
  </si>
  <si>
    <t>HMATNÝ ŠTÍTEK S  BRAILLOVÝM PÍSMEM (NA DVEŘNÍ KŘÍDLO NEBO TURNIKET)</t>
  </si>
  <si>
    <t>1. Položka obsahuje:   
 – dodávku a montáž štítku v příslušném provedení včetně upevňovacího a pomocného materiálu   
 – protikorozní úpravu, není-li tato provedena již z výroby nebo daná vlastnostmi použitého materiálu   
2. Způsob měření:   
Udává se počet kusů kompletní konstrukce nebo práce.</t>
  </si>
  <si>
    <t>SO 11-78-01</t>
  </si>
  <si>
    <t>T.ú. Blansko - Rájec-Jestřebí, demolice objektu na parc. č. st. 1651</t>
  </si>
  <si>
    <t>319,699*0,5</t>
  </si>
  <si>
    <t>311237161</t>
  </si>
  <si>
    <t>Zdivo jednovrstvé tepelně izolační z cihel broušených na tenkovrstvou maltu U přes 0,14 do 0,18 W/m2K tl zdiva 500 mm</t>
  </si>
  <si>
    <t>0,9*2</t>
  </si>
  <si>
    <t>59612095</t>
  </si>
  <si>
    <t>cihelný blok děrovaný broušený U 0,14-0,18W/m2K pro tepelně izolační zdivo tl 500mm včetně pojiva (zdící pěny)</t>
  </si>
  <si>
    <t>58591504</t>
  </si>
  <si>
    <t>směs suchá omítková jádrová ruční jemná</t>
  </si>
  <si>
    <t>0,03*90,084</t>
  </si>
  <si>
    <t>622321121</t>
  </si>
  <si>
    <t>Vápenocementová omítka hladká jednovrstvá vnějších stěn nanášená ručně</t>
  </si>
  <si>
    <t>75,07*1,2</t>
  </si>
  <si>
    <t>714</t>
  </si>
  <si>
    <t>Akustická a protiotřesová opatření</t>
  </si>
  <si>
    <t>714140801</t>
  </si>
  <si>
    <t>Demontáž zvukotěsných oken se zasklením jednoduchým</t>
  </si>
  <si>
    <t>714140802</t>
  </si>
  <si>
    <t>Demontáž zvukotěsných oken se zasklením dvojnásobným</t>
  </si>
  <si>
    <t>741421833</t>
  </si>
  <si>
    <t>Demontáž drátu nebo lana svodového vedení D přes 8 mm šikmá střecha</t>
  </si>
  <si>
    <t>765</t>
  </si>
  <si>
    <t>Krytina skládaná</t>
  </si>
  <si>
    <t>765142813</t>
  </si>
  <si>
    <t>Demontáž krytiny z polykarbonátových vlnitých, trapézových desek sklonu střechy do 30°</t>
  </si>
  <si>
    <t>333,087</t>
  </si>
  <si>
    <t>767</t>
  </si>
  <si>
    <t>Konstrukce zámečnické</t>
  </si>
  <si>
    <t>767641805</t>
  </si>
  <si>
    <t>Demontáž zárubní dveří odřezáním plochy přes 2,5 do 4,5 m2</t>
  </si>
  <si>
    <t>781471810</t>
  </si>
  <si>
    <t>Demontáž obkladů z obkladaček keramických kladených do malty</t>
  </si>
  <si>
    <t>(1+0,86+2+1,2+1,2+0,86+1,2+1,2+0,86+1,2+1,2+0,86+1,2+1,2+0,86+1+1+0,98+1,86+2)*2 
(0,8+0,2+1,3+1,3+0,86)*2 
Součet 56,4</t>
  </si>
  <si>
    <t>981513111</t>
  </si>
  <si>
    <t>Demolice konstrukcí objektů zděných na MVC těžkou mechanizací</t>
  </si>
  <si>
    <t>(((18,8*5,1)+(9,45*5,1)+(23,75*5,1)+(11,85*5,1)+(7,95*5,1))*0,5)*1,2</t>
  </si>
  <si>
    <t>1. Ceny jsou stanoveny na měrnou jednotku m3 skutečného objemu konstrukcí.  
2. Skutečný objem konstrukcí se určí součtem objemů obvodových, schodišťových, středních nosných zdí, schodišť a stropů. Od celkového objemu se neodečítá objem okenních a dveřních otvorů, parapetních ústupků. Tloušťka stropní konstrukce se určí včetně podlahových konstrukcí a podhledů. Tloušťka klenby se určuje v průměrné tloušťce jako aritmetický průměr tloušťky v patě a ve vrcholu klenby až k nášlapné ploše podlahové konstrukce, která na ní spočívá. U stropů s viditelnými trámy se objem trámů jednotlivě připočítává k objemu stropů. Totéž platí pro průvlaky a samostatné trámy. Objem stropů schodiště se započítává objemem daným součinem půdorysné plochy schodiště a tloušťky patrové podesty.</t>
  </si>
  <si>
    <t>981513114</t>
  </si>
  <si>
    <t>Demolice konstrukcí objektů z betonu železového těžkou mechanizací</t>
  </si>
  <si>
    <t>18,8*0,5*0,8 
23,75*0,5*0,8 
2,78*0,5*0,8 
(9,45*0,5*0,8)*4 
11,85*0,5*0,8 
2,7*0,5*0,8 
4,05*0,5*0,8 
((23,750+2,78)*11,85)*0,2 
103,568*1,2</t>
  </si>
  <si>
    <t>(2*219,708)*1,2</t>
  </si>
  <si>
    <t>R015121</t>
  </si>
  <si>
    <t>POPLATKY ZA LIKVIDACI ODPADŮ NEKONTAMINOVANÝCH - 17 09 04 SMĚSNÉ STAVEBNÍ A DEMOLIČNÍ ODPADY Z INTERIÉRŮ BUDOV, RÁMY OKEN SE SKLENĚNOU VÝPLNÍ, VČETNĚ DOPRAVY</t>
  </si>
  <si>
    <t>(1,7*124,282)*1,2</t>
  </si>
  <si>
    <t>R015820</t>
  </si>
  <si>
    <t>POPLATKY ZA LIKVIDACI ODPADŮ NEKONTAMINOVANÝCH - 17 04 07 - ŠROT SMĚSNÝCH KOVŮ, VČETNĚ DOPRAVY</t>
  </si>
  <si>
    <t>VRN3</t>
  </si>
  <si>
    <t>Zařízení staveniště</t>
  </si>
  <si>
    <t>R032103000</t>
  </si>
  <si>
    <t>Obytná stavební buňka pro prodej lístku v rámci výstavby</t>
  </si>
  <si>
    <t>…</t>
  </si>
  <si>
    <t>SO 11-79-01</t>
  </si>
  <si>
    <t>T.ú. Blansko - Rájec-Jestřebí, mobiliář</t>
  </si>
  <si>
    <t>122211101</t>
  </si>
  <si>
    <t>Odkopávky a prokopávky v hornině třídy těžitelnosti I, skupiny 3 ručně</t>
  </si>
  <si>
    <t>(((0,2*0,2*0,5)*4)+((0,35*0,87*0,35)*3))*1,2</t>
  </si>
  <si>
    <t>1. Ceny lze použít pro jakékoliv množství odkopané zeminy.  
2. V cenách jsou započteny i náklady na přehození výkopku na vzdálenost do 3 m nebo naložení na dopravní prostředek.</t>
  </si>
  <si>
    <t>((((0,2*0,5)*4)*4)+(((0,35*0,35)*12)+(0,35*0,87)*12))*1,2</t>
  </si>
  <si>
    <t>275313611</t>
  </si>
  <si>
    <t>Základové patky z betonu tř. C 16/20</t>
  </si>
  <si>
    <t>58932571</t>
  </si>
  <si>
    <t>beton C 16/20 X0,XC1 kamenivo frakce 0/16</t>
  </si>
  <si>
    <t>275351111</t>
  </si>
  <si>
    <t>Bednění základových bloků tradiční oboustranné</t>
  </si>
  <si>
    <t>1. V cenách jsou započteny i náklady na:  
a) případné nutné přepažování,  
b) odstranění bednění.  
2. Výška bednění se určuje jako svislá vzdálenost mezi základovou spárou a horní hranicí základu.</t>
  </si>
  <si>
    <t>Cykloboxy 1040(960)x2100x1430mm</t>
  </si>
  <si>
    <t>Stojan na kola 600x60x1005 mm</t>
  </si>
  <si>
    <t>936104213</t>
  </si>
  <si>
    <t>Montáž odpadkového koše kotevními šrouby na pevný podklad</t>
  </si>
  <si>
    <t>936124113</t>
  </si>
  <si>
    <t>Montáž lavičky stabilní kotvené šrouby na pevný podklad</t>
  </si>
  <si>
    <t>R74910103</t>
  </si>
  <si>
    <t>Ocelová venkovní lavička</t>
  </si>
  <si>
    <t>R74910222</t>
  </si>
  <si>
    <t>Odpadkový koš</t>
  </si>
  <si>
    <t>2,68*0,480</t>
  </si>
  <si>
    <t xml:space="preserve">  D.2.3</t>
  </si>
  <si>
    <t>Trakční a energetická zařízení</t>
  </si>
  <si>
    <t>D.2.3</t>
  </si>
  <si>
    <t>SO 11-81-01</t>
  </si>
  <si>
    <t>Žst. Blansko, úpravy trakčního vedení</t>
  </si>
  <si>
    <t>74A</t>
  </si>
  <si>
    <t>Základy TV</t>
  </si>
  <si>
    <t>272366</t>
  </si>
  <si>
    <t>VÝZTUŽ ZÁKLADŮ Z KARI SÍTÍ</t>
  </si>
  <si>
    <t>Technická specifikace položky odpovídá příslušné cenové soustavě.</t>
  </si>
  <si>
    <t>74A110</t>
  </si>
  <si>
    <t>ZÁKLAD TV HLOUBENÝ V JAKÉKOLIV TŘÍDĚ ZEMINY</t>
  </si>
  <si>
    <t>74A150</t>
  </si>
  <si>
    <t>ODVOZ ZEMINY Z VÝKOPU (NA LIKVIDACI ODPADŮ NEBO JINÉ URČENÉ MÍSTO)</t>
  </si>
  <si>
    <t>M3KM</t>
  </si>
  <si>
    <t>74A310</t>
  </si>
  <si>
    <t>PŘÍDAVNÁ VÝZTUŽ PRO ZÁKLAD TV</t>
  </si>
  <si>
    <t>74A330</t>
  </si>
  <si>
    <t>SVORNÍKOVÝ KOŠ PRO ZÁKLAD TV</t>
  </si>
  <si>
    <t>74A350</t>
  </si>
  <si>
    <t>KORUGOVANÁ ROURA PRO ZÁKLAD TV</t>
  </si>
  <si>
    <t>74A430</t>
  </si>
  <si>
    <t>HLAVIČKA PRO ZÁKLAD</t>
  </si>
  <si>
    <t>74A450</t>
  </si>
  <si>
    <t>ÚPRAVA KABELŮ U ZÁKLADU TV</t>
  </si>
  <si>
    <t>74A460</t>
  </si>
  <si>
    <t>ÚPRAVA ODVODNĚNÍ U ZÁKLADU TV</t>
  </si>
  <si>
    <t>74A470</t>
  </si>
  <si>
    <t>ÚPRAVA OPLOCENÍ U ZÁKLADU TV</t>
  </si>
  <si>
    <t>74AF11</t>
  </si>
  <si>
    <t>TAŽNÉ HNACÍ VOZIDLO K PRACOVNÍM SOUPRAVÁM (PRO ZÁKLADY - MONTÁŽ)</t>
  </si>
  <si>
    <t>74B</t>
  </si>
  <si>
    <t>Stožáry TV</t>
  </si>
  <si>
    <t>74B114</t>
  </si>
  <si>
    <t>STOŽÁR TV OCELOVÝ TRUBKOVÝ DO DUTINY, TYPU T219 NEBO TB219, DÉLKY PŘES 10 M DO 14 M VČETNĚ</t>
  </si>
  <si>
    <t>74B115</t>
  </si>
  <si>
    <t>STOŽÁR TV OCELOVÝ TRUBKOVÝ DO DUTINY, TYPU T245 NEBO TB245, DÉLKY DO 10 M VČETNĚ</t>
  </si>
  <si>
    <t>74B116</t>
  </si>
  <si>
    <t>STOŽÁR TV OCELOVÝ TRUBKOVÝ DO DUTINY, TYPU T245 NEBO TB245, DÉLKY PŘES 10 M DO 14 M VČETNĚ</t>
  </si>
  <si>
    <t>74B216</t>
  </si>
  <si>
    <t>STOŽÁR TV OCELOVÝ TRUBKOVÝ JEDNODUCHÝ NA SVORNÍKY, TYPU TS245 NEBO TSI245, DÉLKY PŘES 10 M DO 14 M VČETNĚ</t>
  </si>
  <si>
    <t>74B231</t>
  </si>
  <si>
    <t>STOŽÁR TV OCELOVÝ TRUBKOVÝ JEDNODUCHÝ BRÁNOVÝ NA SVORNÍKY, TYPU TBS219 NEBO TBSI219, DÉLKY DO 10 M VČETNĚ</t>
  </si>
  <si>
    <t>74B232</t>
  </si>
  <si>
    <t>STOŽÁR TV OCELOVÝ TRUBKOVÝ JEDNODUCHÝ BRÁNOVÝ NA SVORNÍKY, TYPU TBS219 NEBO TBSI219, DÉLKY PŘES 10 M DO 14 M VČETNĚ</t>
  </si>
  <si>
    <t>74B234</t>
  </si>
  <si>
    <t>STOŽÁR TV OCELOVÝ TRUBKOVÝ JEDNODUCHÝ BRÁNOVÝ NA SVORNÍKY, TYPU TBS245 NEBO TBSI245, DÉLKY PŘES 10 M DO 14 M VČETNĚ</t>
  </si>
  <si>
    <t>74B413</t>
  </si>
  <si>
    <t>STOŽÁR TV OCELOVÝ TRUBKOVÝ DVOJITÝ BRÁNOVÝ NA SVORNÍKY, TYPU 2TBS219 NEBO 2TBSI219, DÉLKY DO 10 M VČETNĚ</t>
  </si>
  <si>
    <t>74B711</t>
  </si>
  <si>
    <t>BRÁNY NEBO VÝLOŽNÍKY - BŘEVNO TYPU 23L</t>
  </si>
  <si>
    <t>74B721</t>
  </si>
  <si>
    <t>PŘIPEVNĚNÍ BŘEVNA BRÁNY NEBO VÝLOŽNÍKU S UKONČENÍM TYPU A NA 1T</t>
  </si>
  <si>
    <t>74B722</t>
  </si>
  <si>
    <t>PŘIPEVNĚNÍ BŘEVNA BRÁNY NEBO VÝLOŽNÍKU S UKONČENÍM TYPU B NA 2T</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</si>
  <si>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 ních podpěr.</t>
  </si>
  <si>
    <t>74B741</t>
  </si>
  <si>
    <t>VYVĚŠENÍ BŘEVNA BRÁNY NEBO VÝLOŽNÍKU NA 1T</t>
  </si>
  <si>
    <t>74B750</t>
  </si>
  <si>
    <t>SPOJENÍ DVOJICE T STOŽÁRŮ BŘEVÍNKEM</t>
  </si>
  <si>
    <t>74B830</t>
  </si>
  <si>
    <t>OCELOVÁ KONSTRUKCE NESTANDARDNÍ</t>
  </si>
  <si>
    <t>74B911</t>
  </si>
  <si>
    <t>PŘÍPLATEK ZA MONTÁŽ BŘEVNA BRÁNY NEBO VÝLOŽNÍKU NAD STÁVAJÍCÍM VEDENÍM</t>
  </si>
  <si>
    <t>74BF11</t>
  </si>
  <si>
    <t>TAŽNÉ HNACÍ VOZIDLO K PRACOVNÍM SOUPRAVÁM (PRO STOŽÁRY A BRÁNY - MONTÁŽ )</t>
  </si>
  <si>
    <t>74C</t>
  </si>
  <si>
    <t>Vodiče TV</t>
  </si>
  <si>
    <t>74C121</t>
  </si>
  <si>
    <t>PŘÍPLATEK ZA PLASTOVÝ IZOLÁTOR</t>
  </si>
  <si>
    <t>74C138</t>
  </si>
  <si>
    <t>VYVĚŠENÍ BOČNÍHO DRŽÁKU NA KONZOLE, SIK NEBO SMĚROVÉM LANĚ</t>
  </si>
  <si>
    <t>74C221</t>
  </si>
  <si>
    <t>ZÁVĚS SESTAVY TROLEJOVÉHO VEDENÍ NA BRÁNĚ BEZ PŘÍDAVNÉHO LANA</t>
  </si>
  <si>
    <t>74C222</t>
  </si>
  <si>
    <t>ZÁVĚS SESTAVY TROLEJOVÉHO VEDENÍ NA BRÁNĚ S PŘÍDAVNÝM LANEM</t>
  </si>
  <si>
    <t>74C311</t>
  </si>
  <si>
    <t>KŘÍŽENÍ SESTAV</t>
  </si>
  <si>
    <t>74C312</t>
  </si>
  <si>
    <t>VĚŠÁK TROLEJE ZÁKLADNÍ (PEVNÝ NEBO KLUZNÝ)</t>
  </si>
  <si>
    <t>74C315</t>
  </si>
  <si>
    <t>PROUDOVÉ PROPOJENÍ PODÉLNÝCH POLÍ</t>
  </si>
  <si>
    <t>74C322</t>
  </si>
  <si>
    <t>SPOJKA LAN A TROLEJÍ IZOLOVANÁ</t>
  </si>
  <si>
    <t>74C331</t>
  </si>
  <si>
    <t>DĚLIČ V TROLEJI VČETNĚ TABULKY</t>
  </si>
  <si>
    <t>74C361</t>
  </si>
  <si>
    <t>ODTAH NOSNÉHO LANA A TROLEJE SPOLEČNÝ</t>
  </si>
  <si>
    <t>74C411</t>
  </si>
  <si>
    <t>KOTVENÍ SMĚROVÝCH LAN PEVNÉ, 1 NEBO 2 LANA 50-70 MM2</t>
  </si>
  <si>
    <t>74C412</t>
  </si>
  <si>
    <t>KOTVENÍ SMĚROVÝCH LAN PÉROVÉ, 1 NEBO 2 LANA 50-70 MM2</t>
  </si>
  <si>
    <t>74C432</t>
  </si>
  <si>
    <t>SMĚROVÁ LANA - VLOŽENÁ IZOLACE V PŘÍČNÝCH POLÍCH</t>
  </si>
  <si>
    <t>74C441</t>
  </si>
  <si>
    <t>TAŽENÍ SMĚROVÝCH A PŘÍČNÝCH LAN 50 MM2 BZ NEBO FE</t>
  </si>
  <si>
    <t>74C511</t>
  </si>
  <si>
    <t>POHYBLIVÉ KOTVENÍ SESTAVY TV NA STOŽÁRU - 8 KN</t>
  </si>
  <si>
    <t>74C561</t>
  </si>
  <si>
    <t>PEVNÉ KOTVENÍ NA STOŽÁRU DO 15 KN - SESTAVA TV</t>
  </si>
  <si>
    <t>74C571</t>
  </si>
  <si>
    <t>TAŽENÍ NOSNÉHO LANA 50 MM2 BZ, FE</t>
  </si>
  <si>
    <t>74C581</t>
  </si>
  <si>
    <t>TAŽENÍ TROLEJE 80 MM2 CU</t>
  </si>
  <si>
    <t>74C591</t>
  </si>
  <si>
    <t>VÝŠKOVÁ REGULACE TROLEJE</t>
  </si>
  <si>
    <t>74C592</t>
  </si>
  <si>
    <t>PŘÍPLATEK ZA ROZVINUTÍ NOSNÉHO LANA NAD DOLNÍM SMĚROVÝM LANEM</t>
  </si>
  <si>
    <t>74C596</t>
  </si>
  <si>
    <t>ZAJIŠTĚNÍ KOTVENÍ  NL A TR VŠECH SESTAV</t>
  </si>
  <si>
    <t>74C5A1</t>
  </si>
  <si>
    <t>DEFINITIVNÍ REGULACE POHYBLIVÉHO KOTVENÍ TROLEJE</t>
  </si>
  <si>
    <t>74C5A2</t>
  </si>
  <si>
    <t>DEFINITIVNÍ REGULACE POHYBLIVÉHO KOTVENÍ NOSNÉHO LANA</t>
  </si>
  <si>
    <t>74C967</t>
  </si>
  <si>
    <t>VÝSTRAŽNÁ TABULKA NA STOŽÁRU TV NEBO KONSTRUKCI</t>
  </si>
  <si>
    <t>74C968</t>
  </si>
  <si>
    <t>TABULKA ČÍSLOVÁNÍ STOŽÁRU NEBO POHONU ODPOJOVAČE</t>
  </si>
  <si>
    <t>74C973</t>
  </si>
  <si>
    <t>ÚPRAVY STÁVAJÍCÍHO TV - PROVIZORNÍ STAVY ZA 100 M ZPROVOZŇOVANÉ SKUPINY</t>
  </si>
  <si>
    <t>74C975</t>
  </si>
  <si>
    <t>AKTUALIZACE TV DLE KOLEJOVÝCH POSTUPŮ ZA 100 M ZPROVOZŇOVANÉ SKUPINY</t>
  </si>
  <si>
    <t>74CF11</t>
  </si>
  <si>
    <t>TAŽNÉ HNACÍ VOZIDLO K PRACOVNÍM SOUPRAVÁM (PRO VODIČE - MONTÁŽ)</t>
  </si>
  <si>
    <t>74EF11</t>
  </si>
  <si>
    <t>HNACÍ KOLEJOVÁ VOZIDLA DEMONTÁŽNÍCH SOUPRAV PRO PRÁCE NA TV</t>
  </si>
  <si>
    <t>74F2</t>
  </si>
  <si>
    <t>Nátěry TV</t>
  </si>
  <si>
    <t>74F231</t>
  </si>
  <si>
    <t>BEZPEČNOSTNÍ PRUH NA PODPĚŘE TV ČERNOŽLUTÝ</t>
  </si>
  <si>
    <t>74F232</t>
  </si>
  <si>
    <t>BEZPEČNOSTNÍ PRUH NA PODPĚŘE TV BÍLOČERVENÝ</t>
  </si>
  <si>
    <t>74F3</t>
  </si>
  <si>
    <t>Revize, zkoušky a měření TV</t>
  </si>
  <si>
    <t>74F311</t>
  </si>
  <si>
    <t>MĚŘENÍ PARAMETRŮ TV DYNAMICKÉ (MĚŘÍCÍM VOZEM)</t>
  </si>
  <si>
    <t>74F312</t>
  </si>
  <si>
    <t>MĚŘENÍ PARAMETRŮ TV STATICKÉ</t>
  </si>
  <si>
    <t>74F313</t>
  </si>
  <si>
    <t>MĚŘENÍ ELEKTRICKÝCH VLASTNOSTÍ TV</t>
  </si>
  <si>
    <t>74F321</t>
  </si>
  <si>
    <t>PROTOKOL ZPŮSOBILOSTI</t>
  </si>
  <si>
    <t>74F322</t>
  </si>
  <si>
    <t>REVIZNÍ ZPRÁVA</t>
  </si>
  <si>
    <t>74F323</t>
  </si>
  <si>
    <t>74F331</t>
  </si>
  <si>
    <t>TECHNICKÁ POMOC PŘI VÝSTAVBĚ TV</t>
  </si>
  <si>
    <t>74F332</t>
  </si>
  <si>
    <t>VÝKON ORGANIZAČNÍCH JEDNOTEK SPRÁVCE</t>
  </si>
  <si>
    <t>74F4</t>
  </si>
  <si>
    <t>Demontáže TV</t>
  </si>
  <si>
    <t>74F411</t>
  </si>
  <si>
    <t>DEMONTÁŽ BETONOVÝCH ZÁKLADŮ TV</t>
  </si>
  <si>
    <t>74F422</t>
  </si>
  <si>
    <t>DEMONTÁŽ OCELOVÝCH STOŽÁRŮ TRUBKOVÝCH NEBO PROFILOVÝCH</t>
  </si>
  <si>
    <t>74F423</t>
  </si>
  <si>
    <t>DEMONTÁŽ OCELOVÝCH STOŽÁRŮ PŘÍHRADOVÝCH</t>
  </si>
  <si>
    <t>74F425</t>
  </si>
  <si>
    <t>DEMONTÁŽ BRAN A KRAKORCŮ (VČETNĚ VYVĚŠENÍ A UKONČENÍ)</t>
  </si>
  <si>
    <t>74F429</t>
  </si>
  <si>
    <t>DEMONTÁŽ NESTANDARDNÍCH KOVOVÝCH KONSTRUKCÍ</t>
  </si>
  <si>
    <t>74F432</t>
  </si>
  <si>
    <t>DEMONTÁŽ PŘÍČNÝCH LAN SMĚROVÝCH (VČETNĚ KOTVENÍ)</t>
  </si>
  <si>
    <t>74F435</t>
  </si>
  <si>
    <t>DEMONTÁŽ ZÁVĚSŮ TV NA BRÁNĚ</t>
  </si>
  <si>
    <t>74F441</t>
  </si>
  <si>
    <t>DEMONTÁŽ DĚLIČŮ</t>
  </si>
  <si>
    <t>74F443</t>
  </si>
  <si>
    <t>DEMONTÁŽ KOTVENÍ TR NEBO NL PEVNÝCH</t>
  </si>
  <si>
    <t>74F444</t>
  </si>
  <si>
    <t>DEMONTÁŽ KOTVENÍ TR NEBO NL POHYBLIVÝCH</t>
  </si>
  <si>
    <t>74F455</t>
  </si>
  <si>
    <t>DEMONTÁŽ VĚŠÁKŮ TROLEJE</t>
  </si>
  <si>
    <t>74F456</t>
  </si>
  <si>
    <t>DEMONTÁŽ PROUDOVÝCH PROPOJENÍ PODÉLNÝCH A PŘÍČNÝCH</t>
  </si>
  <si>
    <t>74F457</t>
  </si>
  <si>
    <t>DEMONTÁŽ VLOŽENÝCH IZOLACÍ V PODÉLNÝCH A PŘÍČNÝCH POLÍCH</t>
  </si>
  <si>
    <t>74F465</t>
  </si>
  <si>
    <t>DEMONTÁŽ TROLEJE VČETNĚ NÁSTAVKŮ STOČENÍM NA BUBEN</t>
  </si>
  <si>
    <t>74F467</t>
  </si>
  <si>
    <t>DEMONTÁŽ LAN NOSNÝCH VČETNĚ NÁSTAVKŮ STOČENÍM NA BUBEN</t>
  </si>
  <si>
    <t>74F492</t>
  </si>
  <si>
    <t>DEMONTÁŽ - ODVOZ (NA LIKVIDACI ODPADŮ NEBO JINÉ URČENÉ MÍSTO)</t>
  </si>
  <si>
    <t>tkm</t>
  </si>
  <si>
    <t>74R</t>
  </si>
  <si>
    <t>Různé TV</t>
  </si>
  <si>
    <t>74R000R</t>
  </si>
  <si>
    <t>Kontrolní zaměření základu TV</t>
  </si>
  <si>
    <t>Viz polohový plán</t>
  </si>
  <si>
    <t>85</t>
  </si>
  <si>
    <t>74R001R</t>
  </si>
  <si>
    <t>Vytýčení výšky TK projektované koleje</t>
  </si>
  <si>
    <t>BOD</t>
  </si>
  <si>
    <t>86</t>
  </si>
  <si>
    <t>74R002R</t>
  </si>
  <si>
    <t>Stabilizace plastikovým mezníkem</t>
  </si>
  <si>
    <t>87</t>
  </si>
  <si>
    <t>74R010R</t>
  </si>
  <si>
    <t>Zaměření skutečného stavu trakčního vedení - 1 stožár</t>
  </si>
  <si>
    <t>88</t>
  </si>
  <si>
    <t>74R015R</t>
  </si>
  <si>
    <t>Zaměření skutečného provedení TV 2kolej. trať, malé ŽST    za 100m</t>
  </si>
  <si>
    <t>89</t>
  </si>
  <si>
    <t>91</t>
  </si>
  <si>
    <t>R015270</t>
  </si>
  <si>
    <t>POPLATKY ZA LIKVIDACI ODPADŮ NEKONTAMINOVANÝCH - 17 01 03 IZOLÁTORY PORCELÁNOVÉ VČETNĚ DOPRAVY</t>
  </si>
  <si>
    <t>92</t>
  </si>
  <si>
    <t>93</t>
  </si>
  <si>
    <t>R015840</t>
  </si>
  <si>
    <t>POPLATKY ZA LIKVIDACI ODPADŮ NEKONTAMINOVANÝCH - 17 04 01 - ODPAD MĚDI A JEJÍCH SLITIN, VČETNĚ DOPRAVY</t>
  </si>
  <si>
    <t>SO 11-86-01</t>
  </si>
  <si>
    <t>T.ú. Blansko – Rájec-Jestřebí, přeložka kabeu 6kV</t>
  </si>
  <si>
    <t>viz. přílohy projektové dokumentace</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</si>
  <si>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</si>
  <si>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</si>
  <si>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Zahrnuje dodání předepsané travní směsi, její výsev na ornici, zalévání, první pokosení, to vše bez ohledu na sklon terénu</t>
  </si>
  <si>
    <t>1. Položka obsahuje:  
 – pomocné mechanismy  
2. Položka neobsahuje:  
 X  
3. Způsob měření:  
Měří se plocha v metrech čtverečných.</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</si>
  <si>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</si>
  <si>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</si>
  <si>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709612</t>
  </si>
  <si>
    <t>DEMONTÁŽ CHRÁNIČKY/TRUBKY</t>
  </si>
  <si>
    <t>1. Položka obsahuje:  
– veškeré práce a materiál obsažený v názvu položky  
2. Položka neobsahuje:  
X  
3. Způsob měření:  
Udává se počet kusů kompletní konstrukce nebo práce.</t>
  </si>
  <si>
    <t>742611</t>
  </si>
  <si>
    <t>KABEL VN - TŘÍŽÍLOVÝ 6-AYKCY DO 70 MM2</t>
  </si>
  <si>
    <t>742811</t>
  </si>
  <si>
    <t>KABELOVÁ SPOJKA VN, SADA TŘÍ ŽIL NEBO TŘÍŽÍLOVÁ PRO KABELY DO 6 KV DO 70 MM2</t>
  </si>
  <si>
    <t>1. Položka obsahuje:  
– všechny práce spojené s úpravou kabelů pro montáž včetně veškerého příslušentsví  
2. Položka neobsahuje:  
X  
3. Způsob měření:  
Udává se počet kusů kompletní konstrukce nebo práce.</t>
  </si>
  <si>
    <t>742P13</t>
  </si>
  <si>
    <t>742Z24</t>
  </si>
  <si>
    <t>DEMONTÁŽ KABELOVÉHO VEDENÍ VN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</si>
  <si>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</si>
  <si>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</si>
  <si>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</si>
  <si>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747303</t>
  </si>
  <si>
    <t>VYDÁNÍ PŘÍKAZU "B" - SLOŽITÉ PRACOVIŠTĚ</t>
  </si>
  <si>
    <t>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</si>
  <si>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</si>
  <si>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</si>
  <si>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</si>
  <si>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</si>
  <si>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</si>
  <si>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74D218</t>
  </si>
  <si>
    <t>SVOD NN KABELU ZE STOŽÁRU TV DO ZEMĚ VČETNĚ KRYTU - NEROZEBÍRATELNÉ PROVEDENÍ</t>
  </si>
  <si>
    <t>74D222</t>
  </si>
  <si>
    <t>UCHYCENÍ NN KABELU NA BŘEVNO V OCHRANNÉ TRUBCE</t>
  </si>
  <si>
    <t>74D607</t>
  </si>
  <si>
    <t>DEMONTÁŽE (OSVĚTLENÍ NA TV) SVOD NN KABELU ZE STOŽÁRU TV DO ZEMĚ VČETNĚ KRYTU</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</si>
  <si>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</si>
  <si>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SO 11-86-02</t>
  </si>
  <si>
    <t>T.ú. Blansko – Rájec-Jestřebí, úprava rozvodů nn, osvětlení a DOÚO</t>
  </si>
  <si>
    <t>11120</t>
  </si>
  <si>
    <t>ODSTRANĚNÍ KŘOVIN</t>
  </si>
  <si>
    <t>odstranění křovin a stromů do průměru 100 mmdoprava dřevin bez ohledu na vzdálenostspálení na hromadách nebo štěpkování</t>
  </si>
  <si>
    <t>11201</t>
  </si>
  <si>
    <t>KÁCENÍ STROMŮ D KMENE DO 0,5M S ODSTRANĚNÍM PAŘEZŮ</t>
  </si>
  <si>
    <t>Kácení stromů se měří v [ks] poražených stromů (průměr stromů se měří ve výšce 1,3m nad terénem) a zahrnuje zejména:- poražení stromu a osekání větví- spálení větví na hromadách nebo štěpkování- dopravu a uložení kmenů, případné další práce s nimi dle pokynů zadávací dokumentaceOdstranění pařezů se měří v [ks] vytrhaných nebo vykopaných pařezů a zahrnuje zejména:- vytrhání nebo vykopání pařezů- veškeré zemní práce spojené s odstraněním pařezů- dopravu a uložení pařezů, případně další práce s nimi dle pokynů zadávací dokumentace- zásyp jam po pařezech</t>
  </si>
  <si>
    <t>11343</t>
  </si>
  <si>
    <t>ODSTRAN KRYTU ZPEVNĚNÝCH PLOCH S ASFALT POJIVEM VČET PODKLADU</t>
  </si>
  <si>
    <t>ZÁKLADY Z PROSTÉHO BETONU DO C25/30</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</si>
  <si>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</si>
  <si>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položka zahrnuje dodávku předepsaného kameniva, mimostaveništní a vnitrostaveništní dopravu a jeho uloženínení-li v zadávací dokumentaci uvedeno jinak, jedná se o nakupovaný materiál</t>
  </si>
  <si>
    <t>56414</t>
  </si>
  <si>
    <t>VOZOVKOVÉ VRSTVY Z ASFALTOCEMENT BETONU TL 50MM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</si>
  <si>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</si>
  <si>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587206</t>
  </si>
  <si>
    <t>PŘEDLÁŽDĚNÍ KRYTU Z BETONOVÝCH DLAŽDIC SE ZÁMKEM</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</si>
  <si>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</si>
  <si>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78445</t>
  </si>
  <si>
    <t>MALBY POVRCHŮ Z MALÍŘSKÝCH SMĚSÍ</t>
  </si>
  <si>
    <t>- Položka zahrnuje veškerý materiál, výrobky a polotovary, včetně mimostaveništní a vnitrostaveništní dopravy (rovněž přesuny), včetně naložení a složení,případně s uložením.</t>
  </si>
  <si>
    <t>1. Položka obsahuje: – pomocné mechanismy2. Položka neobsahuje: X3. Způsob měření:Měří se plocha v metrech čtverečných.</t>
  </si>
  <si>
    <t>1. Položka obsahuje: – obsahuje i demontáž po skončení provizorního stavu – dopravu do skladu nebo na likvidaci – obrátkovost, opotřebení zapůjčeného materiálu – poplatek za likvidaci odpadů, pokud je materiál likvidován2. Položka neobsahuje: X3. Způsob měření:Udává se počet kusů kompletní konstrukce nebo práce.</t>
  </si>
  <si>
    <t>1. Položka obsahuje: – kompletní montáž, rozměření, upevnění, řezání, spojování a pod.  – veškerý spojovací a montážní materiál vč. upevňovacího materiálu ( držáky apod.) – pomocné mechanismy2. Položka neobsahuje: X3. Způsob měření:Měří se metr délkový.</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</si>
  <si>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</si>
  <si>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</si>
  <si>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</si>
  <si>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úpravu2. Položka neobsahuje: X3. Způsob měření:Udává se počet sad, které se skládají z předepsaných dílů, jež tvoří požadovaný celek, za každý započatý měsíc pronájmu.</t>
  </si>
  <si>
    <t>703762</t>
  </si>
  <si>
    <t>KABELOVÁ UCPÁVKA VODĚ ODOLNÁ PRO VNITŘNÍ PRŮMĚR OTVORU 65 - 110MM</t>
  </si>
  <si>
    <t>709400</t>
  </si>
  <si>
    <t>ZATAŽENÍ LANKA DO CHRÁNIČKY NEBO ŽLABU</t>
  </si>
  <si>
    <t>1. Položka obsahuje: – všechny náklady na demontáž stávajícího zařízení včetně pomocných doplňujících úprav pro jeho likvidaci – naložení vybouraného materiálu na dopravní prostředek2. Položka neobsahuje: – odvoz vybouraného materiálu – poplatek za likvidaci odpadů (nacení se dle SSD 0)3. Způsob měření:Měří se metr délkový.</t>
  </si>
  <si>
    <t>R709540</t>
  </si>
  <si>
    <t>OCHRANA ŠTĚRKOVÉHO LOŽE GEOTEXTILIÍ PROTI ZNEČIŠTĚNÍ</t>
  </si>
  <si>
    <t>1. Položka obsahuje:  
 – ochrana štěrkového lože geotextilií proti znečištění.   
 – dodávka, montáž, demontáž  
 – pomocné mechanismy  
2. Položka neobsahuje:  
 X  
3. Způsob měření:  
Měří se plocha v metrech čtverečných.</t>
  </si>
  <si>
    <t>741122</t>
  </si>
  <si>
    <t>KRABICE (ROZVODKA) INSTALAČNÍ ODBOČNÁ SE SVORKOVNICÍ DO 4 MM2</t>
  </si>
  <si>
    <t>741161</t>
  </si>
  <si>
    <t>KRABICE (ROZVODKA) INSTALAČNÍ DO ZATEPLENÍ PRÁZDNÁ</t>
  </si>
  <si>
    <t>1. Položka obsahuje: – uchycení vodiče na povrch vč. podpěr, konzol, svorek a pod. – měření, dělení, spojování – nátěr2. Položka neobsahuje: X3. Způsob měření:Měří se metr délkový.</t>
  </si>
  <si>
    <t>741D11</t>
  </si>
  <si>
    <t>HROMOSVODOVÝ VODIČ FEZN NA POVRCHU</t>
  </si>
  <si>
    <t>1. Položka obsahuje: – dělení, spojování – upevnění vč. veškerého příslušenství2. Položka neobsahuje: X3. Způsob měření:Měří se metr délkový.</t>
  </si>
  <si>
    <t>741E11</t>
  </si>
  <si>
    <t>HROMOSVODOVÁ JÍMÁCÍ TYČ KOVOVÁ VČETNĚ STOJANU/DRŽÁKU DÉLKY DO 3 M</t>
  </si>
  <si>
    <t>1. Položka obsahuje: – upevnění vč. veškerého příslušenství2. Položka neobsahuje: X3. Způsob měření:Udává se počet kusů kompletní konstrukce nebo práce.</t>
  </si>
  <si>
    <t>741I01</t>
  </si>
  <si>
    <t>SPOJOVÁNÍ A PŘIPOJOVÁNÍ HROMOSVODOVÝCH VODIČŮ</t>
  </si>
  <si>
    <t>1. Položka obsahuje: – svorku pro spojování, ochranné nátěry – upevnění vč. veškerého příslušenství2. Položka neobsahuje: X3. Způsob měření:Udává se počet kusů kompletní konstrukce nebo práce.</t>
  </si>
  <si>
    <t>742F42</t>
  </si>
  <si>
    <t>KABEL NN NEBO VODIČ JEDNOŽÍLOVÝ CU FLEXIBILNÍ OD 4 DO 16 MM2</t>
  </si>
  <si>
    <t>742G12</t>
  </si>
  <si>
    <t>KABEL NN DVOU- A TŘÍŽÍLOVÝ CU S PLASTOVOU IZOLACÍ OD 4 DO 16 MM2</t>
  </si>
  <si>
    <t>742G41</t>
  </si>
  <si>
    <t>KABEL NN DVOU- A TŘÍŽÍLOVÝ CU FLEXIBILNÍ DO 2,5 MM2</t>
  </si>
  <si>
    <t>742H13</t>
  </si>
  <si>
    <t>KABEL NN ČTYŘ- A PĚTIŽÍLOVÝ CU S PLASTOVOU IZOLACÍ OD 25 DO 50 MM2</t>
  </si>
  <si>
    <t>742H23</t>
  </si>
  <si>
    <t>KABEL NN ČTYŘ- A PĚTIŽÍLOVÝ AL S PLASTOVOU IZOLACÍ OD 25 DO 50 MM2</t>
  </si>
  <si>
    <t>742H24</t>
  </si>
  <si>
    <t>KABEL NN ČTYŘ- A PĚTIŽÍLOVÝ AL S PLASTOVOU IZOLACÍ OD 70 DO 120 MM2</t>
  </si>
  <si>
    <t>742I12</t>
  </si>
  <si>
    <t>KABEL NN CU OVLÁDACÍ 7-12ŽÍLOVÝ OD 4 DO 6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</si>
  <si>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</si>
  <si>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</si>
  <si>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</si>
  <si>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742J24</t>
  </si>
  <si>
    <t>SYKFY 15X2X0,5, KABEL SDĚLOVACÍ IZOLACE PVC</t>
  </si>
  <si>
    <t>742L13</t>
  </si>
  <si>
    <t>UKONČENÍ DVOU AŽ PĚTIŽÍLOVÉHO KABELU V ROZVADĚČI NEBO NA PŘÍSTROJI OD 25 DO 50 MM2</t>
  </si>
  <si>
    <t>742L22</t>
  </si>
  <si>
    <t>742L23</t>
  </si>
  <si>
    <t>UKONČENÍ DVOU AŽ PĚTIŽÍLOVÉHO KABELU KABELOVOU SPOJKOU OD 25 DO 50 MM2</t>
  </si>
  <si>
    <t>742L24</t>
  </si>
  <si>
    <t>UKONČENÍ DVOU AŽ PĚTIŽÍLOVÉHO KABELU KABELOVOU SPOJKOU OD 70 DO 120 MM2</t>
  </si>
  <si>
    <t>742M11</t>
  </si>
  <si>
    <t>UKONČENÍ 7-12ŽÍLOVÉHO KABELU V ROZVADĚČI NEBO NA PŘÍSTROJI DO 2,5 MM2</t>
  </si>
  <si>
    <t>742M12</t>
  </si>
  <si>
    <t>UKONČENÍ 7-12ŽÍLOVÉHO KABELU V ROZVADĚČI NEBO NA PŘÍSTROJI OD 4 DO 6 MM2</t>
  </si>
  <si>
    <t>742O11</t>
  </si>
  <si>
    <t>UKONČENÍ 37-48ŽÍLOVÉHO KABELU V ROZVADĚČI NEBO NA PŘÍSTROJI DO 2,5 MM2</t>
  </si>
  <si>
    <t>1. Položka obsahuje: – montáž kabelu o váze do 4 kg/m do chráničky/ kolektoru2. Položka neobsahuje: X3. Způsob měření:Měří se metr délkový.</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</si>
  <si>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</si>
  <si>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R742J37</t>
  </si>
  <si>
    <t>TCEKPFLEY 3x4x0,8D, KABEL SDĚLOVACÍ IZOLACE PVC</t>
  </si>
  <si>
    <t>Položka obsahuje : Dodávku a montáž kabelu včetně dovozu, manipulace a uložení kabelu (do chráničky, do země, na rošty a pod. ). Dále obsahuje cenu za pom. mechanismy včetně všech ostatních vedlejších nákladů</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</si>
  <si>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</si>
  <si>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</si>
  <si>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</si>
  <si>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</si>
  <si>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</si>
  <si>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dokumentace2. Položka neobsahuje: – zemní práce,  betonový základ, svítidlo, výložník3. Způsob měření:Udává se počet kusů kompletní konstrukce nebo práce.</t>
  </si>
  <si>
    <t>743155</t>
  </si>
  <si>
    <t>OSVĚTLOVACÍ STOŽÁR - STOŽÁROVÁ ROZVODNICE NA STOŽÁR TV S 1-2 JISTÍCÍMI PRVKY</t>
  </si>
  <si>
    <t>1. Položka obsahuje: – veškeré příslušenství, technický popis viz. projektová dokumentace2. Položka neobsahuje: X3. Způsob měření:Udává se počet kusů kompletní konstrukce nebo práce.</t>
  </si>
  <si>
    <t>743165</t>
  </si>
  <si>
    <t>OSVĚTLOVACÍ STOŽÁR - HYDRAULICKÉ SKLOPNÉ ZAŘÍZENÍ</t>
  </si>
  <si>
    <t>1. Položka obsahuje: – veškeré příslušenství a uzavírací nátěr, technický popis viz. projektová dokumentace2. Položka neobsahuje: X3. Způsob měření:Udává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</si>
  <si>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</si>
  <si>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</si>
  <si>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</si>
  <si>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</si>
  <si>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dokumentace2. Položka neobsahuje: X3. Způsob měření:Udává se počet kusů kompletní konstrukce nebo práce.</t>
  </si>
  <si>
    <t>743474</t>
  </si>
  <si>
    <t>SVÍTIDLO DRÁŽNÍ LED, MIN. IP 54, ELEKTRONICKÝ PŘEDŘADNÍK, PŘES 45 W</t>
  </si>
  <si>
    <t>7434B1</t>
  </si>
  <si>
    <t>SVÍTIDLO DRÁŽNÍ LED ANTIVANDAL, MIN. IP 54, TŘÍDA II, DO 10 W, MONTÁŽ DO NIKY</t>
  </si>
  <si>
    <t>7434B2</t>
  </si>
  <si>
    <t>SVÍTIDLO DRÁŽNÍ LED ANTIVANDAL, MIN. IP 54, TŘÍDA II, OD 11 DO 25 W, MONTÁŽ DO NIKY</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</si>
  <si>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</si>
  <si>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</si>
  <si>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dokumentace2. Položka neobsahuje: – zemní práce3. Způsob měření:Udává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</si>
  <si>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</si>
  <si>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</si>
  <si>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dokumentace2. Položka neobsahuje: X3. Způsob měření:Udává se počet kusů kompletní konstrukce nebo práce.</t>
  </si>
  <si>
    <t>743644</t>
  </si>
  <si>
    <t>ROZVADĚČ PRO DRÁŽNÍ OSVĚTLENÍ - SPÍNACÍ HODINY PROGRAMOVATELNÉ SE SOUMRAKOVÝM ČIDLEM</t>
  </si>
  <si>
    <t>1. Položka obsahuje: – instalaci do terénu vč. prefabrikovaného základu a zapojení – technický popis viz. projektová dokumentace2. Položka neobsahuje: – zemní práce3. Způsob měření:Udává se počet kusů kompletní konstrukce nebo práce.</t>
  </si>
  <si>
    <t>743E32</t>
  </si>
  <si>
    <t>SKŘÍŇ ROZPOJOVACÍ POJISTKOVÁ - PŘÍPLATEK ZA LIŠTOVÝ ODPÍNAČ</t>
  </si>
  <si>
    <t>1. Položka obsahuje: – veškeré příslušenství včetně zapojení – technický popis viz. projektová dokumentace2. Položka neobsahuje: X3. Způsob měření:Udává se počet kusů kompletní konstrukce nebo práce.</t>
  </si>
  <si>
    <t>743F21</t>
  </si>
  <si>
    <t>SKŘÍŇ ELEKTROMĚROVÁ V KOMPAKTNÍM PILÍŘI PRO PŘÍMÉ MĚŘENÍ DO 80 A JEDNOSAZBOVÉ VČETNĚ VÝSTROJE</t>
  </si>
  <si>
    <t>743F25</t>
  </si>
  <si>
    <t>SKŘÍŇ ELEKTROMĚROVÁ V KOMPAKTNÍM PILÍŘI - ROZŠÍŘENÍ O PŘÍPOJKOVOU SKŘÍŇ DO 240 MM2 S 1-2 SADAMI JISTÍCÍCH PRVKŮ</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</si>
  <si>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</si>
  <si>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</si>
  <si>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</si>
  <si>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743Z39</t>
  </si>
  <si>
    <t>DEMONTÁŽ ROZVADĚČE OSVĚTLENÍ</t>
  </si>
  <si>
    <t>R743E21</t>
  </si>
  <si>
    <t>SKŘÍŇ ROZPOJOVACÍ POJISTKOVÁ KS-PROV - DLE TOS</t>
  </si>
  <si>
    <t>R743G33</t>
  </si>
  <si>
    <t>OZNAČOVAČ JÍZDENEK NA SAMOSTATNÉM SLOUPKU SE SVAŘENCEM - JEN SLOUPEK</t>
  </si>
  <si>
    <t>1. Položka obsahuje:  
 – instalaci do terénu vč. prefabrikovaného základu a zapojení  
 – technický popis viz. projektová dokumentace  
 - dodávku označovače, sloupku a svařence  
2. Položka neobsahuje:  
 – zemní práce  
3. Způsob měření:  
Udává se počet kusů kompletní konstrukce nebo práce. – zemní práce  
3. Způsob měření:  
Udává se počet kusů kompletní konstrukce nebo práce.</t>
  </si>
  <si>
    <t>744Z02</t>
  </si>
  <si>
    <t>DEMONTÁŽ 1 KS POLE ROZVADĚČE NN</t>
  </si>
  <si>
    <t>ROZVADĚČ R-SDĚL. DLE TOS</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</si>
  <si>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 přístrojové vybavení ( jističe, stykače apod. )2. Položka neobsahuje: X3. Způsob měření:Udává se počet kusů kompletní konstrukce nebo práce.</t>
  </si>
  <si>
    <t>R744211</t>
  </si>
  <si>
    <t>KABELOVÁ SKŘÍŇ VENKOVNÍ PRÁZDNÁ PLASTOVÁ V KOMPAKTNÍM PILÍŘI, MIN. IP 44, DO 530 X 800 MM VE DVOJITÉ IZOLACI OZNAČENÁ JAKO ZZEE</t>
  </si>
  <si>
    <t>1. Položka obsahuje: – přípravu podkladu pro osazení vč. upevňovacího materiálu – veškerý podružný a pomocný materiál ( včetně můstků, vnitřních propojů-vodičů a pod ), nosnou konstrukci, přístrojové vybavení ( jističe, stykače apod. ), kotevní a spojovací prvky – provedení zkoušek, dodání předepsaných zkoušek, revizí a atestů2. Položka neobsahuje: 3. Způsob měření:Udává se počet kusů kompletní konstrukce nebo práce.</t>
  </si>
  <si>
    <t>R744231</t>
  </si>
  <si>
    <t>ROZVADĚČ R-PROV DLE TOS</t>
  </si>
  <si>
    <t>1. Položka obsahuje: – přípravu podkladu pro osazení vč. upevňovacího materiálu – typová plastová pilířová lakovaná dle schválených technických podmínek, prázdná pro montáž výstroje elektro, telefonu a nouzových tlačítek včetně přívodky pro DA a příslušenství, veškerý podružný a pomocný materiál – provedení zkoušek, dodání předepsaných zkoušek, revizí a atestů2. Položka neobsahuje: X3. Způsob měření:Udává se počet kusů kompletní konstrukce nebo práce.</t>
  </si>
  <si>
    <t>R744313</t>
  </si>
  <si>
    <t>ROZVADĚČ RH. DLE TOS</t>
  </si>
  <si>
    <t>94</t>
  </si>
  <si>
    <t>95</t>
  </si>
  <si>
    <t>96</t>
  </si>
  <si>
    <t>97</t>
  </si>
  <si>
    <t>98</t>
  </si>
  <si>
    <t>99</t>
  </si>
  <si>
    <t>747512</t>
  </si>
  <si>
    <t>ZKOUŠKY VODIČŮ A KABELŮ NN PRŮŘEZU ŽÍLY OD 4X35 DO 120 MM2</t>
  </si>
  <si>
    <t>100</t>
  </si>
  <si>
    <t>747521</t>
  </si>
  <si>
    <t>ZKOUŠKY VODIČŮ A KABELŮ OVLÁDACÍCH OD 5 DO 12 ŽIL</t>
  </si>
  <si>
    <t>101</t>
  </si>
  <si>
    <t>747523</t>
  </si>
  <si>
    <t>ZKOUŠKY VODIČŮ A KABELŮ OVLÁDACÍCH PŘES 24 DO 48 ŽIL</t>
  </si>
  <si>
    <t>102</t>
  </si>
  <si>
    <t>103</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</si>
  <si>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</si>
  <si>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104</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</si>
  <si>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</si>
  <si>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</si>
  <si>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</si>
  <si>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105</t>
  </si>
  <si>
    <t>1. Položka obsahuje: – cenu za manipulace na zařízeních prováděné provozovatelem nutných pro další práce zhotovitele na technologickém souboru2. Položka neobsahuje: X3. Způsob měření:Udává se čas v hodinách.</t>
  </si>
  <si>
    <t>106</t>
  </si>
  <si>
    <t>747706</t>
  </si>
  <si>
    <t>ZJIŠŤOVÁNÍ STÁVAJÍCÍHO STAVU ROZVODŮ NN</t>
  </si>
  <si>
    <t>1. Položka obsahuje: – cenu za prozkoumání stávajích rozvodů nn, přiřazení vývodových kabelů v rozvaděči nn k jejich zařízení a identifikaci způsobu napájení2. Položka neobsahuje: X3. Způsob měření:Udává se čas v hodinách.</t>
  </si>
  <si>
    <t>107</t>
  </si>
  <si>
    <t>R747707</t>
  </si>
  <si>
    <t>PROVOZ MOBILNÍHO NÁHRADNÍHO ZDROJE DO 32 KVA VČ. PRONÁJMU ZDROJE</t>
  </si>
  <si>
    <t>1. Položka obsahuje:  
 – cenu za dobu provozu náhradního zdroje ve stanici / zastávce vč. dovozu na místo určení a zapojení do stávajících rozvodů  
2. Položka neobsahuje:  
 X  
3. Způsob měření:  
Udává se čas v hodinách.</t>
  </si>
  <si>
    <t>74D</t>
  </si>
  <si>
    <t>Silnoproud - Trakční vedení - Osvětlení a kabel NN na TV</t>
  </si>
  <si>
    <t>108</t>
  </si>
  <si>
    <t>74D111</t>
  </si>
  <si>
    <t>PŘIPEVNĚNÍ SVÍTIDLA (BEZ DODÁVKY SVÍTIDLA) NA JEDNODUCHÝ STOŽÁR NEBO BŘEVNO</t>
  </si>
  <si>
    <t>1. Položka obsahuje: – všechny náklady na montáž a materiál dodaného zařízení protikorozně ošetřeného podle TKP se všemi pomocnými doplňujícími součástmi a pracemi s použitím mechanizmů – cena položky je vč. ostatních rozpočtových nákladů2. Položka neobsahuje: X3. Způsob měření:Udává se počet kusů kompletní konstrukce nebo práce.</t>
  </si>
  <si>
    <t>109</t>
  </si>
  <si>
    <t>74D112</t>
  </si>
  <si>
    <t>PŘIPEVNĚNÍ SVÍTIDLA (BEZ DODÁVKY SVÍTIDLA) NA ZDVOJENÝ STOŽÁR (2TB, 2TBS)</t>
  </si>
  <si>
    <t>110</t>
  </si>
  <si>
    <t>74D122</t>
  </si>
  <si>
    <t>PŘIPEVNĚNÍ SVORKOVNICOVÉ SKŘÍNĚ (BEZ DODÁVKY SVORKOVNICOVÉ SKŘÍNĚ) S DESKOU NA STOŽÁR TV</t>
  </si>
  <si>
    <t>111</t>
  </si>
  <si>
    <t>74D214</t>
  </si>
  <si>
    <t>VEDENÍ 3-4 KABELŮ NA STOŽÁRU TV V OCHRANNÉ TRUBCE</t>
  </si>
  <si>
    <t>112</t>
  </si>
  <si>
    <t>74D216</t>
  </si>
  <si>
    <t>UCHYCENÍ NN KABELŮ MEZI BRÁNOU A SVÍTIDLEM NA STOŽÁRU TV V OCHRANNÉ TRUBCE</t>
  </si>
  <si>
    <t>113</t>
  </si>
  <si>
    <t>74D217</t>
  </si>
  <si>
    <t>SVOD NN KABELU ZE STOŽÁRU TV DO ZEMĚ VČETNĚ KRYTU</t>
  </si>
  <si>
    <t>114</t>
  </si>
  <si>
    <t>115</t>
  </si>
  <si>
    <t>74D601</t>
  </si>
  <si>
    <t>DEMONTÁŽE (OSVĚTLENÍ NA TV) SVÍTIDEL VČETNĚ UPEVNĚNÍ</t>
  </si>
  <si>
    <t>116</t>
  </si>
  <si>
    <t>74D603</t>
  </si>
  <si>
    <t>DEMONTÁŽE (OSVĚTLENÍ NA TV) UCHYCENÍ A VEDENÍ NN KABELU NA PODPĚŘE TV (VČETNĚ OCHRANNÉ TRUBKY)</t>
  </si>
  <si>
    <t>1. Položka obsahuje: – všechny náklady na demontáž stávajícího zařízení se všemi pomocnými doplňujícími úpravami pro jeho likvidaci – naložení vybouraného materiálu na dopravní prostředek2. Položka neobsahuje: X3. Způsob měření:Udává se počet kusů kompletní konstrukce nebo práce.</t>
  </si>
  <si>
    <t>117</t>
  </si>
  <si>
    <t>74E</t>
  </si>
  <si>
    <t>Silnoproud - Trakční vedení - Kabel VN na TV</t>
  </si>
  <si>
    <t>118</t>
  </si>
  <si>
    <t>R74F111</t>
  </si>
  <si>
    <t>HNACÍ KOLEJOVÁ VOZIDLA MONTÁŽNÍCH SOUPRAV PRO PRÁCE NA TV</t>
  </si>
  <si>
    <t>1. Položka obsahuje:  
 – kolejové mechanizmy pro tažení závěsného kabelu na stožárech TV  
 – dopravu kolejových mechanismů z mateřského depa do prostoru stavby a zpět  
2. Položka neobsahuje:  
 X  
3. Způsob měření:  
Udává se čas v hodinách bez pohotovostních stavů vozidla.</t>
  </si>
  <si>
    <t>119</t>
  </si>
  <si>
    <t>89952</t>
  </si>
  <si>
    <t>OBETONOVÁNÍ POTRUBÍ Z PROSTÉHO BETONU</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</si>
  <si>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</si>
  <si>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120</t>
  </si>
  <si>
    <t>121</t>
  </si>
  <si>
    <t>122</t>
  </si>
  <si>
    <t>R015123</t>
  </si>
  <si>
    <t>POPLATKY ZA LIKVIDACI ODPADŮ NEKONTAMINOVANÝCH - 17 08 02 STAVEBNÍ MATERIÁLY NA BÁZI SÁDRY, VČETNĚ DOPRAVY</t>
  </si>
  <si>
    <t>123</t>
  </si>
  <si>
    <t>124</t>
  </si>
  <si>
    <t>125</t>
  </si>
  <si>
    <t>R015160</t>
  </si>
  <si>
    <t>POPLATKY ZA LIKVIDACI ODPADŮ NEKONTAMINOVANÝCH - 02 01 03 SMÝCENÉ STROMY A KEŘE VČETNĚ DOPRAVY</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</si>
  <si>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</si>
  <si>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126</t>
  </si>
  <si>
    <t>SO 11-87-01</t>
  </si>
  <si>
    <t>Žst. Blansko, ukolejnění kovových konstrukcí</t>
  </si>
  <si>
    <t>7404</t>
  </si>
  <si>
    <t>Zkoušky a revize</t>
  </si>
  <si>
    <t>1. Položka obsahuje:  
– vyhotovení dokladu právnickou osobou o trolejových vedeních a tra ních zařízeních  
2. Položka neobsahuje:  
X  
3. Způsob měření:  
Udává se počet kusů kompletní konstrukce nebo práce.</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</si>
  <si>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</si>
  <si>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</si>
  <si>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1. Položka obsahuje:  
– zajištění pracoviště TDI vč. nájmu pracovníků a poUŽITÝch mechanismů nutných k výkonu  
2. Položka neobsahuje:  
X  
3. Způsob měření:  
Udává se čas v hodinách.</t>
  </si>
  <si>
    <t>1. Položka obsahuje:  
– zajištění pracoviště správcem TV (zkratování TV), zajištění přejezdů správcem TV vč. nájmu pracovníků a poUŽITÝch mechanismů nutných k výkonu  
2. Položka neobsahuje:  
X  
3. Způsob měření:  
Udává se čas v hodinách.</t>
  </si>
  <si>
    <t>R74F314-01</t>
  </si>
  <si>
    <t>MĚŘENÍ POTENCIÁLU KOLEJNICE - ZEM (1 NAPÁJECÍ ÚSEK)</t>
  </si>
  <si>
    <t>viz příloha č.1 - Technická zpráva</t>
  </si>
  <si>
    <t>1. Položka obsahuje:  
- měření elektrických parametrů TV pro úpravu zpětné cesty  
2. Položka neobsahuje:  
X  
3. Způsob měření:  
Napájecí úsek se uvažuje buď TT-SpS, nebo TM - TM.</t>
  </si>
  <si>
    <t>74C922</t>
  </si>
  <si>
    <t>PŘÍMÉ UKOLEJNĚNÍ KONSTRUKCE VŠECH TYPŮ (VČETNĚ VÝZTUŽNÝCH DVOJIC) - 2 VODIČE</t>
  </si>
  <si>
    <t>74C924</t>
  </si>
  <si>
    <t>NEPŘÍMÉ UKOLEJNĚNÍ KONSTRUKCE VŠECH TYPŮ (VČETNĚ VÝZTUŽNÝCH DVOJIC) - 2 VODIČE</t>
  </si>
  <si>
    <t>74C925</t>
  </si>
  <si>
    <t>PŘESUN UKOLEJNĚNÍ (DEMONTÁŽ + MONTÁŽ UKOLEJNĚNÍ NA JINOU KONSTRUKCI)</t>
  </si>
  <si>
    <t>74C931</t>
  </si>
  <si>
    <t>KONZOLA PRO OCHRANNÉ LANO NA STOŽÁRU VŠECH TYPŮ NEBO BRÁNĚ</t>
  </si>
  <si>
    <t>74C932</t>
  </si>
  <si>
    <t>KOTVENÍ OCHRANNÉHO LANA NA STOŽÁRU - JEDNODUCHÉ, DVOJITÉ</t>
  </si>
  <si>
    <t>74C942</t>
  </si>
  <si>
    <t>TAŽENÍ OCHRANNÉHO LANA 70 MM2 FE</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</si>
  <si>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Měří se metr délkový v ose vodiče nebo lana.</t>
  </si>
  <si>
    <t>74C974</t>
  </si>
  <si>
    <t>AKTUALIZACE KSU A TP DLE KOLEJOVÝCH POSTUPŮ ZA 100 M ZPROVOZŇOVANÉ SKUPINY</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</si>
  <si>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</si>
  <si>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</si>
  <si>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</si>
  <si>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</si>
  <si>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74F459</t>
  </si>
  <si>
    <t>DEMONTÁŽ UKOLEJNĚNÍ KONSTRUKCÍ A PODPĚR VČETNĚ UCHYCENÍ A VODIČE</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</si>
  <si>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</si>
  <si>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74F472</t>
  </si>
  <si>
    <t>DEMONTÁŽ OCHRANNÝCH LAN</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</si>
  <si>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</si>
  <si>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75B</t>
  </si>
  <si>
    <t>Ukolejnění přepěťové ochrany TV, KO 75Hz</t>
  </si>
  <si>
    <t>R75C813-01</t>
  </si>
  <si>
    <t>DODÁVKA SYMETRIZAČNÍ TLUMIVKY (SYT)</t>
  </si>
  <si>
    <t>viz příloha č.2 - KSU</t>
  </si>
  <si>
    <t>1. Položka obsahuje: Dodávka symetrizační tlumivky podle typu, potřebného pomocného materiálu a dopravy do staveništního skladu. Symetrizační tlumivka se měří v kusech (ks).</t>
  </si>
  <si>
    <t>R75C814-01</t>
  </si>
  <si>
    <t>DODÁVKA KOLEJOVÉ PROPOJKY PRO PŘIPOJENÍ SYMETRIZAČNÍ TLUMIVKY</t>
  </si>
  <si>
    <t>1. Položka obsahuje: 'Dodávka propojky podle typu a potřebné délky včetně potřebného pomocného materiálu a dopravy do staveništního skladu. Propojka se měří v kusech (ks).</t>
  </si>
  <si>
    <t>R75C871-01</t>
  </si>
  <si>
    <t>MONTÁŽ SYMETRIZAČNÍ TLUMIVKY</t>
  </si>
  <si>
    <t>1. Položka obsahuje: 'Montáž symetrizační tlumivky se měří v kusech (ks). Položka obsahuje všechny náklady na montáž tlumivky se všemi pomocnými a doplňujícími pracemi a součástmi, případné použití mechanizmů, včetně dopravy ze skladu k místu montáže, náklady na mzdy.</t>
  </si>
  <si>
    <t>R75C872-01</t>
  </si>
  <si>
    <t>MONTÁŽ KOLEJOVÝCH PROPOJEK PRO PŘIPOJENÍ SYMETRIZAČNÍ TLUMIVKY</t>
  </si>
  <si>
    <t>1. Položka obsahuje: 'Rozměření místa připojení, případné vyvrtání otvorů, připojení propojek, připevnění propojek k pražcům. Demontáž se provádí obdobným způsobem. Montáž propojek se měří v kusech (ks). Položka obsahuje všechny náklady na montáž propojek se všemi pomocnými a doplňujícími pracemi a součástmi, případné použití mechanizmů, včetně dopravy ze skladu k místu montáže, náklady na mzdy.</t>
  </si>
  <si>
    <t>SO 11-88-01</t>
  </si>
  <si>
    <t>T.ú. Blansko – Rájec-Jestřebí, uzemnění tech. domku</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</si>
  <si>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</si>
  <si>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709540-R</t>
  </si>
  <si>
    <t>1. Položka obsahuje: – veškeré příslušenství2. Položka neobsahuje: X3. Způsob měření:Udává se počet kusů kompletní konstrukce nebo práce.</t>
  </si>
  <si>
    <t>748</t>
  </si>
  <si>
    <t>Silnoproud - Ostatní</t>
  </si>
  <si>
    <t>748211</t>
  </si>
  <si>
    <t>POVRCHOVÁ ÚPRAVA NÁTĚREM</t>
  </si>
  <si>
    <t>1. Položka obsahuje: – veškeré příslušenství pro montáž2. Položka neobsahuje: X3. Způsob měření:Měří se plocha v metrech čtverečných.</t>
  </si>
  <si>
    <t xml:space="preserve">  D.2.4</t>
  </si>
  <si>
    <t>Ostatní stavební objekty</t>
  </si>
  <si>
    <t>D.2.4</t>
  </si>
  <si>
    <t>SO 11-92-01</t>
  </si>
  <si>
    <t>Vegetační úpravy a kácení</t>
  </si>
  <si>
    <t>112018</t>
  </si>
  <si>
    <t>KÁCENÍ STROMŮ D KMENE DO 0,5M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</si>
  <si>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</si>
  <si>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112028</t>
  </si>
  <si>
    <t>KÁCENÍ STROMŮ D KMENE DO 0,9M S ODSTRANĚNÍM PAŘEZŮ, ODVOZ DO 20KM</t>
  </si>
  <si>
    <t>112048</t>
  </si>
  <si>
    <t>KÁCENÍ STROMŮ D KMENE DO 0,3M S ODSTRANĚNÍM PAŘEZŮ, ODVOZ DO 20KM</t>
  </si>
  <si>
    <t>11241</t>
  </si>
  <si>
    <t>ÚPRAVA STROMŮ D DO 0,5M ŘEZEM VĚTVÍ</t>
  </si>
  <si>
    <t>Zahrnuje odřezání větví 1 ks stromu přesahujících do komunikace bez ohledu na způsob a použitou mechanizaci (např. plošina), bez ohledu na počet větví  
zahrnuje všechna opatření související se silničním provozem (např. provizorní dopravní značení)  
zahrnuje odvoz a likvidaci vyzískaného materiálu dle pokynů zadávací dokumentace průměr stromů se měří ve výšce 1,3m nad terénem.</t>
  </si>
  <si>
    <t>18481</t>
  </si>
  <si>
    <t>OCHRANA STROMŮ BEDNĚNÍM</t>
  </si>
  <si>
    <t>položka zahrnuje veškerý materiál, výrobky a polotovary, včetně mimostaveništní a  
vnitrostaveništní dopravy (rovněž přesuny), včetně naložení a složení, případně s uložením</t>
  </si>
  <si>
    <t>Náhradní výsadby</t>
  </si>
  <si>
    <t>R184B</t>
  </si>
  <si>
    <t>Náhradní výsadba</t>
  </si>
  <si>
    <t>SOUBOR</t>
  </si>
  <si>
    <t>Zahrnuje částku vyčleněnou na náhradní výsadbu dřevin. Částka na náhradní výsadbu je shodná s částkou za ekologickou újmu, která byla stanovena podle metodiky AOPK programem Oceňování dřevin.   
Na základě § 9 zákona č.114/92 Sb. může orgán ochrany přírody ve svém rozhodnutí o povolení ke kácení dřevin uložit žadateli přiměřenou náhradní výsadbu ke kompenzaci ekologické újmy vzniklé pokácením dřevin.</t>
  </si>
  <si>
    <t xml:space="preserve">  SO 90-90</t>
  </si>
  <si>
    <t>Likvidace odpadů včetně dopravy</t>
  </si>
  <si>
    <t>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</si>
  <si>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</si>
  <si>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</si>
  <si>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Evidenční položka         
Výzisk - přebírá Správa železnic</t>
  </si>
  <si>
    <t>Evidenční položka         
N odpad: nebezpečné látky: těžké kovy a pod.          
Způsob likvidace: spalovna N odpadu, skládka -NO</t>
  </si>
  <si>
    <t>Evidenční položka         
Druhotná surovina - výkup</t>
  </si>
  <si>
    <t xml:space="preserve">  SO 98-98</t>
  </si>
  <si>
    <t>Všeobecný objekt</t>
  </si>
  <si>
    <t>SO 98-98</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</si>
  <si>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</si>
  <si>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</si>
  <si>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</si>
  <si>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</si>
  <si>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</si>
  <si>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</si>
  <si>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</si>
  <si>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</si>
  <si>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</si>
  <si>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</si>
  <si>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</si>
  <si>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Projektová dokumentace pro provádění stavby (PDPS)</t>
  </si>
  <si>
    <t>Položka zahrnuje veškeré činnosti nezbytné k vypracování projektové dokumentace pro provádění stavby (dále také PDPS), které doplňují a upřesňují projektovou dokumentaci pro stavební povolení nebo ohlášení stavby. Vypracování PDPS se týká  vybraných PS.</t>
  </si>
  <si>
    <t>v předepsaném rozsahu a počtu dle VTP a ZTP</t>
  </si>
  <si>
    <t>Položka zahrnuje veškeré činnosti nezbytné k vypracování projektové dokumentace pro provádění stavby (dále také PDPS), které doplňuje a upřesňuje projektovou dokumentaci pro stavební povolení nebo ohlášení stavby.</t>
  </si>
  <si>
    <t>VSEOB005</t>
  </si>
  <si>
    <t>Dokumentace pro stanovení DIO a DIR</t>
  </si>
  <si>
    <t>Položka zahrnuje vypracování dokumentace pro zřízení trvalého a dočasného dopravního značení vč. nutných semaforů.  
Dále zahrnuje projednání s příslušnými složkami a pronájem vlastního dočasného dopravního značení.</t>
  </si>
  <si>
    <t>Ostatní</t>
  </si>
  <si>
    <t>Osvědčení o shodě notifikovanou osobou</t>
  </si>
  <si>
    <t>Zajištění vydání osvědčení o shodě notifikovanou osobou</t>
  </si>
  <si>
    <t>VSEOB006</t>
  </si>
  <si>
    <t>Osvědčení o bezpečnosti před uvedením do provozu</t>
  </si>
  <si>
    <t>Zajištění vydání osvědčení o bezpečnosti před uvedením do provozu.</t>
  </si>
  <si>
    <t>VSEOB007</t>
  </si>
  <si>
    <t>Exkurze</t>
  </si>
  <si>
    <t>2x/rok</t>
  </si>
  <si>
    <t>VSEOB008</t>
  </si>
  <si>
    <t>Publicita</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</si>
</sst>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styles" Target="styles.xml" /><Relationship Id="rId17" Type="http://schemas.openxmlformats.org/officeDocument/2006/relationships/sharedStrings" Target="sharedStrings.xml" /><Relationship Id="rId18"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2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0+C10+C14</f>
      </c>
    </row>
    <row r="7" spans="2:3" ht="12.75" customHeight="1">
      <c r="B7" s="8" t="s">
        <v>7</v>
      </c>
      <c s="10">
        <f>0+E10+E14</f>
      </c>
    </row>
    <row r="9" spans="1:6" ht="12.75" customHeight="1">
      <c r="A9" s="9" t="s">
        <v>8</v>
      </c>
      <c s="9" t="s">
        <v>9</v>
      </c>
      <c s="9" t="s">
        <v>10</v>
      </c>
      <c s="9" t="s">
        <v>11</v>
      </c>
      <c s="9" t="s">
        <v>12</v>
      </c>
      <c s="9" t="s">
        <v>13</v>
      </c>
    </row>
    <row r="10" spans="1:6" ht="12.75">
      <c r="A10" s="11" t="s">
        <v>14</v>
      </c>
      <c s="12" t="s">
        <v>15</v>
      </c>
      <c s="14">
        <f>0+C11+C12+C13</f>
      </c>
      <c s="14">
        <f>C10*0.21</f>
      </c>
      <c s="14">
        <f>0+E11+E12+E13</f>
      </c>
      <c s="13">
        <f>0+F11+F12+F13</f>
      </c>
    </row>
    <row r="11" spans="1:6" ht="12.75">
      <c r="A11" s="11" t="s">
        <v>16</v>
      </c>
      <c s="12" t="s">
        <v>17</v>
      </c>
      <c s="14">
        <f>D.1.1!K8+D.1.1!M8</f>
      </c>
      <c s="14">
        <f>C11*0.21</f>
      </c>
      <c s="14">
        <f>C11+D11</f>
      </c>
      <c s="13">
        <f>D.1.1!T7</f>
      </c>
    </row>
    <row r="12" spans="1:6" ht="12.75">
      <c r="A12" s="11" t="s">
        <v>475</v>
      </c>
      <c s="12" t="s">
        <v>476</v>
      </c>
      <c s="14">
        <f>D.1.2!K8+D.1.2!M8</f>
      </c>
      <c s="14">
        <f>C12*0.21</f>
      </c>
      <c s="14">
        <f>C12+D12</f>
      </c>
      <c s="13">
        <f>D.1.2!T7</f>
      </c>
    </row>
    <row r="13" spans="1:6" ht="12.75">
      <c r="A13" s="11" t="s">
        <v>1194</v>
      </c>
      <c s="12" t="s">
        <v>1195</v>
      </c>
      <c s="14">
        <f>D.1.3!K8+D.1.3!M8</f>
      </c>
      <c s="14">
        <f>C13*0.21</f>
      </c>
      <c s="14">
        <f>C13+D13</f>
      </c>
      <c s="13">
        <f>D.1.3!T7</f>
      </c>
    </row>
    <row r="14" spans="1:6" ht="12.75">
      <c r="A14" s="11" t="s">
        <v>1215</v>
      </c>
      <c s="12" t="s">
        <v>1216</v>
      </c>
      <c s="14">
        <f>0+C15+C16+C17+C18+C19+C20+C21+C22+C23+C24+C25</f>
      </c>
      <c s="14">
        <f>C14*0.21</f>
      </c>
      <c s="14">
        <f>0+E15+E16+E17+E18+E19+E20+E21+E22+E23+E24+E25</f>
      </c>
      <c s="13">
        <f>0+F15+F16+F17+F18+F19+F20+F21+F22+F23+F24+F25</f>
      </c>
    </row>
    <row r="15" spans="1:6" ht="12.75">
      <c r="A15" s="11" t="s">
        <v>1217</v>
      </c>
      <c s="12" t="s">
        <v>1218</v>
      </c>
      <c s="14">
        <f>D.2.1.1!K8+D.2.1.1!M8</f>
      </c>
      <c s="14">
        <f>C15*0.21</f>
      </c>
      <c s="14">
        <f>C15+D15</f>
      </c>
      <c s="13">
        <f>D.2.1.1!T7</f>
      </c>
    </row>
    <row r="16" spans="1:6" ht="12.75">
      <c r="A16" s="11" t="s">
        <v>1431</v>
      </c>
      <c s="12" t="s">
        <v>1432</v>
      </c>
      <c s="14">
        <f>D.2.1.2!K8+D.2.1.2!M8</f>
      </c>
      <c s="14">
        <f>C16*0.21</f>
      </c>
      <c s="14">
        <f>C16+D16</f>
      </c>
      <c s="13">
        <f>D.2.1.2!T7</f>
      </c>
    </row>
    <row r="17" spans="1:6" ht="12.75">
      <c r="A17" s="11" t="s">
        <v>1484</v>
      </c>
      <c s="12" t="s">
        <v>1485</v>
      </c>
      <c s="14">
        <f>D.2.1.4!K8+D.2.1.4!M8</f>
      </c>
      <c s="14">
        <f>C17*0.21</f>
      </c>
      <c s="14">
        <f>C17+D17</f>
      </c>
      <c s="13">
        <f>D.2.1.4!T7</f>
      </c>
    </row>
    <row r="18" spans="1:6" ht="12.75">
      <c r="A18" s="11" t="s">
        <v>1850</v>
      </c>
      <c s="12" t="s">
        <v>1851</v>
      </c>
      <c s="14">
        <f>D.2.1.5!K8+D.2.1.5!M8</f>
      </c>
      <c s="14">
        <f>C18*0.21</f>
      </c>
      <c s="14">
        <f>C18+D18</f>
      </c>
      <c s="13">
        <f>D.2.1.5!T7</f>
      </c>
    </row>
    <row r="19" spans="1:6" ht="12.75">
      <c r="A19" s="11" t="s">
        <v>2006</v>
      </c>
      <c s="12" t="s">
        <v>2007</v>
      </c>
      <c s="14">
        <f>D.2.1.6!K8+D.2.1.6!M8</f>
      </c>
      <c s="14">
        <f>C19*0.21</f>
      </c>
      <c s="14">
        <f>C19+D19</f>
      </c>
      <c s="13">
        <f>D.2.1.6!T7</f>
      </c>
    </row>
    <row r="20" spans="1:6" ht="12.75">
      <c r="A20" s="11" t="s">
        <v>2209</v>
      </c>
      <c s="12" t="s">
        <v>2210</v>
      </c>
      <c s="14">
        <f>D.2.1.8!K8+D.2.1.8!M8</f>
      </c>
      <c s="14">
        <f>C20*0.21</f>
      </c>
      <c s="14">
        <f>C20+D20</f>
      </c>
      <c s="13">
        <f>D.2.1.8!T7</f>
      </c>
    </row>
    <row r="21" spans="1:6" ht="12.75">
      <c r="A21" s="11" t="s">
        <v>2403</v>
      </c>
      <c s="12" t="s">
        <v>2404</v>
      </c>
      <c s="14">
        <f>D.2.2!K8+D.2.2!M8</f>
      </c>
      <c s="14">
        <f>C21*0.21</f>
      </c>
      <c s="14">
        <f>C21+D21</f>
      </c>
      <c s="13">
        <f>D.2.2!T7</f>
      </c>
    </row>
    <row r="22" spans="1:6" ht="12.75">
      <c r="A22" s="11" t="s">
        <v>2853</v>
      </c>
      <c s="12" t="s">
        <v>2854</v>
      </c>
      <c s="14">
        <f>D.2.3!K8+D.2.3!M8</f>
      </c>
      <c s="14">
        <f>C22*0.21</f>
      </c>
      <c s="14">
        <f>C22+D22</f>
      </c>
      <c s="13">
        <f>D.2.3!T7</f>
      </c>
    </row>
    <row r="23" spans="1:6" ht="12.75">
      <c r="A23" s="11" t="s">
        <v>3396</v>
      </c>
      <c s="12" t="s">
        <v>3397</v>
      </c>
      <c s="14">
        <f>D.2.4!K8+D.2.4!M8</f>
      </c>
      <c s="14">
        <f>C23*0.21</f>
      </c>
      <c s="14">
        <f>C23+D23</f>
      </c>
      <c s="13">
        <f>D.2.4!T7</f>
      </c>
    </row>
    <row r="24" spans="1:6" ht="12.75">
      <c r="A24" s="11" t="s">
        <v>3419</v>
      </c>
      <c s="12" t="s">
        <v>3420</v>
      </c>
      <c s="14">
        <f>'SO 90-90'!K8+'SO 90-90'!M8</f>
      </c>
      <c s="14">
        <f>C24*0.21</f>
      </c>
      <c s="14">
        <f>C24+D24</f>
      </c>
      <c s="13">
        <f>'SO 90-90'!T7</f>
      </c>
    </row>
    <row r="25" spans="1:6" ht="12.75">
      <c r="A25" s="11" t="s">
        <v>3427</v>
      </c>
      <c s="12" t="s">
        <v>3428</v>
      </c>
      <c s="14">
        <f>'SO 98-98'!K8+'SO 98-98'!M8</f>
      </c>
      <c s="14">
        <f>C25*0.21</f>
      </c>
      <c s="14">
        <f>C25+D25</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5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COUNTIFS(L8:L514,"=0",A8:A514,"P")+COUNTIFS(L8:L514,"",A8:A514,"P")+SUM(Q8:Q514)</f>
      </c>
    </row>
    <row r="8" spans="1:13" ht="12.75">
      <c r="A8" t="s">
        <v>44</v>
      </c>
      <c r="C8" s="28" t="s">
        <v>2211</v>
      </c>
      <c r="E8" s="30" t="s">
        <v>2210</v>
      </c>
      <c r="J8" s="29">
        <f>0+J9</f>
      </c>
      <c s="29">
        <f>0+K9</f>
      </c>
      <c s="29">
        <f>0+L9</f>
      </c>
      <c s="29">
        <f>0+M9</f>
      </c>
    </row>
    <row r="9" spans="1:13" ht="12.75">
      <c r="A9" t="s">
        <v>46</v>
      </c>
      <c r="C9" s="31" t="s">
        <v>2212</v>
      </c>
      <c r="E9" s="33" t="s">
        <v>2213</v>
      </c>
      <c r="J9" s="32">
        <f>0+J10+J63+J84+J129+J150+J199</f>
      </c>
      <c s="32">
        <f>0+K10+K63+K84+K129+K150+K199</f>
      </c>
      <c s="32">
        <f>0+L10+L63+L84+L129+L150+L199</f>
      </c>
      <c s="32">
        <f>0+M10+M63+M84+M129+M150+M199</f>
      </c>
    </row>
    <row r="10" spans="1:13" ht="12.75">
      <c r="A10" t="s">
        <v>49</v>
      </c>
      <c r="C10" s="31" t="s">
        <v>50</v>
      </c>
      <c r="E10" s="33" t="s">
        <v>51</v>
      </c>
      <c r="J10" s="32">
        <f>0</f>
      </c>
      <c s="32">
        <f>0</f>
      </c>
      <c s="32">
        <f>0+L11+L15+L19+L23+L27+L31+L35+L39+L43+L47+L51+L55+L59</f>
      </c>
      <c s="32">
        <f>0+M11+M15+M19+M23+M27+M31+M35+M39+M43+M47+M51+M55+M59</f>
      </c>
    </row>
    <row r="11" spans="1:16" ht="12.75">
      <c r="A11" t="s">
        <v>52</v>
      </c>
      <c s="34" t="s">
        <v>50</v>
      </c>
      <c s="34" t="s">
        <v>2013</v>
      </c>
      <c s="35" t="s">
        <v>5</v>
      </c>
      <c s="6" t="s">
        <v>2014</v>
      </c>
      <c s="36" t="s">
        <v>77</v>
      </c>
      <c s="37">
        <v>369</v>
      </c>
      <c s="36">
        <v>0</v>
      </c>
      <c s="36">
        <f>ROUND(G11*H11,6)</f>
      </c>
      <c r="L11" s="38">
        <v>0</v>
      </c>
      <c s="32">
        <f>ROUND(ROUND(L11,2)*ROUND(G11,3),2)</f>
      </c>
      <c s="36" t="s">
        <v>56</v>
      </c>
      <c>
        <f>(M11*21)/100</f>
      </c>
      <c t="s">
        <v>27</v>
      </c>
    </row>
    <row r="12" spans="1:5" ht="12.75">
      <c r="A12" s="35" t="s">
        <v>57</v>
      </c>
      <c r="E12" s="39" t="s">
        <v>5</v>
      </c>
    </row>
    <row r="13" spans="1:5" ht="12.75">
      <c r="A13" s="35" t="s">
        <v>58</v>
      </c>
      <c r="E13" s="40" t="s">
        <v>2214</v>
      </c>
    </row>
    <row r="14" spans="1:5" ht="12.75">
      <c r="A14" t="s">
        <v>59</v>
      </c>
      <c r="E14" s="39" t="s">
        <v>2015</v>
      </c>
    </row>
    <row r="15" spans="1:16" ht="12.75">
      <c r="A15" t="s">
        <v>52</v>
      </c>
      <c s="34" t="s">
        <v>27</v>
      </c>
      <c s="34" t="s">
        <v>1233</v>
      </c>
      <c s="35" t="s">
        <v>5</v>
      </c>
      <c s="6" t="s">
        <v>1234</v>
      </c>
      <c s="36" t="s">
        <v>55</v>
      </c>
      <c s="37">
        <v>86.1</v>
      </c>
      <c s="36">
        <v>0</v>
      </c>
      <c s="36">
        <f>ROUND(G15*H15,6)</f>
      </c>
      <c r="L15" s="38">
        <v>0</v>
      </c>
      <c s="32">
        <f>ROUND(ROUND(L15,2)*ROUND(G15,3),2)</f>
      </c>
      <c s="36" t="s">
        <v>56</v>
      </c>
      <c>
        <f>(M15*21)/100</f>
      </c>
      <c t="s">
        <v>27</v>
      </c>
    </row>
    <row r="16" spans="1:5" ht="12.75">
      <c r="A16" s="35" t="s">
        <v>57</v>
      </c>
      <c r="E16" s="39" t="s">
        <v>5</v>
      </c>
    </row>
    <row r="17" spans="1:5" ht="12.75">
      <c r="A17" s="35" t="s">
        <v>58</v>
      </c>
      <c r="E17" s="40" t="s">
        <v>2215</v>
      </c>
    </row>
    <row r="18" spans="1:5" ht="63.75">
      <c r="A18" t="s">
        <v>59</v>
      </c>
      <c r="E18" s="39" t="s">
        <v>1236</v>
      </c>
    </row>
    <row r="19" spans="1:16" ht="12.75">
      <c r="A19" t="s">
        <v>52</v>
      </c>
      <c s="34" t="s">
        <v>26</v>
      </c>
      <c s="34" t="s">
        <v>1437</v>
      </c>
      <c s="35" t="s">
        <v>5</v>
      </c>
      <c s="6" t="s">
        <v>1438</v>
      </c>
      <c s="36" t="s">
        <v>55</v>
      </c>
      <c s="37">
        <v>17.4</v>
      </c>
      <c s="36">
        <v>0</v>
      </c>
      <c s="36">
        <f>ROUND(G19*H19,6)</f>
      </c>
      <c r="L19" s="38">
        <v>0</v>
      </c>
      <c s="32">
        <f>ROUND(ROUND(L19,2)*ROUND(G19,3),2)</f>
      </c>
      <c s="36" t="s">
        <v>56</v>
      </c>
      <c>
        <f>(M19*21)/100</f>
      </c>
      <c t="s">
        <v>27</v>
      </c>
    </row>
    <row r="20" spans="1:5" ht="12.75">
      <c r="A20" s="35" t="s">
        <v>57</v>
      </c>
      <c r="E20" s="39" t="s">
        <v>5</v>
      </c>
    </row>
    <row r="21" spans="1:5" ht="12.75">
      <c r="A21" s="35" t="s">
        <v>58</v>
      </c>
      <c r="E21" s="40" t="s">
        <v>2216</v>
      </c>
    </row>
    <row r="22" spans="1:5" ht="63.75">
      <c r="A22" t="s">
        <v>59</v>
      </c>
      <c r="E22" s="39" t="s">
        <v>1236</v>
      </c>
    </row>
    <row r="23" spans="1:16" ht="25.5">
      <c r="A23" t="s">
        <v>52</v>
      </c>
      <c s="34" t="s">
        <v>65</v>
      </c>
      <c s="34" t="s">
        <v>1440</v>
      </c>
      <c s="35" t="s">
        <v>5</v>
      </c>
      <c s="6" t="s">
        <v>1441</v>
      </c>
      <c s="36" t="s">
        <v>55</v>
      </c>
      <c s="37">
        <v>402.4</v>
      </c>
      <c s="36">
        <v>0</v>
      </c>
      <c s="36">
        <f>ROUND(G23*H23,6)</f>
      </c>
      <c r="L23" s="38">
        <v>0</v>
      </c>
      <c s="32">
        <f>ROUND(ROUND(L23,2)*ROUND(G23,3),2)</f>
      </c>
      <c s="36" t="s">
        <v>56</v>
      </c>
      <c>
        <f>(M23*21)/100</f>
      </c>
      <c t="s">
        <v>27</v>
      </c>
    </row>
    <row r="24" spans="1:5" ht="12.75">
      <c r="A24" s="35" t="s">
        <v>57</v>
      </c>
      <c r="E24" s="39" t="s">
        <v>5</v>
      </c>
    </row>
    <row r="25" spans="1:5" ht="25.5">
      <c r="A25" s="35" t="s">
        <v>58</v>
      </c>
      <c r="E25" s="40" t="s">
        <v>2217</v>
      </c>
    </row>
    <row r="26" spans="1:5" ht="63.75">
      <c r="A26" t="s">
        <v>59</v>
      </c>
      <c r="E26" s="39" t="s">
        <v>1236</v>
      </c>
    </row>
    <row r="27" spans="1:16" ht="12.75">
      <c r="A27" t="s">
        <v>52</v>
      </c>
      <c s="34" t="s">
        <v>70</v>
      </c>
      <c s="34" t="s">
        <v>2218</v>
      </c>
      <c s="35" t="s">
        <v>5</v>
      </c>
      <c s="6" t="s">
        <v>2219</v>
      </c>
      <c s="36" t="s">
        <v>68</v>
      </c>
      <c s="37">
        <v>253</v>
      </c>
      <c s="36">
        <v>0</v>
      </c>
      <c s="36">
        <f>ROUND(G27*H27,6)</f>
      </c>
      <c r="L27" s="38">
        <v>0</v>
      </c>
      <c s="32">
        <f>ROUND(ROUND(L27,2)*ROUND(G27,3),2)</f>
      </c>
      <c s="36" t="s">
        <v>56</v>
      </c>
      <c>
        <f>(M27*21)/100</f>
      </c>
      <c t="s">
        <v>27</v>
      </c>
    </row>
    <row r="28" spans="1:5" ht="12.75">
      <c r="A28" s="35" t="s">
        <v>57</v>
      </c>
      <c r="E28" s="39" t="s">
        <v>5</v>
      </c>
    </row>
    <row r="29" spans="1:5" ht="25.5">
      <c r="A29" s="35" t="s">
        <v>58</v>
      </c>
      <c r="E29" s="40" t="s">
        <v>2220</v>
      </c>
    </row>
    <row r="30" spans="1:5" ht="63.75">
      <c r="A30" t="s">
        <v>59</v>
      </c>
      <c r="E30" s="39" t="s">
        <v>1236</v>
      </c>
    </row>
    <row r="31" spans="1:16" ht="12.75">
      <c r="A31" t="s">
        <v>52</v>
      </c>
      <c s="34" t="s">
        <v>74</v>
      </c>
      <c s="34" t="s">
        <v>2221</v>
      </c>
      <c s="35" t="s">
        <v>5</v>
      </c>
      <c s="6" t="s">
        <v>2222</v>
      </c>
      <c s="36" t="s">
        <v>55</v>
      </c>
      <c s="37">
        <v>7.1</v>
      </c>
      <c s="36">
        <v>0</v>
      </c>
      <c s="36">
        <f>ROUND(G31*H31,6)</f>
      </c>
      <c r="L31" s="38">
        <v>0</v>
      </c>
      <c s="32">
        <f>ROUND(ROUND(L31,2)*ROUND(G31,3),2)</f>
      </c>
      <c s="36" t="s">
        <v>56</v>
      </c>
      <c>
        <f>(M31*21)/100</f>
      </c>
      <c t="s">
        <v>27</v>
      </c>
    </row>
    <row r="32" spans="1:5" ht="12.75">
      <c r="A32" s="35" t="s">
        <v>57</v>
      </c>
      <c r="E32" s="39" t="s">
        <v>5</v>
      </c>
    </row>
    <row r="33" spans="1:5" ht="12.75">
      <c r="A33" s="35" t="s">
        <v>58</v>
      </c>
      <c r="E33" s="40" t="s">
        <v>2223</v>
      </c>
    </row>
    <row r="34" spans="1:5" ht="63.75">
      <c r="A34" t="s">
        <v>59</v>
      </c>
      <c r="E34" s="39" t="s">
        <v>1236</v>
      </c>
    </row>
    <row r="35" spans="1:16" ht="12.75">
      <c r="A35" t="s">
        <v>52</v>
      </c>
      <c s="34" t="s">
        <v>79</v>
      </c>
      <c s="34" t="s">
        <v>2224</v>
      </c>
      <c s="35" t="s">
        <v>5</v>
      </c>
      <c s="6" t="s">
        <v>2225</v>
      </c>
      <c s="36" t="s">
        <v>55</v>
      </c>
      <c s="37">
        <v>549</v>
      </c>
      <c s="36">
        <v>0</v>
      </c>
      <c s="36">
        <f>ROUND(G35*H35,6)</f>
      </c>
      <c r="L35" s="38">
        <v>0</v>
      </c>
      <c s="32">
        <f>ROUND(ROUND(L35,2)*ROUND(G35,3),2)</f>
      </c>
      <c s="36" t="s">
        <v>56</v>
      </c>
      <c>
        <f>(M35*21)/100</f>
      </c>
      <c t="s">
        <v>27</v>
      </c>
    </row>
    <row r="36" spans="1:5" ht="12.75">
      <c r="A36" s="35" t="s">
        <v>57</v>
      </c>
      <c r="E36" s="39" t="s">
        <v>5</v>
      </c>
    </row>
    <row r="37" spans="1:5" ht="12.75">
      <c r="A37" s="35" t="s">
        <v>58</v>
      </c>
      <c r="E37" s="40" t="s">
        <v>2226</v>
      </c>
    </row>
    <row r="38" spans="1:5" ht="382.5">
      <c r="A38" t="s">
        <v>59</v>
      </c>
      <c r="E38" s="39" t="s">
        <v>2227</v>
      </c>
    </row>
    <row r="39" spans="1:16" ht="12.75">
      <c r="A39" t="s">
        <v>52</v>
      </c>
      <c s="34" t="s">
        <v>85</v>
      </c>
      <c s="34" t="s">
        <v>53</v>
      </c>
      <c s="35" t="s">
        <v>5</v>
      </c>
      <c s="6" t="s">
        <v>54</v>
      </c>
      <c s="36" t="s">
        <v>55</v>
      </c>
      <c s="37">
        <v>30.3</v>
      </c>
      <c s="36">
        <v>0</v>
      </c>
      <c s="36">
        <f>ROUND(G39*H39,6)</f>
      </c>
      <c r="L39" s="38">
        <v>0</v>
      </c>
      <c s="32">
        <f>ROUND(ROUND(L39,2)*ROUND(G39,3),2)</f>
      </c>
      <c s="36" t="s">
        <v>56</v>
      </c>
      <c>
        <f>(M39*21)/100</f>
      </c>
      <c t="s">
        <v>27</v>
      </c>
    </row>
    <row r="40" spans="1:5" ht="12.75">
      <c r="A40" s="35" t="s">
        <v>57</v>
      </c>
      <c r="E40" s="39" t="s">
        <v>5</v>
      </c>
    </row>
    <row r="41" spans="1:5" ht="12.75">
      <c r="A41" s="35" t="s">
        <v>58</v>
      </c>
      <c r="E41" s="40" t="s">
        <v>2228</v>
      </c>
    </row>
    <row r="42" spans="1:5" ht="344.25">
      <c r="A42" t="s">
        <v>59</v>
      </c>
      <c r="E42" s="39" t="s">
        <v>60</v>
      </c>
    </row>
    <row r="43" spans="1:16" ht="12.75">
      <c r="A43" t="s">
        <v>52</v>
      </c>
      <c s="34" t="s">
        <v>89</v>
      </c>
      <c s="34" t="s">
        <v>1501</v>
      </c>
      <c s="35" t="s">
        <v>5</v>
      </c>
      <c s="6" t="s">
        <v>1502</v>
      </c>
      <c s="36" t="s">
        <v>55</v>
      </c>
      <c s="37">
        <v>402.4</v>
      </c>
      <c s="36">
        <v>0</v>
      </c>
      <c s="36">
        <f>ROUND(G43*H43,6)</f>
      </c>
      <c r="L43" s="38">
        <v>0</v>
      </c>
      <c s="32">
        <f>ROUND(ROUND(L43,2)*ROUND(G43,3),2)</f>
      </c>
      <c s="36" t="s">
        <v>56</v>
      </c>
      <c>
        <f>(M43*21)/100</f>
      </c>
      <c t="s">
        <v>27</v>
      </c>
    </row>
    <row r="44" spans="1:5" ht="12.75">
      <c r="A44" s="35" t="s">
        <v>57</v>
      </c>
      <c r="E44" s="39" t="s">
        <v>5</v>
      </c>
    </row>
    <row r="45" spans="1:5" ht="12.75">
      <c r="A45" s="35" t="s">
        <v>58</v>
      </c>
      <c r="E45" s="40" t="s">
        <v>2229</v>
      </c>
    </row>
    <row r="46" spans="1:5" ht="191.25">
      <c r="A46" t="s">
        <v>59</v>
      </c>
      <c r="E46" s="39" t="s">
        <v>1503</v>
      </c>
    </row>
    <row r="47" spans="1:16" ht="12.75">
      <c r="A47" t="s">
        <v>52</v>
      </c>
      <c s="34" t="s">
        <v>93</v>
      </c>
      <c s="34" t="s">
        <v>1862</v>
      </c>
      <c s="35" t="s">
        <v>5</v>
      </c>
      <c s="6" t="s">
        <v>1863</v>
      </c>
      <c s="36" t="s">
        <v>55</v>
      </c>
      <c s="37">
        <v>22.68</v>
      </c>
      <c s="36">
        <v>0</v>
      </c>
      <c s="36">
        <f>ROUND(G47*H47,6)</f>
      </c>
      <c r="L47" s="38">
        <v>0</v>
      </c>
      <c s="32">
        <f>ROUND(ROUND(L47,2)*ROUND(G47,3),2)</f>
      </c>
      <c s="36" t="s">
        <v>56</v>
      </c>
      <c>
        <f>(M47*21)/100</f>
      </c>
      <c t="s">
        <v>27</v>
      </c>
    </row>
    <row r="48" spans="1:5" ht="12.75">
      <c r="A48" s="35" t="s">
        <v>57</v>
      </c>
      <c r="E48" s="39" t="s">
        <v>5</v>
      </c>
    </row>
    <row r="49" spans="1:5" ht="12.75">
      <c r="A49" s="35" t="s">
        <v>58</v>
      </c>
      <c r="E49" s="40" t="s">
        <v>2230</v>
      </c>
    </row>
    <row r="50" spans="1:5" ht="242.25">
      <c r="A50" t="s">
        <v>59</v>
      </c>
      <c r="E50" s="39" t="s">
        <v>2023</v>
      </c>
    </row>
    <row r="51" spans="1:16" ht="12.75">
      <c r="A51" t="s">
        <v>52</v>
      </c>
      <c s="34" t="s">
        <v>97</v>
      </c>
      <c s="34" t="s">
        <v>1388</v>
      </c>
      <c s="35" t="s">
        <v>5</v>
      </c>
      <c s="6" t="s">
        <v>1389</v>
      </c>
      <c s="36" t="s">
        <v>77</v>
      </c>
      <c s="37">
        <v>1331</v>
      </c>
      <c s="36">
        <v>0</v>
      </c>
      <c s="36">
        <f>ROUND(G51*H51,6)</f>
      </c>
      <c r="L51" s="38">
        <v>0</v>
      </c>
      <c s="32">
        <f>ROUND(ROUND(L51,2)*ROUND(G51,3),2)</f>
      </c>
      <c s="36" t="s">
        <v>56</v>
      </c>
      <c>
        <f>(M51*21)/100</f>
      </c>
      <c t="s">
        <v>27</v>
      </c>
    </row>
    <row r="52" spans="1:5" ht="12.75">
      <c r="A52" s="35" t="s">
        <v>57</v>
      </c>
      <c r="E52" s="39" t="s">
        <v>5</v>
      </c>
    </row>
    <row r="53" spans="1:5" ht="12.75">
      <c r="A53" s="35" t="s">
        <v>58</v>
      </c>
      <c r="E53" s="40" t="s">
        <v>2231</v>
      </c>
    </row>
    <row r="54" spans="1:5" ht="38.25">
      <c r="A54" t="s">
        <v>59</v>
      </c>
      <c r="E54" s="39" t="s">
        <v>1391</v>
      </c>
    </row>
    <row r="55" spans="1:16" ht="12.75">
      <c r="A55" t="s">
        <v>52</v>
      </c>
      <c s="34" t="s">
        <v>100</v>
      </c>
      <c s="34" t="s">
        <v>2232</v>
      </c>
      <c s="35" t="s">
        <v>5</v>
      </c>
      <c s="6" t="s">
        <v>2233</v>
      </c>
      <c s="36" t="s">
        <v>77</v>
      </c>
      <c s="37">
        <v>200</v>
      </c>
      <c s="36">
        <v>0</v>
      </c>
      <c s="36">
        <f>ROUND(G55*H55,6)</f>
      </c>
      <c r="L55" s="38">
        <v>0</v>
      </c>
      <c s="32">
        <f>ROUND(ROUND(L55,2)*ROUND(G55,3),2)</f>
      </c>
      <c s="36" t="s">
        <v>56</v>
      </c>
      <c>
        <f>(M55*21)/100</f>
      </c>
      <c t="s">
        <v>27</v>
      </c>
    </row>
    <row r="56" spans="1:5" ht="12.75">
      <c r="A56" s="35" t="s">
        <v>57</v>
      </c>
      <c r="E56" s="39" t="s">
        <v>5</v>
      </c>
    </row>
    <row r="57" spans="1:5" ht="12.75">
      <c r="A57" s="35" t="s">
        <v>58</v>
      </c>
      <c r="E57" s="40" t="s">
        <v>2234</v>
      </c>
    </row>
    <row r="58" spans="1:5" ht="38.25">
      <c r="A58" t="s">
        <v>59</v>
      </c>
      <c r="E58" s="39" t="s">
        <v>2235</v>
      </c>
    </row>
    <row r="59" spans="1:16" ht="12.75">
      <c r="A59" t="s">
        <v>52</v>
      </c>
      <c s="34" t="s">
        <v>104</v>
      </c>
      <c s="34" t="s">
        <v>1744</v>
      </c>
      <c s="35" t="s">
        <v>5</v>
      </c>
      <c s="6" t="s">
        <v>1745</v>
      </c>
      <c s="36" t="s">
        <v>77</v>
      </c>
      <c s="37">
        <v>200</v>
      </c>
      <c s="36">
        <v>0</v>
      </c>
      <c s="36">
        <f>ROUND(G59*H59,6)</f>
      </c>
      <c r="L59" s="38">
        <v>0</v>
      </c>
      <c s="32">
        <f>ROUND(ROUND(L59,2)*ROUND(G59,3),2)</f>
      </c>
      <c s="36" t="s">
        <v>56</v>
      </c>
      <c>
        <f>(M59*21)/100</f>
      </c>
      <c t="s">
        <v>27</v>
      </c>
    </row>
    <row r="60" spans="1:5" ht="12.75">
      <c r="A60" s="35" t="s">
        <v>57</v>
      </c>
      <c r="E60" s="39" t="s">
        <v>5</v>
      </c>
    </row>
    <row r="61" spans="1:5" ht="12.75">
      <c r="A61" s="35" t="s">
        <v>58</v>
      </c>
      <c r="E61" s="40" t="s">
        <v>2234</v>
      </c>
    </row>
    <row r="62" spans="1:5" ht="25.5">
      <c r="A62" t="s">
        <v>59</v>
      </c>
      <c r="E62" s="39" t="s">
        <v>1746</v>
      </c>
    </row>
    <row r="63" spans="1:13" ht="12.75">
      <c r="A63" t="s">
        <v>49</v>
      </c>
      <c r="C63" s="31" t="s">
        <v>27</v>
      </c>
      <c r="E63" s="33" t="s">
        <v>981</v>
      </c>
      <c r="J63" s="32">
        <f>0</f>
      </c>
      <c s="32">
        <f>0</f>
      </c>
      <c s="32">
        <f>0+L64+L68+L72+L76+L80</f>
      </c>
      <c s="32">
        <f>0+M64+M68+M72+M76+M80</f>
      </c>
    </row>
    <row r="64" spans="1:16" ht="12.75">
      <c r="A64" t="s">
        <v>52</v>
      </c>
      <c s="34" t="s">
        <v>108</v>
      </c>
      <c s="34" t="s">
        <v>2236</v>
      </c>
      <c s="35" t="s">
        <v>5</v>
      </c>
      <c s="6" t="s">
        <v>2237</v>
      </c>
      <c s="36" t="s">
        <v>55</v>
      </c>
      <c s="37">
        <v>7.2</v>
      </c>
      <c s="36">
        <v>0</v>
      </c>
      <c s="36">
        <f>ROUND(G64*H64,6)</f>
      </c>
      <c r="L64" s="38">
        <v>0</v>
      </c>
      <c s="32">
        <f>ROUND(ROUND(L64,2)*ROUND(G64,3),2)</f>
      </c>
      <c s="36" t="s">
        <v>56</v>
      </c>
      <c>
        <f>(M64*21)/100</f>
      </c>
      <c t="s">
        <v>27</v>
      </c>
    </row>
    <row r="65" spans="1:5" ht="12.75">
      <c r="A65" s="35" t="s">
        <v>57</v>
      </c>
      <c r="E65" s="39" t="s">
        <v>5</v>
      </c>
    </row>
    <row r="66" spans="1:5" ht="12.75">
      <c r="A66" s="35" t="s">
        <v>58</v>
      </c>
      <c r="E66" s="40" t="s">
        <v>2238</v>
      </c>
    </row>
    <row r="67" spans="1:5" ht="38.25">
      <c r="A67" t="s">
        <v>59</v>
      </c>
      <c r="E67" s="39" t="s">
        <v>2239</v>
      </c>
    </row>
    <row r="68" spans="1:16" ht="12.75">
      <c r="A68" t="s">
        <v>52</v>
      </c>
      <c s="34" t="s">
        <v>112</v>
      </c>
      <c s="34" t="s">
        <v>2240</v>
      </c>
      <c s="35" t="s">
        <v>5</v>
      </c>
      <c s="6" t="s">
        <v>2241</v>
      </c>
      <c s="36" t="s">
        <v>68</v>
      </c>
      <c s="37">
        <v>160</v>
      </c>
      <c s="36">
        <v>0</v>
      </c>
      <c s="36">
        <f>ROUND(G68*H68,6)</f>
      </c>
      <c r="L68" s="38">
        <v>0</v>
      </c>
      <c s="32">
        <f>ROUND(ROUND(L68,2)*ROUND(G68,3),2)</f>
      </c>
      <c s="36" t="s">
        <v>56</v>
      </c>
      <c>
        <f>(M68*21)/100</f>
      </c>
      <c t="s">
        <v>27</v>
      </c>
    </row>
    <row r="69" spans="1:5" ht="12.75">
      <c r="A69" s="35" t="s">
        <v>57</v>
      </c>
      <c r="E69" s="39" t="s">
        <v>5</v>
      </c>
    </row>
    <row r="70" spans="1:5" ht="12.75">
      <c r="A70" s="35" t="s">
        <v>58</v>
      </c>
      <c r="E70" s="40" t="s">
        <v>2242</v>
      </c>
    </row>
    <row r="71" spans="1:5" ht="165.75">
      <c r="A71" t="s">
        <v>59</v>
      </c>
      <c r="E71" s="39" t="s">
        <v>1400</v>
      </c>
    </row>
    <row r="72" spans="1:16" ht="12.75">
      <c r="A72" t="s">
        <v>52</v>
      </c>
      <c s="34" t="s">
        <v>116</v>
      </c>
      <c s="34" t="s">
        <v>2243</v>
      </c>
      <c s="35" t="s">
        <v>5</v>
      </c>
      <c s="6" t="s">
        <v>2244</v>
      </c>
      <c s="36" t="s">
        <v>55</v>
      </c>
      <c s="37">
        <v>255</v>
      </c>
      <c s="36">
        <v>0</v>
      </c>
      <c s="36">
        <f>ROUND(G72*H72,6)</f>
      </c>
      <c r="L72" s="38">
        <v>0</v>
      </c>
      <c s="32">
        <f>ROUND(ROUND(L72,2)*ROUND(G72,3),2)</f>
      </c>
      <c s="36" t="s">
        <v>56</v>
      </c>
      <c>
        <f>(M72*21)/100</f>
      </c>
      <c t="s">
        <v>27</v>
      </c>
    </row>
    <row r="73" spans="1:5" ht="12.75">
      <c r="A73" s="35" t="s">
        <v>57</v>
      </c>
      <c r="E73" s="39" t="s">
        <v>5</v>
      </c>
    </row>
    <row r="74" spans="1:5" ht="12.75">
      <c r="A74" s="35" t="s">
        <v>58</v>
      </c>
      <c r="E74" s="40" t="s">
        <v>2245</v>
      </c>
    </row>
    <row r="75" spans="1:5" ht="38.25">
      <c r="A75" t="s">
        <v>59</v>
      </c>
      <c r="E75" s="39" t="s">
        <v>1522</v>
      </c>
    </row>
    <row r="76" spans="1:16" ht="12.75">
      <c r="A76" t="s">
        <v>52</v>
      </c>
      <c s="34" t="s">
        <v>120</v>
      </c>
      <c s="34" t="s">
        <v>2246</v>
      </c>
      <c s="35" t="s">
        <v>5</v>
      </c>
      <c s="6" t="s">
        <v>2247</v>
      </c>
      <c s="36" t="s">
        <v>77</v>
      </c>
      <c s="37">
        <v>160</v>
      </c>
      <c s="36">
        <v>0</v>
      </c>
      <c s="36">
        <f>ROUND(G76*H76,6)</f>
      </c>
      <c r="L76" s="38">
        <v>0</v>
      </c>
      <c s="32">
        <f>ROUND(ROUND(L76,2)*ROUND(G76,3),2)</f>
      </c>
      <c s="36" t="s">
        <v>56</v>
      </c>
      <c>
        <f>(M76*21)/100</f>
      </c>
      <c t="s">
        <v>27</v>
      </c>
    </row>
    <row r="77" spans="1:5" ht="12.75">
      <c r="A77" s="35" t="s">
        <v>57</v>
      </c>
      <c r="E77" s="39" t="s">
        <v>5</v>
      </c>
    </row>
    <row r="78" spans="1:5" ht="12.75">
      <c r="A78" s="35" t="s">
        <v>58</v>
      </c>
      <c r="E78" s="40" t="s">
        <v>2242</v>
      </c>
    </row>
    <row r="79" spans="1:5" ht="102">
      <c r="A79" t="s">
        <v>59</v>
      </c>
      <c r="E79" s="39" t="s">
        <v>1751</v>
      </c>
    </row>
    <row r="80" spans="1:16" ht="12.75">
      <c r="A80" t="s">
        <v>52</v>
      </c>
      <c s="34" t="s">
        <v>123</v>
      </c>
      <c s="34" t="s">
        <v>2248</v>
      </c>
      <c s="35" t="s">
        <v>5</v>
      </c>
      <c s="6" t="s">
        <v>2249</v>
      </c>
      <c s="36" t="s">
        <v>77</v>
      </c>
      <c s="37">
        <v>510</v>
      </c>
      <c s="36">
        <v>0</v>
      </c>
      <c s="36">
        <f>ROUND(G80*H80,6)</f>
      </c>
      <c r="L80" s="38">
        <v>0</v>
      </c>
      <c s="32">
        <f>ROUND(ROUND(L80,2)*ROUND(G80,3),2)</f>
      </c>
      <c s="36" t="s">
        <v>56</v>
      </c>
      <c>
        <f>(M80*21)/100</f>
      </c>
      <c t="s">
        <v>27</v>
      </c>
    </row>
    <row r="81" spans="1:5" ht="12.75">
      <c r="A81" s="35" t="s">
        <v>57</v>
      </c>
      <c r="E81" s="39" t="s">
        <v>5</v>
      </c>
    </row>
    <row r="82" spans="1:5" ht="25.5">
      <c r="A82" s="35" t="s">
        <v>58</v>
      </c>
      <c r="E82" s="40" t="s">
        <v>2250</v>
      </c>
    </row>
    <row r="83" spans="1:5" ht="102">
      <c r="A83" t="s">
        <v>59</v>
      </c>
      <c r="E83" s="39" t="s">
        <v>1751</v>
      </c>
    </row>
    <row r="84" spans="1:13" ht="12.75">
      <c r="A84" t="s">
        <v>49</v>
      </c>
      <c r="C84" s="31" t="s">
        <v>70</v>
      </c>
      <c r="E84" s="33" t="s">
        <v>1242</v>
      </c>
      <c r="J84" s="32">
        <f>0</f>
      </c>
      <c s="32">
        <f>0</f>
      </c>
      <c s="32">
        <f>0+L85+L89+L93+L97+L101+L105+L109+L113+L117+L121+L125</f>
      </c>
      <c s="32">
        <f>0+M85+M89+M93+M97+M101+M105+M109+M113+M117+M121+M125</f>
      </c>
    </row>
    <row r="85" spans="1:16" ht="12.75">
      <c r="A85" t="s">
        <v>52</v>
      </c>
      <c s="34" t="s">
        <v>128</v>
      </c>
      <c s="34" t="s">
        <v>2251</v>
      </c>
      <c s="35" t="s">
        <v>5</v>
      </c>
      <c s="6" t="s">
        <v>2252</v>
      </c>
      <c s="36" t="s">
        <v>77</v>
      </c>
      <c s="37">
        <v>345</v>
      </c>
      <c s="36">
        <v>0</v>
      </c>
      <c s="36">
        <f>ROUND(G85*H85,6)</f>
      </c>
      <c r="L85" s="38">
        <v>0</v>
      </c>
      <c s="32">
        <f>ROUND(ROUND(L85,2)*ROUND(G85,3),2)</f>
      </c>
      <c s="36" t="s">
        <v>56</v>
      </c>
      <c>
        <f>(M85*21)/100</f>
      </c>
      <c t="s">
        <v>27</v>
      </c>
    </row>
    <row r="86" spans="1:5" ht="12.75">
      <c r="A86" s="35" t="s">
        <v>57</v>
      </c>
      <c r="E86" s="39" t="s">
        <v>5</v>
      </c>
    </row>
    <row r="87" spans="1:5" ht="12.75">
      <c r="A87" s="35" t="s">
        <v>58</v>
      </c>
      <c r="E87" s="40" t="s">
        <v>2253</v>
      </c>
    </row>
    <row r="88" spans="1:5" ht="127.5">
      <c r="A88" t="s">
        <v>59</v>
      </c>
      <c r="E88" s="39" t="s">
        <v>1283</v>
      </c>
    </row>
    <row r="89" spans="1:16" ht="12.75">
      <c r="A89" t="s">
        <v>52</v>
      </c>
      <c s="34" t="s">
        <v>131</v>
      </c>
      <c s="34" t="s">
        <v>2254</v>
      </c>
      <c s="35" t="s">
        <v>5</v>
      </c>
      <c s="6" t="s">
        <v>2255</v>
      </c>
      <c s="36" t="s">
        <v>77</v>
      </c>
      <c s="37">
        <v>1900</v>
      </c>
      <c s="36">
        <v>0</v>
      </c>
      <c s="36">
        <f>ROUND(G89*H89,6)</f>
      </c>
      <c r="L89" s="38">
        <v>0</v>
      </c>
      <c s="32">
        <f>ROUND(ROUND(L89,2)*ROUND(G89,3),2)</f>
      </c>
      <c s="36" t="s">
        <v>56</v>
      </c>
      <c>
        <f>(M89*21)/100</f>
      </c>
      <c t="s">
        <v>27</v>
      </c>
    </row>
    <row r="90" spans="1:5" ht="12.75">
      <c r="A90" s="35" t="s">
        <v>57</v>
      </c>
      <c r="E90" s="39" t="s">
        <v>5</v>
      </c>
    </row>
    <row r="91" spans="1:5" ht="12.75">
      <c r="A91" s="35" t="s">
        <v>58</v>
      </c>
      <c r="E91" s="40" t="s">
        <v>2256</v>
      </c>
    </row>
    <row r="92" spans="1:5" ht="51">
      <c r="A92" t="s">
        <v>59</v>
      </c>
      <c r="E92" s="39" t="s">
        <v>1454</v>
      </c>
    </row>
    <row r="93" spans="1:16" ht="12.75">
      <c r="A93" t="s">
        <v>52</v>
      </c>
      <c s="34" t="s">
        <v>134</v>
      </c>
      <c s="34" t="s">
        <v>2257</v>
      </c>
      <c s="35" t="s">
        <v>5</v>
      </c>
      <c s="6" t="s">
        <v>2258</v>
      </c>
      <c s="36" t="s">
        <v>77</v>
      </c>
      <c s="37">
        <v>1140</v>
      </c>
      <c s="36">
        <v>0</v>
      </c>
      <c s="36">
        <f>ROUND(G93*H93,6)</f>
      </c>
      <c r="L93" s="38">
        <v>0</v>
      </c>
      <c s="32">
        <f>ROUND(ROUND(L93,2)*ROUND(G93,3),2)</f>
      </c>
      <c s="36" t="s">
        <v>56</v>
      </c>
      <c>
        <f>(M93*21)/100</f>
      </c>
      <c t="s">
        <v>27</v>
      </c>
    </row>
    <row r="94" spans="1:5" ht="12.75">
      <c r="A94" s="35" t="s">
        <v>57</v>
      </c>
      <c r="E94" s="39" t="s">
        <v>5</v>
      </c>
    </row>
    <row r="95" spans="1:5" ht="12.75">
      <c r="A95" s="35" t="s">
        <v>58</v>
      </c>
      <c r="E95" s="40" t="s">
        <v>2259</v>
      </c>
    </row>
    <row r="96" spans="1:5" ht="51">
      <c r="A96" t="s">
        <v>59</v>
      </c>
      <c r="E96" s="39" t="s">
        <v>2039</v>
      </c>
    </row>
    <row r="97" spans="1:16" ht="12.75">
      <c r="A97" t="s">
        <v>52</v>
      </c>
      <c s="34" t="s">
        <v>138</v>
      </c>
      <c s="34" t="s">
        <v>2260</v>
      </c>
      <c s="35" t="s">
        <v>5</v>
      </c>
      <c s="6" t="s">
        <v>2261</v>
      </c>
      <c s="36" t="s">
        <v>77</v>
      </c>
      <c s="37">
        <v>612</v>
      </c>
      <c s="36">
        <v>0</v>
      </c>
      <c s="36">
        <f>ROUND(G97*H97,6)</f>
      </c>
      <c r="L97" s="38">
        <v>0</v>
      </c>
      <c s="32">
        <f>ROUND(ROUND(L97,2)*ROUND(G97,3),2)</f>
      </c>
      <c s="36" t="s">
        <v>56</v>
      </c>
      <c>
        <f>(M97*21)/100</f>
      </c>
      <c t="s">
        <v>27</v>
      </c>
    </row>
    <row r="98" spans="1:5" ht="12.75">
      <c r="A98" s="35" t="s">
        <v>57</v>
      </c>
      <c r="E98" s="39" t="s">
        <v>5</v>
      </c>
    </row>
    <row r="99" spans="1:5" ht="12.75">
      <c r="A99" s="35" t="s">
        <v>58</v>
      </c>
      <c r="E99" s="40" t="s">
        <v>2262</v>
      </c>
    </row>
    <row r="100" spans="1:5" ht="140.25">
      <c r="A100" t="s">
        <v>59</v>
      </c>
      <c r="E100" s="39" t="s">
        <v>1292</v>
      </c>
    </row>
    <row r="101" spans="1:16" ht="12.75">
      <c r="A101" t="s">
        <v>52</v>
      </c>
      <c s="34" t="s">
        <v>142</v>
      </c>
      <c s="34" t="s">
        <v>2263</v>
      </c>
      <c s="35" t="s">
        <v>5</v>
      </c>
      <c s="6" t="s">
        <v>2264</v>
      </c>
      <c s="36" t="s">
        <v>77</v>
      </c>
      <c s="37">
        <v>612</v>
      </c>
      <c s="36">
        <v>0</v>
      </c>
      <c s="36">
        <f>ROUND(G101*H101,6)</f>
      </c>
      <c r="L101" s="38">
        <v>0</v>
      </c>
      <c s="32">
        <f>ROUND(ROUND(L101,2)*ROUND(G101,3),2)</f>
      </c>
      <c s="36" t="s">
        <v>56</v>
      </c>
      <c>
        <f>(M101*21)/100</f>
      </c>
      <c t="s">
        <v>27</v>
      </c>
    </row>
    <row r="102" spans="1:5" ht="12.75">
      <c r="A102" s="35" t="s">
        <v>57</v>
      </c>
      <c r="E102" s="39" t="s">
        <v>5</v>
      </c>
    </row>
    <row r="103" spans="1:5" ht="12.75">
      <c r="A103" s="35" t="s">
        <v>58</v>
      </c>
      <c r="E103" s="40" t="s">
        <v>2262</v>
      </c>
    </row>
    <row r="104" spans="1:5" ht="140.25">
      <c r="A104" t="s">
        <v>59</v>
      </c>
      <c r="E104" s="39" t="s">
        <v>1292</v>
      </c>
    </row>
    <row r="105" spans="1:16" ht="12.75">
      <c r="A105" t="s">
        <v>52</v>
      </c>
      <c s="34" t="s">
        <v>146</v>
      </c>
      <c s="34" t="s">
        <v>2265</v>
      </c>
      <c s="35" t="s">
        <v>5</v>
      </c>
      <c s="6" t="s">
        <v>2266</v>
      </c>
      <c s="36" t="s">
        <v>77</v>
      </c>
      <c s="37">
        <v>541</v>
      </c>
      <c s="36">
        <v>0</v>
      </c>
      <c s="36">
        <f>ROUND(G105*H105,6)</f>
      </c>
      <c r="L105" s="38">
        <v>0</v>
      </c>
      <c s="32">
        <f>ROUND(ROUND(L105,2)*ROUND(G105,3),2)</f>
      </c>
      <c s="36" t="s">
        <v>56</v>
      </c>
      <c>
        <f>(M105*21)/100</f>
      </c>
      <c t="s">
        <v>27</v>
      </c>
    </row>
    <row r="106" spans="1:5" ht="12.75">
      <c r="A106" s="35" t="s">
        <v>57</v>
      </c>
      <c r="E106" s="39" t="s">
        <v>5</v>
      </c>
    </row>
    <row r="107" spans="1:5" ht="12.75">
      <c r="A107" s="35" t="s">
        <v>58</v>
      </c>
      <c r="E107" s="40" t="s">
        <v>2267</v>
      </c>
    </row>
    <row r="108" spans="1:5" ht="140.25">
      <c r="A108" t="s">
        <v>59</v>
      </c>
      <c r="E108" s="39" t="s">
        <v>1292</v>
      </c>
    </row>
    <row r="109" spans="1:16" ht="12.75">
      <c r="A109" t="s">
        <v>52</v>
      </c>
      <c s="34" t="s">
        <v>149</v>
      </c>
      <c s="34" t="s">
        <v>2268</v>
      </c>
      <c s="35" t="s">
        <v>5</v>
      </c>
      <c s="6" t="s">
        <v>2269</v>
      </c>
      <c s="36" t="s">
        <v>77</v>
      </c>
      <c s="37">
        <v>475</v>
      </c>
      <c s="36">
        <v>0</v>
      </c>
      <c s="36">
        <f>ROUND(G109*H109,6)</f>
      </c>
      <c r="L109" s="38">
        <v>0</v>
      </c>
      <c s="32">
        <f>ROUND(ROUND(L109,2)*ROUND(G109,3),2)</f>
      </c>
      <c s="36" t="s">
        <v>56</v>
      </c>
      <c>
        <f>(M109*21)/100</f>
      </c>
      <c t="s">
        <v>27</v>
      </c>
    </row>
    <row r="110" spans="1:5" ht="12.75">
      <c r="A110" s="35" t="s">
        <v>57</v>
      </c>
      <c r="E110" s="39" t="s">
        <v>5</v>
      </c>
    </row>
    <row r="111" spans="1:5" ht="12.75">
      <c r="A111" s="35" t="s">
        <v>58</v>
      </c>
      <c r="E111" s="40" t="s">
        <v>2270</v>
      </c>
    </row>
    <row r="112" spans="1:5" ht="153">
      <c r="A112" t="s">
        <v>59</v>
      </c>
      <c r="E112" s="39" t="s">
        <v>1463</v>
      </c>
    </row>
    <row r="113" spans="1:16" ht="12.75">
      <c r="A113" t="s">
        <v>52</v>
      </c>
      <c s="34" t="s">
        <v>152</v>
      </c>
      <c s="34" t="s">
        <v>1589</v>
      </c>
      <c s="35" t="s">
        <v>5</v>
      </c>
      <c s="6" t="s">
        <v>1590</v>
      </c>
      <c s="36" t="s">
        <v>77</v>
      </c>
      <c s="37">
        <v>215</v>
      </c>
      <c s="36">
        <v>0</v>
      </c>
      <c s="36">
        <f>ROUND(G113*H113,6)</f>
      </c>
      <c r="L113" s="38">
        <v>0</v>
      </c>
      <c s="32">
        <f>ROUND(ROUND(L113,2)*ROUND(G113,3),2)</f>
      </c>
      <c s="36" t="s">
        <v>56</v>
      </c>
      <c>
        <f>(M113*21)/100</f>
      </c>
      <c t="s">
        <v>27</v>
      </c>
    </row>
    <row r="114" spans="1:5" ht="12.75">
      <c r="A114" s="35" t="s">
        <v>57</v>
      </c>
      <c r="E114" s="39" t="s">
        <v>5</v>
      </c>
    </row>
    <row r="115" spans="1:5" ht="12.75">
      <c r="A115" s="35" t="s">
        <v>58</v>
      </c>
      <c r="E115" s="40" t="s">
        <v>2271</v>
      </c>
    </row>
    <row r="116" spans="1:5" ht="153">
      <c r="A116" t="s">
        <v>59</v>
      </c>
      <c r="E116" s="39" t="s">
        <v>1463</v>
      </c>
    </row>
    <row r="117" spans="1:16" ht="12.75">
      <c r="A117" t="s">
        <v>52</v>
      </c>
      <c s="34" t="s">
        <v>155</v>
      </c>
      <c s="34" t="s">
        <v>2272</v>
      </c>
      <c s="35" t="s">
        <v>5</v>
      </c>
      <c s="6" t="s">
        <v>2273</v>
      </c>
      <c s="36" t="s">
        <v>77</v>
      </c>
      <c s="37">
        <v>126</v>
      </c>
      <c s="36">
        <v>0</v>
      </c>
      <c s="36">
        <f>ROUND(G117*H117,6)</f>
      </c>
      <c r="L117" s="38">
        <v>0</v>
      </c>
      <c s="32">
        <f>ROUND(ROUND(L117,2)*ROUND(G117,3),2)</f>
      </c>
      <c s="36" t="s">
        <v>417</v>
      </c>
      <c>
        <f>(M117*21)/100</f>
      </c>
      <c t="s">
        <v>27</v>
      </c>
    </row>
    <row r="118" spans="1:5" ht="12.75">
      <c r="A118" s="35" t="s">
        <v>57</v>
      </c>
      <c r="E118" s="39" t="s">
        <v>5</v>
      </c>
    </row>
    <row r="119" spans="1:5" ht="12.75">
      <c r="A119" s="35" t="s">
        <v>58</v>
      </c>
      <c r="E119" s="40" t="s">
        <v>2274</v>
      </c>
    </row>
    <row r="120" spans="1:5" ht="153">
      <c r="A120" t="s">
        <v>59</v>
      </c>
      <c r="E120" s="39" t="s">
        <v>2275</v>
      </c>
    </row>
    <row r="121" spans="1:16" ht="25.5">
      <c r="A121" t="s">
        <v>52</v>
      </c>
      <c s="34" t="s">
        <v>159</v>
      </c>
      <c s="34" t="s">
        <v>2276</v>
      </c>
      <c s="35" t="s">
        <v>5</v>
      </c>
      <c s="6" t="s">
        <v>2277</v>
      </c>
      <c s="36" t="s">
        <v>77</v>
      </c>
      <c s="37">
        <v>15</v>
      </c>
      <c s="36">
        <v>0</v>
      </c>
      <c s="36">
        <f>ROUND(G121*H121,6)</f>
      </c>
      <c r="L121" s="38">
        <v>0</v>
      </c>
      <c s="32">
        <f>ROUND(ROUND(L121,2)*ROUND(G121,3),2)</f>
      </c>
      <c s="36" t="s">
        <v>56</v>
      </c>
      <c>
        <f>(M121*21)/100</f>
      </c>
      <c t="s">
        <v>27</v>
      </c>
    </row>
    <row r="122" spans="1:5" ht="12.75">
      <c r="A122" s="35" t="s">
        <v>57</v>
      </c>
      <c r="E122" s="39" t="s">
        <v>5</v>
      </c>
    </row>
    <row r="123" spans="1:5" ht="12.75">
      <c r="A123" s="35" t="s">
        <v>58</v>
      </c>
      <c r="E123" s="40" t="s">
        <v>2278</v>
      </c>
    </row>
    <row r="124" spans="1:5" ht="153">
      <c r="A124" t="s">
        <v>59</v>
      </c>
      <c r="E124" s="39" t="s">
        <v>1463</v>
      </c>
    </row>
    <row r="125" spans="1:16" ht="25.5">
      <c r="A125" t="s">
        <v>52</v>
      </c>
      <c s="34" t="s">
        <v>162</v>
      </c>
      <c s="34" t="s">
        <v>2279</v>
      </c>
      <c s="35" t="s">
        <v>5</v>
      </c>
      <c s="6" t="s">
        <v>2280</v>
      </c>
      <c s="36" t="s">
        <v>77</v>
      </c>
      <c s="37">
        <v>3</v>
      </c>
      <c s="36">
        <v>0</v>
      </c>
      <c s="36">
        <f>ROUND(G125*H125,6)</f>
      </c>
      <c r="L125" s="38">
        <v>0</v>
      </c>
      <c s="32">
        <f>ROUND(ROUND(L125,2)*ROUND(G125,3),2)</f>
      </c>
      <c s="36" t="s">
        <v>417</v>
      </c>
      <c>
        <f>(M125*21)/100</f>
      </c>
      <c t="s">
        <v>27</v>
      </c>
    </row>
    <row r="126" spans="1:5" ht="12.75">
      <c r="A126" s="35" t="s">
        <v>57</v>
      </c>
      <c r="E126" s="39" t="s">
        <v>5</v>
      </c>
    </row>
    <row r="127" spans="1:5" ht="12.75">
      <c r="A127" s="35" t="s">
        <v>58</v>
      </c>
      <c r="E127" s="40" t="s">
        <v>1471</v>
      </c>
    </row>
    <row r="128" spans="1:5" ht="153">
      <c r="A128" t="s">
        <v>59</v>
      </c>
      <c r="E128" s="39" t="s">
        <v>2275</v>
      </c>
    </row>
    <row r="129" spans="1:13" ht="12.75">
      <c r="A129" t="s">
        <v>49</v>
      </c>
      <c r="C129" s="31" t="s">
        <v>85</v>
      </c>
      <c r="E129" s="33" t="s">
        <v>1410</v>
      </c>
      <c r="J129" s="32">
        <f>0</f>
      </c>
      <c s="32">
        <f>0</f>
      </c>
      <c s="32">
        <f>0+L130+L134+L138+L142+L146</f>
      </c>
      <c s="32">
        <f>0+M130+M134+M138+M142+M146</f>
      </c>
    </row>
    <row r="130" spans="1:16" ht="12.75">
      <c r="A130" t="s">
        <v>52</v>
      </c>
      <c s="34" t="s">
        <v>166</v>
      </c>
      <c s="34" t="s">
        <v>2095</v>
      </c>
      <c s="35" t="s">
        <v>5</v>
      </c>
      <c s="6" t="s">
        <v>2096</v>
      </c>
      <c s="36" t="s">
        <v>68</v>
      </c>
      <c s="37">
        <v>18</v>
      </c>
      <c s="36">
        <v>0</v>
      </c>
      <c s="36">
        <f>ROUND(G130*H130,6)</f>
      </c>
      <c r="L130" s="38">
        <v>0</v>
      </c>
      <c s="32">
        <f>ROUND(ROUND(L130,2)*ROUND(G130,3),2)</f>
      </c>
      <c s="36" t="s">
        <v>56</v>
      </c>
      <c>
        <f>(M130*21)/100</f>
      </c>
      <c t="s">
        <v>27</v>
      </c>
    </row>
    <row r="131" spans="1:5" ht="12.75">
      <c r="A131" s="35" t="s">
        <v>57</v>
      </c>
      <c r="E131" s="39" t="s">
        <v>5</v>
      </c>
    </row>
    <row r="132" spans="1:5" ht="12.75">
      <c r="A132" s="35" t="s">
        <v>58</v>
      </c>
      <c r="E132" s="40" t="s">
        <v>1666</v>
      </c>
    </row>
    <row r="133" spans="1:5" ht="255">
      <c r="A133" t="s">
        <v>59</v>
      </c>
      <c r="E133" s="39" t="s">
        <v>1414</v>
      </c>
    </row>
    <row r="134" spans="1:16" ht="12.75">
      <c r="A134" t="s">
        <v>52</v>
      </c>
      <c s="34" t="s">
        <v>170</v>
      </c>
      <c s="34" t="s">
        <v>2281</v>
      </c>
      <c s="35" t="s">
        <v>5</v>
      </c>
      <c s="6" t="s">
        <v>2282</v>
      </c>
      <c s="36" t="s">
        <v>68</v>
      </c>
      <c s="37">
        <v>116</v>
      </c>
      <c s="36">
        <v>0</v>
      </c>
      <c s="36">
        <f>ROUND(G134*H134,6)</f>
      </c>
      <c r="L134" s="38">
        <v>0</v>
      </c>
      <c s="32">
        <f>ROUND(ROUND(L134,2)*ROUND(G134,3),2)</f>
      </c>
      <c s="36" t="s">
        <v>56</v>
      </c>
      <c>
        <f>(M134*21)/100</f>
      </c>
      <c t="s">
        <v>27</v>
      </c>
    </row>
    <row r="135" spans="1:5" ht="12.75">
      <c r="A135" s="35" t="s">
        <v>57</v>
      </c>
      <c r="E135" s="39" t="s">
        <v>5</v>
      </c>
    </row>
    <row r="136" spans="1:5" ht="12.75">
      <c r="A136" s="35" t="s">
        <v>58</v>
      </c>
      <c r="E136" s="40" t="s">
        <v>2283</v>
      </c>
    </row>
    <row r="137" spans="1:5" ht="242.25">
      <c r="A137" t="s">
        <v>59</v>
      </c>
      <c r="E137" s="39" t="s">
        <v>1661</v>
      </c>
    </row>
    <row r="138" spans="1:16" ht="12.75">
      <c r="A138" t="s">
        <v>52</v>
      </c>
      <c s="34" t="s">
        <v>173</v>
      </c>
      <c s="34" t="s">
        <v>2284</v>
      </c>
      <c s="35" t="s">
        <v>5</v>
      </c>
      <c s="6" t="s">
        <v>2285</v>
      </c>
      <c s="36" t="s">
        <v>83</v>
      </c>
      <c s="37">
        <v>4</v>
      </c>
      <c s="36">
        <v>0</v>
      </c>
      <c s="36">
        <f>ROUND(G138*H138,6)</f>
      </c>
      <c r="L138" s="38">
        <v>0</v>
      </c>
      <c s="32">
        <f>ROUND(ROUND(L138,2)*ROUND(G138,3),2)</f>
      </c>
      <c s="36" t="s">
        <v>56</v>
      </c>
      <c>
        <f>(M138*21)/100</f>
      </c>
      <c t="s">
        <v>27</v>
      </c>
    </row>
    <row r="139" spans="1:5" ht="12.75">
      <c r="A139" s="35" t="s">
        <v>57</v>
      </c>
      <c r="E139" s="39" t="s">
        <v>5</v>
      </c>
    </row>
    <row r="140" spans="1:5" ht="12.75">
      <c r="A140" s="35" t="s">
        <v>58</v>
      </c>
      <c r="E140" s="40" t="s">
        <v>1507</v>
      </c>
    </row>
    <row r="141" spans="1:5" ht="89.25">
      <c r="A141" t="s">
        <v>59</v>
      </c>
      <c r="E141" s="39" t="s">
        <v>2286</v>
      </c>
    </row>
    <row r="142" spans="1:16" ht="12.75">
      <c r="A142" t="s">
        <v>52</v>
      </c>
      <c s="34" t="s">
        <v>177</v>
      </c>
      <c s="34" t="s">
        <v>2287</v>
      </c>
      <c s="35" t="s">
        <v>5</v>
      </c>
      <c s="6" t="s">
        <v>2288</v>
      </c>
      <c s="36" t="s">
        <v>83</v>
      </c>
      <c s="37">
        <v>7</v>
      </c>
      <c s="36">
        <v>0</v>
      </c>
      <c s="36">
        <f>ROUND(G142*H142,6)</f>
      </c>
      <c r="L142" s="38">
        <v>0</v>
      </c>
      <c s="32">
        <f>ROUND(ROUND(L142,2)*ROUND(G142,3),2)</f>
      </c>
      <c s="36" t="s">
        <v>56</v>
      </c>
      <c>
        <f>(M142*21)/100</f>
      </c>
      <c t="s">
        <v>27</v>
      </c>
    </row>
    <row r="143" spans="1:5" ht="12.75">
      <c r="A143" s="35" t="s">
        <v>57</v>
      </c>
      <c r="E143" s="39" t="s">
        <v>5</v>
      </c>
    </row>
    <row r="144" spans="1:5" ht="12.75">
      <c r="A144" s="35" t="s">
        <v>58</v>
      </c>
      <c r="E144" s="40" t="s">
        <v>2289</v>
      </c>
    </row>
    <row r="145" spans="1:5" ht="25.5">
      <c r="A145" t="s">
        <v>59</v>
      </c>
      <c r="E145" s="39" t="s">
        <v>2290</v>
      </c>
    </row>
    <row r="146" spans="1:16" ht="12.75">
      <c r="A146" t="s">
        <v>52</v>
      </c>
      <c s="34" t="s">
        <v>181</v>
      </c>
      <c s="34" t="s">
        <v>1421</v>
      </c>
      <c s="35" t="s">
        <v>5</v>
      </c>
      <c s="6" t="s">
        <v>1422</v>
      </c>
      <c s="36" t="s">
        <v>55</v>
      </c>
      <c s="37">
        <v>7.5</v>
      </c>
      <c s="36">
        <v>0</v>
      </c>
      <c s="36">
        <f>ROUND(G146*H146,6)</f>
      </c>
      <c r="L146" s="38">
        <v>0</v>
      </c>
      <c s="32">
        <f>ROUND(ROUND(L146,2)*ROUND(G146,3),2)</f>
      </c>
      <c s="36" t="s">
        <v>56</v>
      </c>
      <c>
        <f>(M146*21)/100</f>
      </c>
      <c t="s">
        <v>27</v>
      </c>
    </row>
    <row r="147" spans="1:5" ht="12.75">
      <c r="A147" s="35" t="s">
        <v>57</v>
      </c>
      <c r="E147" s="39" t="s">
        <v>5</v>
      </c>
    </row>
    <row r="148" spans="1:5" ht="12.75">
      <c r="A148" s="35" t="s">
        <v>58</v>
      </c>
      <c r="E148" s="40" t="s">
        <v>2291</v>
      </c>
    </row>
    <row r="149" spans="1:5" ht="395.25">
      <c r="A149" t="s">
        <v>59</v>
      </c>
      <c r="E149" s="39" t="s">
        <v>1425</v>
      </c>
    </row>
    <row r="150" spans="1:13" ht="12.75">
      <c r="A150" t="s">
        <v>49</v>
      </c>
      <c r="C150" s="31" t="s">
        <v>89</v>
      </c>
      <c r="E150" s="33" t="s">
        <v>1127</v>
      </c>
      <c r="J150" s="32">
        <f>0</f>
      </c>
      <c s="32">
        <f>0</f>
      </c>
      <c s="32">
        <f>0+L151+L155+L159+L163+L167+L171+L175+L179+L183+L187+L191+L195</f>
      </c>
      <c s="32">
        <f>0+M151+M155+M159+M163+M167+M171+M175+M179+M183+M187+M191+M195</f>
      </c>
    </row>
    <row r="151" spans="1:16" ht="12.75">
      <c r="A151" t="s">
        <v>52</v>
      </c>
      <c s="34" t="s">
        <v>185</v>
      </c>
      <c s="34" t="s">
        <v>2292</v>
      </c>
      <c s="35" t="s">
        <v>5</v>
      </c>
      <c s="6" t="s">
        <v>2293</v>
      </c>
      <c s="36" t="s">
        <v>83</v>
      </c>
      <c s="37">
        <v>3</v>
      </c>
      <c s="36">
        <v>0</v>
      </c>
      <c s="36">
        <f>ROUND(G151*H151,6)</f>
      </c>
      <c r="L151" s="38">
        <v>0</v>
      </c>
      <c s="32">
        <f>ROUND(ROUND(L151,2)*ROUND(G151,3),2)</f>
      </c>
      <c s="36" t="s">
        <v>417</v>
      </c>
      <c>
        <f>(M151*21)/100</f>
      </c>
      <c t="s">
        <v>27</v>
      </c>
    </row>
    <row r="152" spans="1:5" ht="12.75">
      <c r="A152" s="35" t="s">
        <v>57</v>
      </c>
      <c r="E152" s="39" t="s">
        <v>5</v>
      </c>
    </row>
    <row r="153" spans="1:5" ht="12.75">
      <c r="A153" s="35" t="s">
        <v>58</v>
      </c>
      <c r="E153" s="40" t="s">
        <v>1471</v>
      </c>
    </row>
    <row r="154" spans="1:5" ht="25.5">
      <c r="A154" t="s">
        <v>59</v>
      </c>
      <c r="E154" s="39" t="s">
        <v>2294</v>
      </c>
    </row>
    <row r="155" spans="1:16" ht="25.5">
      <c r="A155" t="s">
        <v>52</v>
      </c>
      <c s="34" t="s">
        <v>189</v>
      </c>
      <c s="34" t="s">
        <v>2295</v>
      </c>
      <c s="35" t="s">
        <v>5</v>
      </c>
      <c s="6" t="s">
        <v>2296</v>
      </c>
      <c s="36" t="s">
        <v>83</v>
      </c>
      <c s="37">
        <v>5</v>
      </c>
      <c s="36">
        <v>0</v>
      </c>
      <c s="36">
        <f>ROUND(G155*H155,6)</f>
      </c>
      <c r="L155" s="38">
        <v>0</v>
      </c>
      <c s="32">
        <f>ROUND(ROUND(L155,2)*ROUND(G155,3),2)</f>
      </c>
      <c s="36" t="s">
        <v>56</v>
      </c>
      <c>
        <f>(M155*21)/100</f>
      </c>
      <c t="s">
        <v>27</v>
      </c>
    </row>
    <row r="156" spans="1:5" ht="12.75">
      <c r="A156" s="35" t="s">
        <v>57</v>
      </c>
      <c r="E156" s="39" t="s">
        <v>5</v>
      </c>
    </row>
    <row r="157" spans="1:5" ht="12.75">
      <c r="A157" s="35" t="s">
        <v>58</v>
      </c>
      <c r="E157" s="40" t="s">
        <v>1429</v>
      </c>
    </row>
    <row r="158" spans="1:5" ht="25.5">
      <c r="A158" t="s">
        <v>59</v>
      </c>
      <c r="E158" s="39" t="s">
        <v>1791</v>
      </c>
    </row>
    <row r="159" spans="1:16" ht="25.5">
      <c r="A159" t="s">
        <v>52</v>
      </c>
      <c s="34" t="s">
        <v>193</v>
      </c>
      <c s="34" t="s">
        <v>2297</v>
      </c>
      <c s="35" t="s">
        <v>5</v>
      </c>
      <c s="6" t="s">
        <v>2298</v>
      </c>
      <c s="36" t="s">
        <v>83</v>
      </c>
      <c s="37">
        <v>5</v>
      </c>
      <c s="36">
        <v>0</v>
      </c>
      <c s="36">
        <f>ROUND(G159*H159,6)</f>
      </c>
      <c r="L159" s="38">
        <v>0</v>
      </c>
      <c s="32">
        <f>ROUND(ROUND(L159,2)*ROUND(G159,3),2)</f>
      </c>
      <c s="36" t="s">
        <v>56</v>
      </c>
      <c>
        <f>(M159*21)/100</f>
      </c>
      <c t="s">
        <v>27</v>
      </c>
    </row>
    <row r="160" spans="1:5" ht="12.75">
      <c r="A160" s="35" t="s">
        <v>57</v>
      </c>
      <c r="E160" s="39" t="s">
        <v>5</v>
      </c>
    </row>
    <row r="161" spans="1:5" ht="12.75">
      <c r="A161" s="35" t="s">
        <v>58</v>
      </c>
      <c r="E161" s="40" t="s">
        <v>1429</v>
      </c>
    </row>
    <row r="162" spans="1:5" ht="25.5">
      <c r="A162" t="s">
        <v>59</v>
      </c>
      <c r="E162" s="39" t="s">
        <v>2299</v>
      </c>
    </row>
    <row r="163" spans="1:16" ht="25.5">
      <c r="A163" t="s">
        <v>52</v>
      </c>
      <c s="34" t="s">
        <v>197</v>
      </c>
      <c s="34" t="s">
        <v>2300</v>
      </c>
      <c s="35" t="s">
        <v>5</v>
      </c>
      <c s="6" t="s">
        <v>2301</v>
      </c>
      <c s="36" t="s">
        <v>77</v>
      </c>
      <c s="37">
        <v>17.563</v>
      </c>
      <c s="36">
        <v>0</v>
      </c>
      <c s="36">
        <f>ROUND(G163*H163,6)</f>
      </c>
      <c r="L163" s="38">
        <v>0</v>
      </c>
      <c s="32">
        <f>ROUND(ROUND(L163,2)*ROUND(G163,3),2)</f>
      </c>
      <c s="36" t="s">
        <v>56</v>
      </c>
      <c>
        <f>(M163*21)/100</f>
      </c>
      <c t="s">
        <v>27</v>
      </c>
    </row>
    <row r="164" spans="1:5" ht="12.75">
      <c r="A164" s="35" t="s">
        <v>57</v>
      </c>
      <c r="E164" s="39" t="s">
        <v>5</v>
      </c>
    </row>
    <row r="165" spans="1:5" ht="12.75">
      <c r="A165" s="35" t="s">
        <v>58</v>
      </c>
      <c r="E165" s="40" t="s">
        <v>2302</v>
      </c>
    </row>
    <row r="166" spans="1:5" ht="38.25">
      <c r="A166" t="s">
        <v>59</v>
      </c>
      <c r="E166" s="39" t="s">
        <v>2303</v>
      </c>
    </row>
    <row r="167" spans="1:16" ht="12.75">
      <c r="A167" t="s">
        <v>52</v>
      </c>
      <c s="34" t="s">
        <v>201</v>
      </c>
      <c s="34" t="s">
        <v>2304</v>
      </c>
      <c s="35" t="s">
        <v>5</v>
      </c>
      <c s="6" t="s">
        <v>2305</v>
      </c>
      <c s="36" t="s">
        <v>68</v>
      </c>
      <c s="37">
        <v>78</v>
      </c>
      <c s="36">
        <v>0</v>
      </c>
      <c s="36">
        <f>ROUND(G167*H167,6)</f>
      </c>
      <c r="L167" s="38">
        <v>0</v>
      </c>
      <c s="32">
        <f>ROUND(ROUND(L167,2)*ROUND(G167,3),2)</f>
      </c>
      <c s="36" t="s">
        <v>56</v>
      </c>
      <c>
        <f>(M167*21)/100</f>
      </c>
      <c t="s">
        <v>27</v>
      </c>
    </row>
    <row r="168" spans="1:5" ht="12.75">
      <c r="A168" s="35" t="s">
        <v>57</v>
      </c>
      <c r="E168" s="39" t="s">
        <v>5</v>
      </c>
    </row>
    <row r="169" spans="1:5" ht="12.75">
      <c r="A169" s="35" t="s">
        <v>58</v>
      </c>
      <c r="E169" s="40" t="s">
        <v>2306</v>
      </c>
    </row>
    <row r="170" spans="1:5" ht="38.25">
      <c r="A170" t="s">
        <v>59</v>
      </c>
      <c r="E170" s="39" t="s">
        <v>2307</v>
      </c>
    </row>
    <row r="171" spans="1:16" ht="12.75">
      <c r="A171" t="s">
        <v>52</v>
      </c>
      <c s="34" t="s">
        <v>205</v>
      </c>
      <c s="34" t="s">
        <v>2308</v>
      </c>
      <c s="35" t="s">
        <v>5</v>
      </c>
      <c s="6" t="s">
        <v>2309</v>
      </c>
      <c s="36" t="s">
        <v>68</v>
      </c>
      <c s="37">
        <v>74.5</v>
      </c>
      <c s="36">
        <v>0</v>
      </c>
      <c s="36">
        <f>ROUND(G171*H171,6)</f>
      </c>
      <c r="L171" s="38">
        <v>0</v>
      </c>
      <c s="32">
        <f>ROUND(ROUND(L171,2)*ROUND(G171,3),2)</f>
      </c>
      <c s="36" t="s">
        <v>56</v>
      </c>
      <c>
        <f>(M171*21)/100</f>
      </c>
      <c t="s">
        <v>27</v>
      </c>
    </row>
    <row r="172" spans="1:5" ht="12.75">
      <c r="A172" s="35" t="s">
        <v>57</v>
      </c>
      <c r="E172" s="39" t="s">
        <v>5</v>
      </c>
    </row>
    <row r="173" spans="1:5" ht="12.75">
      <c r="A173" s="35" t="s">
        <v>58</v>
      </c>
      <c r="E173" s="40" t="s">
        <v>2310</v>
      </c>
    </row>
    <row r="174" spans="1:5" ht="38.25">
      <c r="A174" t="s">
        <v>59</v>
      </c>
      <c r="E174" s="39" t="s">
        <v>2307</v>
      </c>
    </row>
    <row r="175" spans="1:16" ht="12.75">
      <c r="A175" t="s">
        <v>52</v>
      </c>
      <c s="34" t="s">
        <v>209</v>
      </c>
      <c s="34" t="s">
        <v>2311</v>
      </c>
      <c s="35" t="s">
        <v>5</v>
      </c>
      <c s="6" t="s">
        <v>2309</v>
      </c>
      <c s="36" t="s">
        <v>68</v>
      </c>
      <c s="37">
        <v>16</v>
      </c>
      <c s="36">
        <v>0</v>
      </c>
      <c s="36">
        <f>ROUND(G175*H175,6)</f>
      </c>
      <c r="L175" s="38">
        <v>0</v>
      </c>
      <c s="32">
        <f>ROUND(ROUND(L175,2)*ROUND(G175,3),2)</f>
      </c>
      <c s="36" t="s">
        <v>417</v>
      </c>
      <c>
        <f>(M175*21)/100</f>
      </c>
      <c t="s">
        <v>27</v>
      </c>
    </row>
    <row r="176" spans="1:5" ht="12.75">
      <c r="A176" s="35" t="s">
        <v>57</v>
      </c>
      <c r="E176" s="39" t="s">
        <v>5</v>
      </c>
    </row>
    <row r="177" spans="1:5" ht="12.75">
      <c r="A177" s="35" t="s">
        <v>58</v>
      </c>
      <c r="E177" s="40" t="s">
        <v>2312</v>
      </c>
    </row>
    <row r="178" spans="1:5" ht="51">
      <c r="A178" t="s">
        <v>59</v>
      </c>
      <c r="E178" s="39" t="s">
        <v>2313</v>
      </c>
    </row>
    <row r="179" spans="1:16" ht="12.75">
      <c r="A179" t="s">
        <v>52</v>
      </c>
      <c s="34" t="s">
        <v>213</v>
      </c>
      <c s="34" t="s">
        <v>2314</v>
      </c>
      <c s="35" t="s">
        <v>5</v>
      </c>
      <c s="6" t="s">
        <v>2309</v>
      </c>
      <c s="36" t="s">
        <v>68</v>
      </c>
      <c s="37">
        <v>55.75</v>
      </c>
      <c s="36">
        <v>0</v>
      </c>
      <c s="36">
        <f>ROUND(G179*H179,6)</f>
      </c>
      <c r="L179" s="38">
        <v>0</v>
      </c>
      <c s="32">
        <f>ROUND(ROUND(L179,2)*ROUND(G179,3),2)</f>
      </c>
      <c s="36" t="s">
        <v>417</v>
      </c>
      <c>
        <f>(M179*21)/100</f>
      </c>
      <c t="s">
        <v>27</v>
      </c>
    </row>
    <row r="180" spans="1:5" ht="12.75">
      <c r="A180" s="35" t="s">
        <v>57</v>
      </c>
      <c r="E180" s="39" t="s">
        <v>5</v>
      </c>
    </row>
    <row r="181" spans="1:5" ht="12.75">
      <c r="A181" s="35" t="s">
        <v>58</v>
      </c>
      <c r="E181" s="40" t="s">
        <v>2315</v>
      </c>
    </row>
    <row r="182" spans="1:5" ht="51">
      <c r="A182" t="s">
        <v>59</v>
      </c>
      <c r="E182" s="39" t="s">
        <v>2313</v>
      </c>
    </row>
    <row r="183" spans="1:16" ht="12.75">
      <c r="A183" t="s">
        <v>52</v>
      </c>
      <c s="34" t="s">
        <v>217</v>
      </c>
      <c s="34" t="s">
        <v>2316</v>
      </c>
      <c s="35" t="s">
        <v>5</v>
      </c>
      <c s="6" t="s">
        <v>2317</v>
      </c>
      <c s="36" t="s">
        <v>68</v>
      </c>
      <c s="37">
        <v>194</v>
      </c>
      <c s="36">
        <v>0</v>
      </c>
      <c s="36">
        <f>ROUND(G183*H183,6)</f>
      </c>
      <c r="L183" s="38">
        <v>0</v>
      </c>
      <c s="32">
        <f>ROUND(ROUND(L183,2)*ROUND(G183,3),2)</f>
      </c>
      <c s="36" t="s">
        <v>56</v>
      </c>
      <c>
        <f>(M183*21)/100</f>
      </c>
      <c t="s">
        <v>27</v>
      </c>
    </row>
    <row r="184" spans="1:5" ht="12.75">
      <c r="A184" s="35" t="s">
        <v>57</v>
      </c>
      <c r="E184" s="39" t="s">
        <v>5</v>
      </c>
    </row>
    <row r="185" spans="1:5" ht="12.75">
      <c r="A185" s="35" t="s">
        <v>58</v>
      </c>
      <c r="E185" s="40" t="s">
        <v>2318</v>
      </c>
    </row>
    <row r="186" spans="1:5" ht="38.25">
      <c r="A186" t="s">
        <v>59</v>
      </c>
      <c r="E186" s="39" t="s">
        <v>2319</v>
      </c>
    </row>
    <row r="187" spans="1:16" ht="12.75">
      <c r="A187" t="s">
        <v>52</v>
      </c>
      <c s="34" t="s">
        <v>221</v>
      </c>
      <c s="34" t="s">
        <v>2320</v>
      </c>
      <c s="35" t="s">
        <v>5</v>
      </c>
      <c s="6" t="s">
        <v>2321</v>
      </c>
      <c s="36" t="s">
        <v>68</v>
      </c>
      <c s="37">
        <v>14</v>
      </c>
      <c s="36">
        <v>0</v>
      </c>
      <c s="36">
        <f>ROUND(G187*H187,6)</f>
      </c>
      <c r="L187" s="38">
        <v>0</v>
      </c>
      <c s="32">
        <f>ROUND(ROUND(L187,2)*ROUND(G187,3),2)</f>
      </c>
      <c s="36" t="s">
        <v>417</v>
      </c>
      <c>
        <f>(M187*21)/100</f>
      </c>
      <c t="s">
        <v>27</v>
      </c>
    </row>
    <row r="188" spans="1:5" ht="12.75">
      <c r="A188" s="35" t="s">
        <v>57</v>
      </c>
      <c r="E188" s="39" t="s">
        <v>5</v>
      </c>
    </row>
    <row r="189" spans="1:5" ht="12.75">
      <c r="A189" s="35" t="s">
        <v>58</v>
      </c>
      <c r="E189" s="40" t="s">
        <v>2322</v>
      </c>
    </row>
    <row r="190" spans="1:5" ht="51">
      <c r="A190" t="s">
        <v>59</v>
      </c>
      <c r="E190" s="39" t="s">
        <v>2313</v>
      </c>
    </row>
    <row r="191" spans="1:16" ht="12.75">
      <c r="A191" t="s">
        <v>52</v>
      </c>
      <c s="34" t="s">
        <v>225</v>
      </c>
      <c s="34" t="s">
        <v>2323</v>
      </c>
      <c s="35" t="s">
        <v>5</v>
      </c>
      <c s="6" t="s">
        <v>2324</v>
      </c>
      <c s="36" t="s">
        <v>68</v>
      </c>
      <c s="37">
        <v>12</v>
      </c>
      <c s="36">
        <v>0</v>
      </c>
      <c s="36">
        <f>ROUND(G191*H191,6)</f>
      </c>
      <c r="L191" s="38">
        <v>0</v>
      </c>
      <c s="32">
        <f>ROUND(ROUND(L191,2)*ROUND(G191,3),2)</f>
      </c>
      <c s="36" t="s">
        <v>56</v>
      </c>
      <c>
        <f>(M191*21)/100</f>
      </c>
      <c t="s">
        <v>27</v>
      </c>
    </row>
    <row r="192" spans="1:5" ht="12.75">
      <c r="A192" s="35" t="s">
        <v>57</v>
      </c>
      <c r="E192" s="39" t="s">
        <v>5</v>
      </c>
    </row>
    <row r="193" spans="1:5" ht="12.75">
      <c r="A193" s="35" t="s">
        <v>58</v>
      </c>
      <c r="E193" s="40" t="s">
        <v>2325</v>
      </c>
    </row>
    <row r="194" spans="1:5" ht="25.5">
      <c r="A194" t="s">
        <v>59</v>
      </c>
      <c r="E194" s="39" t="s">
        <v>2079</v>
      </c>
    </row>
    <row r="195" spans="1:16" ht="12.75">
      <c r="A195" t="s">
        <v>52</v>
      </c>
      <c s="34" t="s">
        <v>229</v>
      </c>
      <c s="34" t="s">
        <v>2326</v>
      </c>
      <c s="35" t="s">
        <v>5</v>
      </c>
      <c s="6" t="s">
        <v>2327</v>
      </c>
      <c s="36" t="s">
        <v>68</v>
      </c>
      <c s="37">
        <v>12</v>
      </c>
      <c s="36">
        <v>0</v>
      </c>
      <c s="36">
        <f>ROUND(G195*H195,6)</f>
      </c>
      <c r="L195" s="38">
        <v>0</v>
      </c>
      <c s="32">
        <f>ROUND(ROUND(L195,2)*ROUND(G195,3),2)</f>
      </c>
      <c s="36" t="s">
        <v>56</v>
      </c>
      <c>
        <f>(M195*21)/100</f>
      </c>
      <c t="s">
        <v>27</v>
      </c>
    </row>
    <row r="196" spans="1:5" ht="12.75">
      <c r="A196" s="35" t="s">
        <v>57</v>
      </c>
      <c r="E196" s="39" t="s">
        <v>5</v>
      </c>
    </row>
    <row r="197" spans="1:5" ht="12.75">
      <c r="A197" s="35" t="s">
        <v>58</v>
      </c>
      <c r="E197" s="40" t="s">
        <v>2325</v>
      </c>
    </row>
    <row r="198" spans="1:5" ht="38.25">
      <c r="A198" t="s">
        <v>59</v>
      </c>
      <c r="E198" s="39" t="s">
        <v>2328</v>
      </c>
    </row>
    <row r="199" spans="1:13" ht="12.75">
      <c r="A199" t="s">
        <v>49</v>
      </c>
      <c r="C199" s="31" t="s">
        <v>649</v>
      </c>
      <c r="E199" s="33" t="s">
        <v>2329</v>
      </c>
      <c r="J199" s="32">
        <f>0</f>
      </c>
      <c s="32">
        <f>0</f>
      </c>
      <c s="32">
        <f>0+L200+L204+L208</f>
      </c>
      <c s="32">
        <f>0+M200+M204+M208</f>
      </c>
    </row>
    <row r="200" spans="1:16" ht="25.5">
      <c r="A200" t="s">
        <v>52</v>
      </c>
      <c s="34" t="s">
        <v>233</v>
      </c>
      <c s="34" t="s">
        <v>1715</v>
      </c>
      <c s="35" t="s">
        <v>652</v>
      </c>
      <c s="6" t="s">
        <v>1716</v>
      </c>
      <c s="36" t="s">
        <v>654</v>
      </c>
      <c s="37">
        <v>1823.4</v>
      </c>
      <c s="36">
        <v>0</v>
      </c>
      <c s="36">
        <f>ROUND(G200*H200,6)</f>
      </c>
      <c r="L200" s="38">
        <v>0</v>
      </c>
      <c s="32">
        <f>ROUND(ROUND(L200,2)*ROUND(G200,3),2)</f>
      </c>
      <c s="36" t="s">
        <v>655</v>
      </c>
      <c>
        <f>(M200*21)/100</f>
      </c>
      <c t="s">
        <v>27</v>
      </c>
    </row>
    <row r="201" spans="1:5" ht="12.75">
      <c r="A201" s="35" t="s">
        <v>57</v>
      </c>
      <c r="E201" s="39" t="s">
        <v>656</v>
      </c>
    </row>
    <row r="202" spans="1:5" ht="12.75">
      <c r="A202" s="35" t="s">
        <v>58</v>
      </c>
      <c r="E202" s="40" t="s">
        <v>2330</v>
      </c>
    </row>
    <row r="203" spans="1:5" ht="165.75">
      <c r="A203" t="s">
        <v>59</v>
      </c>
      <c r="E203" s="39" t="s">
        <v>657</v>
      </c>
    </row>
    <row r="204" spans="1:16" ht="25.5">
      <c r="A204" t="s">
        <v>52</v>
      </c>
      <c s="34" t="s">
        <v>237</v>
      </c>
      <c s="34" t="s">
        <v>1367</v>
      </c>
      <c s="35" t="s">
        <v>652</v>
      </c>
      <c s="6" t="s">
        <v>1368</v>
      </c>
      <c s="36" t="s">
        <v>654</v>
      </c>
      <c s="37">
        <v>215.6</v>
      </c>
      <c s="36">
        <v>0</v>
      </c>
      <c s="36">
        <f>ROUND(G204*H204,6)</f>
      </c>
      <c r="L204" s="38">
        <v>0</v>
      </c>
      <c s="32">
        <f>ROUND(ROUND(L204,2)*ROUND(G204,3),2)</f>
      </c>
      <c s="36" t="s">
        <v>655</v>
      </c>
      <c>
        <f>(M204*21)/100</f>
      </c>
      <c t="s">
        <v>27</v>
      </c>
    </row>
    <row r="205" spans="1:5" ht="12.75">
      <c r="A205" s="35" t="s">
        <v>57</v>
      </c>
      <c r="E205" s="39" t="s">
        <v>656</v>
      </c>
    </row>
    <row r="206" spans="1:5" ht="12.75">
      <c r="A206" s="35" t="s">
        <v>58</v>
      </c>
      <c r="E206" s="40" t="s">
        <v>2331</v>
      </c>
    </row>
    <row r="207" spans="1:5" ht="165.75">
      <c r="A207" t="s">
        <v>59</v>
      </c>
      <c r="E207" s="39" t="s">
        <v>657</v>
      </c>
    </row>
    <row r="208" spans="1:16" ht="25.5">
      <c r="A208" t="s">
        <v>52</v>
      </c>
      <c s="34" t="s">
        <v>241</v>
      </c>
      <c s="34" t="s">
        <v>1371</v>
      </c>
      <c s="35" t="s">
        <v>652</v>
      </c>
      <c s="6" t="s">
        <v>1372</v>
      </c>
      <c s="36" t="s">
        <v>654</v>
      </c>
      <c s="37">
        <v>86.572</v>
      </c>
      <c s="36">
        <v>0</v>
      </c>
      <c s="36">
        <f>ROUND(G208*H208,6)</f>
      </c>
      <c r="L208" s="38">
        <v>0</v>
      </c>
      <c s="32">
        <f>ROUND(ROUND(L208,2)*ROUND(G208,3),2)</f>
      </c>
      <c s="36" t="s">
        <v>655</v>
      </c>
      <c>
        <f>(M208*21)/100</f>
      </c>
      <c t="s">
        <v>27</v>
      </c>
    </row>
    <row r="209" spans="1:5" ht="12.75">
      <c r="A209" s="35" t="s">
        <v>57</v>
      </c>
      <c r="E209" s="39" t="s">
        <v>656</v>
      </c>
    </row>
    <row r="210" spans="1:5" ht="12.75">
      <c r="A210" s="35" t="s">
        <v>58</v>
      </c>
      <c r="E210" s="40" t="s">
        <v>2332</v>
      </c>
    </row>
    <row r="211" spans="1:5" ht="165.75">
      <c r="A211" t="s">
        <v>59</v>
      </c>
      <c r="E211" s="39" t="s">
        <v>657</v>
      </c>
    </row>
    <row r="212" spans="1:13" ht="12.75">
      <c r="A212" t="s">
        <v>46</v>
      </c>
      <c r="C212" s="31" t="s">
        <v>2333</v>
      </c>
      <c r="E212" s="33" t="s">
        <v>2334</v>
      </c>
      <c r="J212" s="32">
        <f>0+J213+J242+J247+J252+J281+J326</f>
      </c>
      <c s="32">
        <f>0+K213+K242+K247+K252+K281+K326</f>
      </c>
      <c s="32">
        <f>0+L213+L242+L247+L252+L281+L326</f>
      </c>
      <c s="32">
        <f>0+M213+M242+M247+M252+M281+M326</f>
      </c>
    </row>
    <row r="213" spans="1:13" ht="12.75">
      <c r="A213" t="s">
        <v>49</v>
      </c>
      <c r="C213" s="31" t="s">
        <v>50</v>
      </c>
      <c r="E213" s="33" t="s">
        <v>51</v>
      </c>
      <c r="J213" s="32">
        <f>0</f>
      </c>
      <c s="32">
        <f>0</f>
      </c>
      <c s="32">
        <f>0+L214+L218+L222+L226+L230+L234+L238</f>
      </c>
      <c s="32">
        <f>0+M214+M218+M222+M226+M230+M234+M238</f>
      </c>
    </row>
    <row r="214" spans="1:16" ht="12.75">
      <c r="A214" t="s">
        <v>52</v>
      </c>
      <c s="34" t="s">
        <v>50</v>
      </c>
      <c s="34" t="s">
        <v>1233</v>
      </c>
      <c s="35" t="s">
        <v>5</v>
      </c>
      <c s="6" t="s">
        <v>1234</v>
      </c>
      <c s="36" t="s">
        <v>55</v>
      </c>
      <c s="37">
        <v>38.7</v>
      </c>
      <c s="36">
        <v>0</v>
      </c>
      <c s="36">
        <f>ROUND(G214*H214,6)</f>
      </c>
      <c r="L214" s="38">
        <v>0</v>
      </c>
      <c s="32">
        <f>ROUND(ROUND(L214,2)*ROUND(G214,3),2)</f>
      </c>
      <c s="36" t="s">
        <v>56</v>
      </c>
      <c>
        <f>(M214*21)/100</f>
      </c>
      <c t="s">
        <v>27</v>
      </c>
    </row>
    <row r="215" spans="1:5" ht="12.75">
      <c r="A215" s="35" t="s">
        <v>57</v>
      </c>
      <c r="E215" s="39" t="s">
        <v>5</v>
      </c>
    </row>
    <row r="216" spans="1:5" ht="12.75">
      <c r="A216" s="35" t="s">
        <v>58</v>
      </c>
      <c r="E216" s="40" t="s">
        <v>2335</v>
      </c>
    </row>
    <row r="217" spans="1:5" ht="63.75">
      <c r="A217" t="s">
        <v>59</v>
      </c>
      <c r="E217" s="39" t="s">
        <v>1236</v>
      </c>
    </row>
    <row r="218" spans="1:16" ht="12.75">
      <c r="A218" t="s">
        <v>52</v>
      </c>
      <c s="34" t="s">
        <v>27</v>
      </c>
      <c s="34" t="s">
        <v>2016</v>
      </c>
      <c s="35" t="s">
        <v>5</v>
      </c>
      <c s="6" t="s">
        <v>2017</v>
      </c>
      <c s="36" t="s">
        <v>55</v>
      </c>
      <c s="37">
        <v>10.86</v>
      </c>
      <c s="36">
        <v>0</v>
      </c>
      <c s="36">
        <f>ROUND(G218*H218,6)</f>
      </c>
      <c r="L218" s="38">
        <v>0</v>
      </c>
      <c s="32">
        <f>ROUND(ROUND(L218,2)*ROUND(G218,3),2)</f>
      </c>
      <c s="36" t="s">
        <v>56</v>
      </c>
      <c>
        <f>(M218*21)/100</f>
      </c>
      <c t="s">
        <v>27</v>
      </c>
    </row>
    <row r="219" spans="1:5" ht="12.75">
      <c r="A219" s="35" t="s">
        <v>57</v>
      </c>
      <c r="E219" s="39" t="s">
        <v>5</v>
      </c>
    </row>
    <row r="220" spans="1:5" ht="12.75">
      <c r="A220" s="35" t="s">
        <v>58</v>
      </c>
      <c r="E220" s="40" t="s">
        <v>2336</v>
      </c>
    </row>
    <row r="221" spans="1:5" ht="63.75">
      <c r="A221" t="s">
        <v>59</v>
      </c>
      <c r="E221" s="39" t="s">
        <v>1236</v>
      </c>
    </row>
    <row r="222" spans="1:16" ht="25.5">
      <c r="A222" t="s">
        <v>52</v>
      </c>
      <c s="34" t="s">
        <v>26</v>
      </c>
      <c s="34" t="s">
        <v>1440</v>
      </c>
      <c s="35" t="s">
        <v>5</v>
      </c>
      <c s="6" t="s">
        <v>1441</v>
      </c>
      <c s="36" t="s">
        <v>55</v>
      </c>
      <c s="37">
        <v>29.6</v>
      </c>
      <c s="36">
        <v>0</v>
      </c>
      <c s="36">
        <f>ROUND(G222*H222,6)</f>
      </c>
      <c r="L222" s="38">
        <v>0</v>
      </c>
      <c s="32">
        <f>ROUND(ROUND(L222,2)*ROUND(G222,3),2)</f>
      </c>
      <c s="36" t="s">
        <v>56</v>
      </c>
      <c>
        <f>(M222*21)/100</f>
      </c>
      <c t="s">
        <v>27</v>
      </c>
    </row>
    <row r="223" spans="1:5" ht="12.75">
      <c r="A223" s="35" t="s">
        <v>57</v>
      </c>
      <c r="E223" s="39" t="s">
        <v>5</v>
      </c>
    </row>
    <row r="224" spans="1:5" ht="25.5">
      <c r="A224" s="35" t="s">
        <v>58</v>
      </c>
      <c r="E224" s="40" t="s">
        <v>2337</v>
      </c>
    </row>
    <row r="225" spans="1:5" ht="63.75">
      <c r="A225" t="s">
        <v>59</v>
      </c>
      <c r="E225" s="39" t="s">
        <v>1236</v>
      </c>
    </row>
    <row r="226" spans="1:16" ht="12.75">
      <c r="A226" t="s">
        <v>52</v>
      </c>
      <c s="34" t="s">
        <v>65</v>
      </c>
      <c s="34" t="s">
        <v>2218</v>
      </c>
      <c s="35" t="s">
        <v>5</v>
      </c>
      <c s="6" t="s">
        <v>2219</v>
      </c>
      <c s="36" t="s">
        <v>68</v>
      </c>
      <c s="37">
        <v>80</v>
      </c>
      <c s="36">
        <v>0</v>
      </c>
      <c s="36">
        <f>ROUND(G226*H226,6)</f>
      </c>
      <c r="L226" s="38">
        <v>0</v>
      </c>
      <c s="32">
        <f>ROUND(ROUND(L226,2)*ROUND(G226,3),2)</f>
      </c>
      <c s="36" t="s">
        <v>56</v>
      </c>
      <c>
        <f>(M226*21)/100</f>
      </c>
      <c t="s">
        <v>27</v>
      </c>
    </row>
    <row r="227" spans="1:5" ht="12.75">
      <c r="A227" s="35" t="s">
        <v>57</v>
      </c>
      <c r="E227" s="39" t="s">
        <v>5</v>
      </c>
    </row>
    <row r="228" spans="1:5" ht="12.75">
      <c r="A228" s="35" t="s">
        <v>58</v>
      </c>
      <c r="E228" s="40" t="s">
        <v>2338</v>
      </c>
    </row>
    <row r="229" spans="1:5" ht="63.75">
      <c r="A229" t="s">
        <v>59</v>
      </c>
      <c r="E229" s="39" t="s">
        <v>1236</v>
      </c>
    </row>
    <row r="230" spans="1:16" ht="12.75">
      <c r="A230" t="s">
        <v>52</v>
      </c>
      <c s="34" t="s">
        <v>70</v>
      </c>
      <c s="34" t="s">
        <v>2224</v>
      </c>
      <c s="35" t="s">
        <v>5</v>
      </c>
      <c s="6" t="s">
        <v>2225</v>
      </c>
      <c s="36" t="s">
        <v>55</v>
      </c>
      <c s="37">
        <v>187.5</v>
      </c>
      <c s="36">
        <v>0</v>
      </c>
      <c s="36">
        <f>ROUND(G230*H230,6)</f>
      </c>
      <c r="L230" s="38">
        <v>0</v>
      </c>
      <c s="32">
        <f>ROUND(ROUND(L230,2)*ROUND(G230,3),2)</f>
      </c>
      <c s="36" t="s">
        <v>56</v>
      </c>
      <c>
        <f>(M230*21)/100</f>
      </c>
      <c t="s">
        <v>27</v>
      </c>
    </row>
    <row r="231" spans="1:5" ht="12.75">
      <c r="A231" s="35" t="s">
        <v>57</v>
      </c>
      <c r="E231" s="39" t="s">
        <v>5</v>
      </c>
    </row>
    <row r="232" spans="1:5" ht="12.75">
      <c r="A232" s="35" t="s">
        <v>58</v>
      </c>
      <c r="E232" s="40" t="s">
        <v>2339</v>
      </c>
    </row>
    <row r="233" spans="1:5" ht="382.5">
      <c r="A233" t="s">
        <v>59</v>
      </c>
      <c r="E233" s="39" t="s">
        <v>2227</v>
      </c>
    </row>
    <row r="234" spans="1:16" ht="12.75">
      <c r="A234" t="s">
        <v>52</v>
      </c>
      <c s="34" t="s">
        <v>74</v>
      </c>
      <c s="34" t="s">
        <v>1501</v>
      </c>
      <c s="35" t="s">
        <v>5</v>
      </c>
      <c s="6" t="s">
        <v>1502</v>
      </c>
      <c s="36" t="s">
        <v>55</v>
      </c>
      <c s="37">
        <v>188</v>
      </c>
      <c s="36">
        <v>0</v>
      </c>
      <c s="36">
        <f>ROUND(G234*H234,6)</f>
      </c>
      <c r="L234" s="38">
        <v>0</v>
      </c>
      <c s="32">
        <f>ROUND(ROUND(L234,2)*ROUND(G234,3),2)</f>
      </c>
      <c s="36" t="s">
        <v>56</v>
      </c>
      <c>
        <f>(M234*21)/100</f>
      </c>
      <c t="s">
        <v>27</v>
      </c>
    </row>
    <row r="235" spans="1:5" ht="12.75">
      <c r="A235" s="35" t="s">
        <v>57</v>
      </c>
      <c r="E235" s="39" t="s">
        <v>5</v>
      </c>
    </row>
    <row r="236" spans="1:5" ht="12.75">
      <c r="A236" s="35" t="s">
        <v>58</v>
      </c>
      <c r="E236" s="40" t="s">
        <v>2340</v>
      </c>
    </row>
    <row r="237" spans="1:5" ht="191.25">
      <c r="A237" t="s">
        <v>59</v>
      </c>
      <c r="E237" s="39" t="s">
        <v>1503</v>
      </c>
    </row>
    <row r="238" spans="1:16" ht="12.75">
      <c r="A238" t="s">
        <v>52</v>
      </c>
      <c s="34" t="s">
        <v>79</v>
      </c>
      <c s="34" t="s">
        <v>1388</v>
      </c>
      <c s="35" t="s">
        <v>5</v>
      </c>
      <c s="6" t="s">
        <v>1389</v>
      </c>
      <c s="36" t="s">
        <v>77</v>
      </c>
      <c s="37">
        <v>508</v>
      </c>
      <c s="36">
        <v>0</v>
      </c>
      <c s="36">
        <f>ROUND(G238*H238,6)</f>
      </c>
      <c r="L238" s="38">
        <v>0</v>
      </c>
      <c s="32">
        <f>ROUND(ROUND(L238,2)*ROUND(G238,3),2)</f>
      </c>
      <c s="36" t="s">
        <v>56</v>
      </c>
      <c>
        <f>(M238*21)/100</f>
      </c>
      <c t="s">
        <v>27</v>
      </c>
    </row>
    <row r="239" spans="1:5" ht="12.75">
      <c r="A239" s="35" t="s">
        <v>57</v>
      </c>
      <c r="E239" s="39" t="s">
        <v>5</v>
      </c>
    </row>
    <row r="240" spans="1:5" ht="12.75">
      <c r="A240" s="35" t="s">
        <v>58</v>
      </c>
      <c r="E240" s="40" t="s">
        <v>2341</v>
      </c>
    </row>
    <row r="241" spans="1:5" ht="38.25">
      <c r="A241" t="s">
        <v>59</v>
      </c>
      <c r="E241" s="39" t="s">
        <v>1391</v>
      </c>
    </row>
    <row r="242" spans="1:13" ht="12.75">
      <c r="A242" t="s">
        <v>49</v>
      </c>
      <c r="C242" s="31" t="s">
        <v>27</v>
      </c>
      <c r="E242" s="33" t="s">
        <v>981</v>
      </c>
      <c r="J242" s="32">
        <f>0</f>
      </c>
      <c s="32">
        <f>0</f>
      </c>
      <c s="32">
        <f>0+L243</f>
      </c>
      <c s="32">
        <f>0+M243</f>
      </c>
    </row>
    <row r="243" spans="1:16" ht="12.75">
      <c r="A243" t="s">
        <v>52</v>
      </c>
      <c s="34" t="s">
        <v>85</v>
      </c>
      <c s="34" t="s">
        <v>2243</v>
      </c>
      <c s="35" t="s">
        <v>5</v>
      </c>
      <c s="6" t="s">
        <v>2244</v>
      </c>
      <c s="36" t="s">
        <v>55</v>
      </c>
      <c s="37">
        <v>187.5</v>
      </c>
      <c s="36">
        <v>0</v>
      </c>
      <c s="36">
        <f>ROUND(G243*H243,6)</f>
      </c>
      <c r="L243" s="38">
        <v>0</v>
      </c>
      <c s="32">
        <f>ROUND(ROUND(L243,2)*ROUND(G243,3),2)</f>
      </c>
      <c s="36" t="s">
        <v>56</v>
      </c>
      <c>
        <f>(M243*21)/100</f>
      </c>
      <c t="s">
        <v>27</v>
      </c>
    </row>
    <row r="244" spans="1:5" ht="12.75">
      <c r="A244" s="35" t="s">
        <v>57</v>
      </c>
      <c r="E244" s="39" t="s">
        <v>5</v>
      </c>
    </row>
    <row r="245" spans="1:5" ht="12.75">
      <c r="A245" s="35" t="s">
        <v>58</v>
      </c>
      <c r="E245" s="40" t="s">
        <v>2339</v>
      </c>
    </row>
    <row r="246" spans="1:5" ht="38.25">
      <c r="A246" t="s">
        <v>59</v>
      </c>
      <c r="E246" s="39" t="s">
        <v>1522</v>
      </c>
    </row>
    <row r="247" spans="1:13" ht="12.75">
      <c r="A247" t="s">
        <v>49</v>
      </c>
      <c r="C247" s="31" t="s">
        <v>65</v>
      </c>
      <c r="E247" s="33" t="s">
        <v>1571</v>
      </c>
      <c r="J247" s="32">
        <f>0</f>
      </c>
      <c s="32">
        <f>0</f>
      </c>
      <c s="32">
        <f>0+L248</f>
      </c>
      <c s="32">
        <f>0+M248</f>
      </c>
    </row>
    <row r="248" spans="1:16" ht="12.75">
      <c r="A248" t="s">
        <v>52</v>
      </c>
      <c s="34" t="s">
        <v>89</v>
      </c>
      <c s="34" t="s">
        <v>2342</v>
      </c>
      <c s="35" t="s">
        <v>5</v>
      </c>
      <c s="6" t="s">
        <v>2343</v>
      </c>
      <c s="36" t="s">
        <v>55</v>
      </c>
      <c s="37">
        <v>2.1</v>
      </c>
      <c s="36">
        <v>0</v>
      </c>
      <c s="36">
        <f>ROUND(G248*H248,6)</f>
      </c>
      <c r="L248" s="38">
        <v>0</v>
      </c>
      <c s="32">
        <f>ROUND(ROUND(L248,2)*ROUND(G248,3),2)</f>
      </c>
      <c s="36" t="s">
        <v>417</v>
      </c>
      <c>
        <f>(M248*21)/100</f>
      </c>
      <c t="s">
        <v>27</v>
      </c>
    </row>
    <row r="249" spans="1:5" ht="12.75">
      <c r="A249" s="35" t="s">
        <v>57</v>
      </c>
      <c r="E249" s="39" t="s">
        <v>5</v>
      </c>
    </row>
    <row r="250" spans="1:5" ht="12.75">
      <c r="A250" s="35" t="s">
        <v>58</v>
      </c>
      <c r="E250" s="40" t="s">
        <v>2344</v>
      </c>
    </row>
    <row r="251" spans="1:5" ht="38.25">
      <c r="A251" t="s">
        <v>59</v>
      </c>
      <c r="E251" s="39" t="s">
        <v>2345</v>
      </c>
    </row>
    <row r="252" spans="1:13" ht="12.75">
      <c r="A252" t="s">
        <v>49</v>
      </c>
      <c r="C252" s="31" t="s">
        <v>70</v>
      </c>
      <c r="E252" s="33" t="s">
        <v>1242</v>
      </c>
      <c r="J252" s="32">
        <f>0</f>
      </c>
      <c s="32">
        <f>0</f>
      </c>
      <c s="32">
        <f>0+L253+L257+L261+L265+L269+L273+L277</f>
      </c>
      <c s="32">
        <f>0+M253+M257+M261+M265+M269+M273+M277</f>
      </c>
    </row>
    <row r="253" spans="1:16" ht="12.75">
      <c r="A253" t="s">
        <v>52</v>
      </c>
      <c s="34" t="s">
        <v>93</v>
      </c>
      <c s="34" t="s">
        <v>2254</v>
      </c>
      <c s="35" t="s">
        <v>5</v>
      </c>
      <c s="6" t="s">
        <v>2255</v>
      </c>
      <c s="36" t="s">
        <v>77</v>
      </c>
      <c s="37">
        <v>881</v>
      </c>
      <c s="36">
        <v>0</v>
      </c>
      <c s="36">
        <f>ROUND(G253*H253,6)</f>
      </c>
      <c r="L253" s="38">
        <v>0</v>
      </c>
      <c s="32">
        <f>ROUND(ROUND(L253,2)*ROUND(G253,3),2)</f>
      </c>
      <c s="36" t="s">
        <v>56</v>
      </c>
      <c>
        <f>(M253*21)/100</f>
      </c>
      <c t="s">
        <v>27</v>
      </c>
    </row>
    <row r="254" spans="1:5" ht="12.75">
      <c r="A254" s="35" t="s">
        <v>57</v>
      </c>
      <c r="E254" s="39" t="s">
        <v>5</v>
      </c>
    </row>
    <row r="255" spans="1:5" ht="12.75">
      <c r="A255" s="35" t="s">
        <v>58</v>
      </c>
      <c r="E255" s="40" t="s">
        <v>2346</v>
      </c>
    </row>
    <row r="256" spans="1:5" ht="51">
      <c r="A256" t="s">
        <v>59</v>
      </c>
      <c r="E256" s="39" t="s">
        <v>1454</v>
      </c>
    </row>
    <row r="257" spans="1:16" ht="12.75">
      <c r="A257" t="s">
        <v>52</v>
      </c>
      <c s="34" t="s">
        <v>97</v>
      </c>
      <c s="34" t="s">
        <v>2257</v>
      </c>
      <c s="35" t="s">
        <v>5</v>
      </c>
      <c s="6" t="s">
        <v>2258</v>
      </c>
      <c s="36" t="s">
        <v>77</v>
      </c>
      <c s="37">
        <v>750</v>
      </c>
      <c s="36">
        <v>0</v>
      </c>
      <c s="36">
        <f>ROUND(G257*H257,6)</f>
      </c>
      <c r="L257" s="38">
        <v>0</v>
      </c>
      <c s="32">
        <f>ROUND(ROUND(L257,2)*ROUND(G257,3),2)</f>
      </c>
      <c s="36" t="s">
        <v>56</v>
      </c>
      <c>
        <f>(M257*21)/100</f>
      </c>
      <c t="s">
        <v>27</v>
      </c>
    </row>
    <row r="258" spans="1:5" ht="12.75">
      <c r="A258" s="35" t="s">
        <v>57</v>
      </c>
      <c r="E258" s="39" t="s">
        <v>5</v>
      </c>
    </row>
    <row r="259" spans="1:5" ht="12.75">
      <c r="A259" s="35" t="s">
        <v>58</v>
      </c>
      <c r="E259" s="40" t="s">
        <v>2347</v>
      </c>
    </row>
    <row r="260" spans="1:5" ht="51">
      <c r="A260" t="s">
        <v>59</v>
      </c>
      <c r="E260" s="39" t="s">
        <v>2039</v>
      </c>
    </row>
    <row r="261" spans="1:16" ht="12.75">
      <c r="A261" t="s">
        <v>52</v>
      </c>
      <c s="34" t="s">
        <v>100</v>
      </c>
      <c s="34" t="s">
        <v>2260</v>
      </c>
      <c s="35" t="s">
        <v>5</v>
      </c>
      <c s="6" t="s">
        <v>2261</v>
      </c>
      <c s="36" t="s">
        <v>77</v>
      </c>
      <c s="37">
        <v>375</v>
      </c>
      <c s="36">
        <v>0</v>
      </c>
      <c s="36">
        <f>ROUND(G261*H261,6)</f>
      </c>
      <c r="L261" s="38">
        <v>0</v>
      </c>
      <c s="32">
        <f>ROUND(ROUND(L261,2)*ROUND(G261,3),2)</f>
      </c>
      <c s="36" t="s">
        <v>56</v>
      </c>
      <c>
        <f>(M261*21)/100</f>
      </c>
      <c t="s">
        <v>27</v>
      </c>
    </row>
    <row r="262" spans="1:5" ht="12.75">
      <c r="A262" s="35" t="s">
        <v>57</v>
      </c>
      <c r="E262" s="39" t="s">
        <v>5</v>
      </c>
    </row>
    <row r="263" spans="1:5" ht="12.75">
      <c r="A263" s="35" t="s">
        <v>58</v>
      </c>
      <c r="E263" s="40" t="s">
        <v>2348</v>
      </c>
    </row>
    <row r="264" spans="1:5" ht="140.25">
      <c r="A264" t="s">
        <v>59</v>
      </c>
      <c r="E264" s="39" t="s">
        <v>1292</v>
      </c>
    </row>
    <row r="265" spans="1:16" ht="12.75">
      <c r="A265" t="s">
        <v>52</v>
      </c>
      <c s="34" t="s">
        <v>104</v>
      </c>
      <c s="34" t="s">
        <v>2263</v>
      </c>
      <c s="35" t="s">
        <v>5</v>
      </c>
      <c s="6" t="s">
        <v>2264</v>
      </c>
      <c s="36" t="s">
        <v>77</v>
      </c>
      <c s="37">
        <v>375</v>
      </c>
      <c s="36">
        <v>0</v>
      </c>
      <c s="36">
        <f>ROUND(G265*H265,6)</f>
      </c>
      <c r="L265" s="38">
        <v>0</v>
      </c>
      <c s="32">
        <f>ROUND(ROUND(L265,2)*ROUND(G265,3),2)</f>
      </c>
      <c s="36" t="s">
        <v>56</v>
      </c>
      <c>
        <f>(M265*21)/100</f>
      </c>
      <c t="s">
        <v>27</v>
      </c>
    </row>
    <row r="266" spans="1:5" ht="12.75">
      <c r="A266" s="35" t="s">
        <v>57</v>
      </c>
      <c r="E266" s="39" t="s">
        <v>5</v>
      </c>
    </row>
    <row r="267" spans="1:5" ht="12.75">
      <c r="A267" s="35" t="s">
        <v>58</v>
      </c>
      <c r="E267" s="40" t="s">
        <v>2348</v>
      </c>
    </row>
    <row r="268" spans="1:5" ht="140.25">
      <c r="A268" t="s">
        <v>59</v>
      </c>
      <c r="E268" s="39" t="s">
        <v>1292</v>
      </c>
    </row>
    <row r="269" spans="1:16" ht="12.75">
      <c r="A269" t="s">
        <v>52</v>
      </c>
      <c s="34" t="s">
        <v>108</v>
      </c>
      <c s="34" t="s">
        <v>2265</v>
      </c>
      <c s="35" t="s">
        <v>5</v>
      </c>
      <c s="6" t="s">
        <v>2266</v>
      </c>
      <c s="36" t="s">
        <v>77</v>
      </c>
      <c s="37">
        <v>375</v>
      </c>
      <c s="36">
        <v>0</v>
      </c>
      <c s="36">
        <f>ROUND(G269*H269,6)</f>
      </c>
      <c r="L269" s="38">
        <v>0</v>
      </c>
      <c s="32">
        <f>ROUND(ROUND(L269,2)*ROUND(G269,3),2)</f>
      </c>
      <c s="36" t="s">
        <v>56</v>
      </c>
      <c>
        <f>(M269*21)/100</f>
      </c>
      <c t="s">
        <v>27</v>
      </c>
    </row>
    <row r="270" spans="1:5" ht="12.75">
      <c r="A270" s="35" t="s">
        <v>57</v>
      </c>
      <c r="E270" s="39" t="s">
        <v>5</v>
      </c>
    </row>
    <row r="271" spans="1:5" ht="12.75">
      <c r="A271" s="35" t="s">
        <v>58</v>
      </c>
      <c r="E271" s="40" t="s">
        <v>2348</v>
      </c>
    </row>
    <row r="272" spans="1:5" ht="140.25">
      <c r="A272" t="s">
        <v>59</v>
      </c>
      <c r="E272" s="39" t="s">
        <v>1292</v>
      </c>
    </row>
    <row r="273" spans="1:16" ht="12.75">
      <c r="A273" t="s">
        <v>52</v>
      </c>
      <c s="34" t="s">
        <v>112</v>
      </c>
      <c s="34" t="s">
        <v>2268</v>
      </c>
      <c s="35" t="s">
        <v>5</v>
      </c>
      <c s="6" t="s">
        <v>2269</v>
      </c>
      <c s="36" t="s">
        <v>77</v>
      </c>
      <c s="37">
        <v>134</v>
      </c>
      <c s="36">
        <v>0</v>
      </c>
      <c s="36">
        <f>ROUND(G273*H273,6)</f>
      </c>
      <c r="L273" s="38">
        <v>0</v>
      </c>
      <c s="32">
        <f>ROUND(ROUND(L273,2)*ROUND(G273,3),2)</f>
      </c>
      <c s="36" t="s">
        <v>56</v>
      </c>
      <c>
        <f>(M273*21)/100</f>
      </c>
      <c t="s">
        <v>27</v>
      </c>
    </row>
    <row r="274" spans="1:5" ht="12.75">
      <c r="A274" s="35" t="s">
        <v>57</v>
      </c>
      <c r="E274" s="39" t="s">
        <v>5</v>
      </c>
    </row>
    <row r="275" spans="1:5" ht="12.75">
      <c r="A275" s="35" t="s">
        <v>58</v>
      </c>
      <c r="E275" s="40" t="s">
        <v>2349</v>
      </c>
    </row>
    <row r="276" spans="1:5" ht="153">
      <c r="A276" t="s">
        <v>59</v>
      </c>
      <c r="E276" s="39" t="s">
        <v>1463</v>
      </c>
    </row>
    <row r="277" spans="1:16" ht="25.5">
      <c r="A277" t="s">
        <v>52</v>
      </c>
      <c s="34" t="s">
        <v>116</v>
      </c>
      <c s="34" t="s">
        <v>2276</v>
      </c>
      <c s="35" t="s">
        <v>5</v>
      </c>
      <c s="6" t="s">
        <v>2277</v>
      </c>
      <c s="36" t="s">
        <v>77</v>
      </c>
      <c s="37">
        <v>10</v>
      </c>
      <c s="36">
        <v>0</v>
      </c>
      <c s="36">
        <f>ROUND(G277*H277,6)</f>
      </c>
      <c r="L277" s="38">
        <v>0</v>
      </c>
      <c s="32">
        <f>ROUND(ROUND(L277,2)*ROUND(G277,3),2)</f>
      </c>
      <c s="36" t="s">
        <v>56</v>
      </c>
      <c>
        <f>(M277*21)/100</f>
      </c>
      <c t="s">
        <v>27</v>
      </c>
    </row>
    <row r="278" spans="1:5" ht="12.75">
      <c r="A278" s="35" t="s">
        <v>57</v>
      </c>
      <c r="E278" s="39" t="s">
        <v>5</v>
      </c>
    </row>
    <row r="279" spans="1:5" ht="12.75">
      <c r="A279" s="35" t="s">
        <v>58</v>
      </c>
      <c r="E279" s="40" t="s">
        <v>2350</v>
      </c>
    </row>
    <row r="280" spans="1:5" ht="153">
      <c r="A280" t="s">
        <v>59</v>
      </c>
      <c r="E280" s="39" t="s">
        <v>1463</v>
      </c>
    </row>
    <row r="281" spans="1:13" ht="12.75">
      <c r="A281" t="s">
        <v>49</v>
      </c>
      <c r="C281" s="31" t="s">
        <v>89</v>
      </c>
      <c r="E281" s="33" t="s">
        <v>1127</v>
      </c>
      <c r="J281" s="32">
        <f>0</f>
      </c>
      <c s="32">
        <f>0</f>
      </c>
      <c s="32">
        <f>0+L282+L286+L290+L294+L298+L302+L306+L310+L314+L318+L322</f>
      </c>
      <c s="32">
        <f>0+M282+M286+M290+M294+M298+M302+M306+M310+M314+M318+M322</f>
      </c>
    </row>
    <row r="282" spans="1:16" ht="12.75">
      <c r="A282" t="s">
        <v>52</v>
      </c>
      <c s="34" t="s">
        <v>120</v>
      </c>
      <c s="34" t="s">
        <v>2292</v>
      </c>
      <c s="35" t="s">
        <v>5</v>
      </c>
      <c s="6" t="s">
        <v>2293</v>
      </c>
      <c s="36" t="s">
        <v>83</v>
      </c>
      <c s="37">
        <v>4</v>
      </c>
      <c s="36">
        <v>0</v>
      </c>
      <c s="36">
        <f>ROUND(G282*H282,6)</f>
      </c>
      <c r="L282" s="38">
        <v>0</v>
      </c>
      <c s="32">
        <f>ROUND(ROUND(L282,2)*ROUND(G282,3),2)</f>
      </c>
      <c s="36" t="s">
        <v>417</v>
      </c>
      <c>
        <f>(M282*21)/100</f>
      </c>
      <c t="s">
        <v>27</v>
      </c>
    </row>
    <row r="283" spans="1:5" ht="12.75">
      <c r="A283" s="35" t="s">
        <v>57</v>
      </c>
      <c r="E283" s="39" t="s">
        <v>5</v>
      </c>
    </row>
    <row r="284" spans="1:5" ht="12.75">
      <c r="A284" s="35" t="s">
        <v>58</v>
      </c>
      <c r="E284" s="40" t="s">
        <v>65</v>
      </c>
    </row>
    <row r="285" spans="1:5" ht="25.5">
      <c r="A285" t="s">
        <v>59</v>
      </c>
      <c r="E285" s="39" t="s">
        <v>2294</v>
      </c>
    </row>
    <row r="286" spans="1:16" ht="25.5">
      <c r="A286" t="s">
        <v>52</v>
      </c>
      <c s="34" t="s">
        <v>123</v>
      </c>
      <c s="34" t="s">
        <v>2295</v>
      </c>
      <c s="35" t="s">
        <v>5</v>
      </c>
      <c s="6" t="s">
        <v>2296</v>
      </c>
      <c s="36" t="s">
        <v>83</v>
      </c>
      <c s="37">
        <v>3</v>
      </c>
      <c s="36">
        <v>0</v>
      </c>
      <c s="36">
        <f>ROUND(G286*H286,6)</f>
      </c>
      <c r="L286" s="38">
        <v>0</v>
      </c>
      <c s="32">
        <f>ROUND(ROUND(L286,2)*ROUND(G286,3),2)</f>
      </c>
      <c s="36" t="s">
        <v>56</v>
      </c>
      <c>
        <f>(M286*21)/100</f>
      </c>
      <c t="s">
        <v>27</v>
      </c>
    </row>
    <row r="287" spans="1:5" ht="12.75">
      <c r="A287" s="35" t="s">
        <v>57</v>
      </c>
      <c r="E287" s="39" t="s">
        <v>5</v>
      </c>
    </row>
    <row r="288" spans="1:5" ht="12.75">
      <c r="A288" s="35" t="s">
        <v>58</v>
      </c>
      <c r="E288" s="40" t="s">
        <v>1471</v>
      </c>
    </row>
    <row r="289" spans="1:5" ht="25.5">
      <c r="A289" t="s">
        <v>59</v>
      </c>
      <c r="E289" s="39" t="s">
        <v>1791</v>
      </c>
    </row>
    <row r="290" spans="1:16" ht="25.5">
      <c r="A290" t="s">
        <v>52</v>
      </c>
      <c s="34" t="s">
        <v>128</v>
      </c>
      <c s="34" t="s">
        <v>2297</v>
      </c>
      <c s="35" t="s">
        <v>5</v>
      </c>
      <c s="6" t="s">
        <v>2298</v>
      </c>
      <c s="36" t="s">
        <v>83</v>
      </c>
      <c s="37">
        <v>3</v>
      </c>
      <c s="36">
        <v>0</v>
      </c>
      <c s="36">
        <f>ROUND(G290*H290,6)</f>
      </c>
      <c r="L290" s="38">
        <v>0</v>
      </c>
      <c s="32">
        <f>ROUND(ROUND(L290,2)*ROUND(G290,3),2)</f>
      </c>
      <c s="36" t="s">
        <v>56</v>
      </c>
      <c>
        <f>(M290*21)/100</f>
      </c>
      <c t="s">
        <v>27</v>
      </c>
    </row>
    <row r="291" spans="1:5" ht="12.75">
      <c r="A291" s="35" t="s">
        <v>57</v>
      </c>
      <c r="E291" s="39" t="s">
        <v>5</v>
      </c>
    </row>
    <row r="292" spans="1:5" ht="12.75">
      <c r="A292" s="35" t="s">
        <v>58</v>
      </c>
      <c r="E292" s="40" t="s">
        <v>1471</v>
      </c>
    </row>
    <row r="293" spans="1:5" ht="25.5">
      <c r="A293" t="s">
        <v>59</v>
      </c>
      <c r="E293" s="39" t="s">
        <v>2299</v>
      </c>
    </row>
    <row r="294" spans="1:16" ht="25.5">
      <c r="A294" t="s">
        <v>52</v>
      </c>
      <c s="34" t="s">
        <v>131</v>
      </c>
      <c s="34" t="s">
        <v>2300</v>
      </c>
      <c s="35" t="s">
        <v>5</v>
      </c>
      <c s="6" t="s">
        <v>2301</v>
      </c>
      <c s="36" t="s">
        <v>77</v>
      </c>
      <c s="37">
        <v>22</v>
      </c>
      <c s="36">
        <v>0</v>
      </c>
      <c s="36">
        <f>ROUND(G294*H294,6)</f>
      </c>
      <c r="L294" s="38">
        <v>0</v>
      </c>
      <c s="32">
        <f>ROUND(ROUND(L294,2)*ROUND(G294,3),2)</f>
      </c>
      <c s="36" t="s">
        <v>56</v>
      </c>
      <c>
        <f>(M294*21)/100</f>
      </c>
      <c t="s">
        <v>27</v>
      </c>
    </row>
    <row r="295" spans="1:5" ht="12.75">
      <c r="A295" s="35" t="s">
        <v>57</v>
      </c>
      <c r="E295" s="39" t="s">
        <v>5</v>
      </c>
    </row>
    <row r="296" spans="1:5" ht="12.75">
      <c r="A296" s="35" t="s">
        <v>58</v>
      </c>
      <c r="E296" s="40" t="s">
        <v>2351</v>
      </c>
    </row>
    <row r="297" spans="1:5" ht="38.25">
      <c r="A297" t="s">
        <v>59</v>
      </c>
      <c r="E297" s="39" t="s">
        <v>2303</v>
      </c>
    </row>
    <row r="298" spans="1:16" ht="12.75">
      <c r="A298" t="s">
        <v>52</v>
      </c>
      <c s="34" t="s">
        <v>134</v>
      </c>
      <c s="34" t="s">
        <v>2304</v>
      </c>
      <c s="35" t="s">
        <v>5</v>
      </c>
      <c s="6" t="s">
        <v>2305</v>
      </c>
      <c s="36" t="s">
        <v>68</v>
      </c>
      <c s="37">
        <v>19</v>
      </c>
      <c s="36">
        <v>0</v>
      </c>
      <c s="36">
        <f>ROUND(G298*H298,6)</f>
      </c>
      <c r="L298" s="38">
        <v>0</v>
      </c>
      <c s="32">
        <f>ROUND(ROUND(L298,2)*ROUND(G298,3),2)</f>
      </c>
      <c s="36" t="s">
        <v>56</v>
      </c>
      <c>
        <f>(M298*21)/100</f>
      </c>
      <c t="s">
        <v>27</v>
      </c>
    </row>
    <row r="299" spans="1:5" ht="12.75">
      <c r="A299" s="35" t="s">
        <v>57</v>
      </c>
      <c r="E299" s="39" t="s">
        <v>5</v>
      </c>
    </row>
    <row r="300" spans="1:5" ht="12.75">
      <c r="A300" s="35" t="s">
        <v>58</v>
      </c>
      <c r="E300" s="40" t="s">
        <v>2352</v>
      </c>
    </row>
    <row r="301" spans="1:5" ht="38.25">
      <c r="A301" t="s">
        <v>59</v>
      </c>
      <c r="E301" s="39" t="s">
        <v>2307</v>
      </c>
    </row>
    <row r="302" spans="1:16" ht="12.75">
      <c r="A302" t="s">
        <v>52</v>
      </c>
      <c s="34" t="s">
        <v>138</v>
      </c>
      <c s="34" t="s">
        <v>2308</v>
      </c>
      <c s="35" t="s">
        <v>5</v>
      </c>
      <c s="6" t="s">
        <v>2309</v>
      </c>
      <c s="36" t="s">
        <v>68</v>
      </c>
      <c s="37">
        <v>36</v>
      </c>
      <c s="36">
        <v>0</v>
      </c>
      <c s="36">
        <f>ROUND(G302*H302,6)</f>
      </c>
      <c r="L302" s="38">
        <v>0</v>
      </c>
      <c s="32">
        <f>ROUND(ROUND(L302,2)*ROUND(G302,3),2)</f>
      </c>
      <c s="36" t="s">
        <v>56</v>
      </c>
      <c>
        <f>(M302*21)/100</f>
      </c>
      <c t="s">
        <v>27</v>
      </c>
    </row>
    <row r="303" spans="1:5" ht="12.75">
      <c r="A303" s="35" t="s">
        <v>57</v>
      </c>
      <c r="E303" s="39" t="s">
        <v>5</v>
      </c>
    </row>
    <row r="304" spans="1:5" ht="12.75">
      <c r="A304" s="35" t="s">
        <v>58</v>
      </c>
      <c r="E304" s="40" t="s">
        <v>2353</v>
      </c>
    </row>
    <row r="305" spans="1:5" ht="38.25">
      <c r="A305" t="s">
        <v>59</v>
      </c>
      <c r="E305" s="39" t="s">
        <v>2307</v>
      </c>
    </row>
    <row r="306" spans="1:16" ht="12.75">
      <c r="A306" t="s">
        <v>52</v>
      </c>
      <c s="34" t="s">
        <v>142</v>
      </c>
      <c s="34" t="s">
        <v>2311</v>
      </c>
      <c s="35" t="s">
        <v>5</v>
      </c>
      <c s="6" t="s">
        <v>2309</v>
      </c>
      <c s="36" t="s">
        <v>68</v>
      </c>
      <c s="37">
        <v>4</v>
      </c>
      <c s="36">
        <v>0</v>
      </c>
      <c s="36">
        <f>ROUND(G306*H306,6)</f>
      </c>
      <c r="L306" s="38">
        <v>0</v>
      </c>
      <c s="32">
        <f>ROUND(ROUND(L306,2)*ROUND(G306,3),2)</f>
      </c>
      <c s="36" t="s">
        <v>417</v>
      </c>
      <c>
        <f>(M306*21)/100</f>
      </c>
      <c t="s">
        <v>27</v>
      </c>
    </row>
    <row r="307" spans="1:5" ht="12.75">
      <c r="A307" s="35" t="s">
        <v>57</v>
      </c>
      <c r="E307" s="39" t="s">
        <v>5</v>
      </c>
    </row>
    <row r="308" spans="1:5" ht="12.75">
      <c r="A308" s="35" t="s">
        <v>58</v>
      </c>
      <c r="E308" s="40" t="s">
        <v>2354</v>
      </c>
    </row>
    <row r="309" spans="1:5" ht="51">
      <c r="A309" t="s">
        <v>59</v>
      </c>
      <c r="E309" s="39" t="s">
        <v>2313</v>
      </c>
    </row>
    <row r="310" spans="1:16" ht="12.75">
      <c r="A310" t="s">
        <v>52</v>
      </c>
      <c s="34" t="s">
        <v>146</v>
      </c>
      <c s="34" t="s">
        <v>2314</v>
      </c>
      <c s="35" t="s">
        <v>5</v>
      </c>
      <c s="6" t="s">
        <v>2309</v>
      </c>
      <c s="36" t="s">
        <v>68</v>
      </c>
      <c s="37">
        <v>20.8</v>
      </c>
      <c s="36">
        <v>0</v>
      </c>
      <c s="36">
        <f>ROUND(G310*H310,6)</f>
      </c>
      <c r="L310" s="38">
        <v>0</v>
      </c>
      <c s="32">
        <f>ROUND(ROUND(L310,2)*ROUND(G310,3),2)</f>
      </c>
      <c s="36" t="s">
        <v>417</v>
      </c>
      <c>
        <f>(M310*21)/100</f>
      </c>
      <c t="s">
        <v>27</v>
      </c>
    </row>
    <row r="311" spans="1:5" ht="12.75">
      <c r="A311" s="35" t="s">
        <v>57</v>
      </c>
      <c r="E311" s="39" t="s">
        <v>5</v>
      </c>
    </row>
    <row r="312" spans="1:5" ht="12.75">
      <c r="A312" s="35" t="s">
        <v>58</v>
      </c>
      <c r="E312" s="40" t="s">
        <v>2355</v>
      </c>
    </row>
    <row r="313" spans="1:5" ht="51">
      <c r="A313" t="s">
        <v>59</v>
      </c>
      <c r="E313" s="39" t="s">
        <v>2313</v>
      </c>
    </row>
    <row r="314" spans="1:16" ht="12.75">
      <c r="A314" t="s">
        <v>52</v>
      </c>
      <c s="34" t="s">
        <v>149</v>
      </c>
      <c s="34" t="s">
        <v>2316</v>
      </c>
      <c s="35" t="s">
        <v>5</v>
      </c>
      <c s="6" t="s">
        <v>2317</v>
      </c>
      <c s="36" t="s">
        <v>68</v>
      </c>
      <c s="37">
        <v>62</v>
      </c>
      <c s="36">
        <v>0</v>
      </c>
      <c s="36">
        <f>ROUND(G314*H314,6)</f>
      </c>
      <c r="L314" s="38">
        <v>0</v>
      </c>
      <c s="32">
        <f>ROUND(ROUND(L314,2)*ROUND(G314,3),2)</f>
      </c>
      <c s="36" t="s">
        <v>56</v>
      </c>
      <c>
        <f>(M314*21)/100</f>
      </c>
      <c t="s">
        <v>27</v>
      </c>
    </row>
    <row r="315" spans="1:5" ht="12.75">
      <c r="A315" s="35" t="s">
        <v>57</v>
      </c>
      <c r="E315" s="39" t="s">
        <v>5</v>
      </c>
    </row>
    <row r="316" spans="1:5" ht="25.5">
      <c r="A316" s="35" t="s">
        <v>58</v>
      </c>
      <c r="E316" s="40" t="s">
        <v>2356</v>
      </c>
    </row>
    <row r="317" spans="1:5" ht="38.25">
      <c r="A317" t="s">
        <v>59</v>
      </c>
      <c r="E317" s="39" t="s">
        <v>2319</v>
      </c>
    </row>
    <row r="318" spans="1:16" ht="12.75">
      <c r="A318" t="s">
        <v>52</v>
      </c>
      <c s="34" t="s">
        <v>152</v>
      </c>
      <c s="34" t="s">
        <v>2323</v>
      </c>
      <c s="35" t="s">
        <v>5</v>
      </c>
      <c s="6" t="s">
        <v>2324</v>
      </c>
      <c s="36" t="s">
        <v>68</v>
      </c>
      <c s="37">
        <v>15</v>
      </c>
      <c s="36">
        <v>0</v>
      </c>
      <c s="36">
        <f>ROUND(G318*H318,6)</f>
      </c>
      <c r="L318" s="38">
        <v>0</v>
      </c>
      <c s="32">
        <f>ROUND(ROUND(L318,2)*ROUND(G318,3),2)</f>
      </c>
      <c s="36" t="s">
        <v>56</v>
      </c>
      <c>
        <f>(M318*21)/100</f>
      </c>
      <c t="s">
        <v>27</v>
      </c>
    </row>
    <row r="319" spans="1:5" ht="12.75">
      <c r="A319" s="35" t="s">
        <v>57</v>
      </c>
      <c r="E319" s="39" t="s">
        <v>5</v>
      </c>
    </row>
    <row r="320" spans="1:5" ht="12.75">
      <c r="A320" s="35" t="s">
        <v>58</v>
      </c>
      <c r="E320" s="40" t="s">
        <v>2278</v>
      </c>
    </row>
    <row r="321" spans="1:5" ht="25.5">
      <c r="A321" t="s">
        <v>59</v>
      </c>
      <c r="E321" s="39" t="s">
        <v>2079</v>
      </c>
    </row>
    <row r="322" spans="1:16" ht="12.75">
      <c r="A322" t="s">
        <v>52</v>
      </c>
      <c s="34" t="s">
        <v>155</v>
      </c>
      <c s="34" t="s">
        <v>2326</v>
      </c>
      <c s="35" t="s">
        <v>5</v>
      </c>
      <c s="6" t="s">
        <v>2327</v>
      </c>
      <c s="36" t="s">
        <v>68</v>
      </c>
      <c s="37">
        <v>15</v>
      </c>
      <c s="36">
        <v>0</v>
      </c>
      <c s="36">
        <f>ROUND(G322*H322,6)</f>
      </c>
      <c r="L322" s="38">
        <v>0</v>
      </c>
      <c s="32">
        <f>ROUND(ROUND(L322,2)*ROUND(G322,3),2)</f>
      </c>
      <c s="36" t="s">
        <v>56</v>
      </c>
      <c>
        <f>(M322*21)/100</f>
      </c>
      <c t="s">
        <v>27</v>
      </c>
    </row>
    <row r="323" spans="1:5" ht="12.75">
      <c r="A323" s="35" t="s">
        <v>57</v>
      </c>
      <c r="E323" s="39" t="s">
        <v>5</v>
      </c>
    </row>
    <row r="324" spans="1:5" ht="12.75">
      <c r="A324" s="35" t="s">
        <v>58</v>
      </c>
      <c r="E324" s="40" t="s">
        <v>2278</v>
      </c>
    </row>
    <row r="325" spans="1:5" ht="38.25">
      <c r="A325" t="s">
        <v>59</v>
      </c>
      <c r="E325" s="39" t="s">
        <v>2328</v>
      </c>
    </row>
    <row r="326" spans="1:13" ht="12.75">
      <c r="A326" t="s">
        <v>49</v>
      </c>
      <c r="C326" s="31" t="s">
        <v>649</v>
      </c>
      <c r="E326" s="33" t="s">
        <v>2329</v>
      </c>
      <c r="J326" s="32">
        <f>0</f>
      </c>
      <c s="32">
        <f>0</f>
      </c>
      <c s="32">
        <f>0+L327+L331+L335</f>
      </c>
      <c s="32">
        <f>0+M327+M331+M335</f>
      </c>
    </row>
    <row r="327" spans="1:16" ht="25.5">
      <c r="A327" t="s">
        <v>52</v>
      </c>
      <c s="34" t="s">
        <v>159</v>
      </c>
      <c s="34" t="s">
        <v>1715</v>
      </c>
      <c s="35" t="s">
        <v>652</v>
      </c>
      <c s="6" t="s">
        <v>1716</v>
      </c>
      <c s="36" t="s">
        <v>654</v>
      </c>
      <c s="37">
        <v>390.78</v>
      </c>
      <c s="36">
        <v>0</v>
      </c>
      <c s="36">
        <f>ROUND(G327*H327,6)</f>
      </c>
      <c r="L327" s="38">
        <v>0</v>
      </c>
      <c s="32">
        <f>ROUND(ROUND(L327,2)*ROUND(G327,3),2)</f>
      </c>
      <c s="36" t="s">
        <v>655</v>
      </c>
      <c>
        <f>(M327*21)/100</f>
      </c>
      <c t="s">
        <v>27</v>
      </c>
    </row>
    <row r="328" spans="1:5" ht="12.75">
      <c r="A328" s="35" t="s">
        <v>57</v>
      </c>
      <c r="E328" s="39" t="s">
        <v>656</v>
      </c>
    </row>
    <row r="329" spans="1:5" ht="12.75">
      <c r="A329" s="35" t="s">
        <v>58</v>
      </c>
      <c r="E329" s="40" t="s">
        <v>2357</v>
      </c>
    </row>
    <row r="330" spans="1:5" ht="165.75">
      <c r="A330" t="s">
        <v>59</v>
      </c>
      <c r="E330" s="39" t="s">
        <v>657</v>
      </c>
    </row>
    <row r="331" spans="1:16" ht="25.5">
      <c r="A331" t="s">
        <v>52</v>
      </c>
      <c s="34" t="s">
        <v>162</v>
      </c>
      <c s="34" t="s">
        <v>1367</v>
      </c>
      <c s="35" t="s">
        <v>652</v>
      </c>
      <c s="6" t="s">
        <v>1368</v>
      </c>
      <c s="36" t="s">
        <v>654</v>
      </c>
      <c s="37">
        <v>85.14</v>
      </c>
      <c s="36">
        <v>0</v>
      </c>
      <c s="36">
        <f>ROUND(G331*H331,6)</f>
      </c>
      <c r="L331" s="38">
        <v>0</v>
      </c>
      <c s="32">
        <f>ROUND(ROUND(L331,2)*ROUND(G331,3),2)</f>
      </c>
      <c s="36" t="s">
        <v>655</v>
      </c>
      <c>
        <f>(M331*21)/100</f>
      </c>
      <c t="s">
        <v>27</v>
      </c>
    </row>
    <row r="332" spans="1:5" ht="12.75">
      <c r="A332" s="35" t="s">
        <v>57</v>
      </c>
      <c r="E332" s="39" t="s">
        <v>656</v>
      </c>
    </row>
    <row r="333" spans="1:5" ht="12.75">
      <c r="A333" s="35" t="s">
        <v>58</v>
      </c>
      <c r="E333" s="40" t="s">
        <v>2358</v>
      </c>
    </row>
    <row r="334" spans="1:5" ht="165.75">
      <c r="A334" t="s">
        <v>59</v>
      </c>
      <c r="E334" s="39" t="s">
        <v>657</v>
      </c>
    </row>
    <row r="335" spans="1:16" ht="25.5">
      <c r="A335" t="s">
        <v>52</v>
      </c>
      <c s="34" t="s">
        <v>166</v>
      </c>
      <c s="34" t="s">
        <v>1371</v>
      </c>
      <c s="35" t="s">
        <v>652</v>
      </c>
      <c s="6" t="s">
        <v>1372</v>
      </c>
      <c s="36" t="s">
        <v>654</v>
      </c>
      <c s="37">
        <v>39.698</v>
      </c>
      <c s="36">
        <v>0</v>
      </c>
      <c s="36">
        <f>ROUND(G335*H335,6)</f>
      </c>
      <c r="L335" s="38">
        <v>0</v>
      </c>
      <c s="32">
        <f>ROUND(ROUND(L335,2)*ROUND(G335,3),2)</f>
      </c>
      <c s="36" t="s">
        <v>655</v>
      </c>
      <c>
        <f>(M335*21)/100</f>
      </c>
      <c t="s">
        <v>27</v>
      </c>
    </row>
    <row r="336" spans="1:5" ht="12.75">
      <c r="A336" s="35" t="s">
        <v>57</v>
      </c>
      <c r="E336" s="39" t="s">
        <v>656</v>
      </c>
    </row>
    <row r="337" spans="1:5" ht="12.75">
      <c r="A337" s="35" t="s">
        <v>58</v>
      </c>
      <c r="E337" s="40" t="s">
        <v>2359</v>
      </c>
    </row>
    <row r="338" spans="1:5" ht="165.75">
      <c r="A338" t="s">
        <v>59</v>
      </c>
      <c r="E338" s="39" t="s">
        <v>657</v>
      </c>
    </row>
    <row r="339" spans="1:13" ht="12.75">
      <c r="A339" t="s">
        <v>46</v>
      </c>
      <c r="C339" s="31" t="s">
        <v>2360</v>
      </c>
      <c r="E339" s="33" t="s">
        <v>2361</v>
      </c>
      <c r="J339" s="32">
        <f>0+J340+J401+J422+J455+J468+J501</f>
      </c>
      <c s="32">
        <f>0+K340+K401+K422+K455+K468+K501</f>
      </c>
      <c s="32">
        <f>0+L340+L401+L422+L455+L468+L501</f>
      </c>
      <c s="32">
        <f>0+M340+M401+M422+M455+M468+M501</f>
      </c>
    </row>
    <row r="340" spans="1:13" ht="12.75">
      <c r="A340" t="s">
        <v>49</v>
      </c>
      <c r="C340" s="31" t="s">
        <v>50</v>
      </c>
      <c r="E340" s="33" t="s">
        <v>51</v>
      </c>
      <c r="J340" s="32">
        <f>0</f>
      </c>
      <c s="32">
        <f>0</f>
      </c>
      <c s="32">
        <f>0+L341+L345+L349+L353+L357+L361+L365+L369+L373+L377+L381+L385+L389+L393+L397</f>
      </c>
      <c s="32">
        <f>0+M341+M345+M349+M353+M357+M361+M365+M369+M373+M377+M381+M385+M389+M393+M397</f>
      </c>
    </row>
    <row r="341" spans="1:16" ht="12.75">
      <c r="A341" t="s">
        <v>52</v>
      </c>
      <c s="34" t="s">
        <v>50</v>
      </c>
      <c s="34" t="s">
        <v>2013</v>
      </c>
      <c s="35" t="s">
        <v>5</v>
      </c>
      <c s="6" t="s">
        <v>2014</v>
      </c>
      <c s="36" t="s">
        <v>77</v>
      </c>
      <c s="37">
        <v>80.4</v>
      </c>
      <c s="36">
        <v>0</v>
      </c>
      <c s="36">
        <f>ROUND(G341*H341,6)</f>
      </c>
      <c r="L341" s="38">
        <v>0</v>
      </c>
      <c s="32">
        <f>ROUND(ROUND(L341,2)*ROUND(G341,3),2)</f>
      </c>
      <c s="36" t="s">
        <v>56</v>
      </c>
      <c>
        <f>(M341*21)/100</f>
      </c>
      <c t="s">
        <v>27</v>
      </c>
    </row>
    <row r="342" spans="1:5" ht="12.75">
      <c r="A342" s="35" t="s">
        <v>57</v>
      </c>
      <c r="E342" s="39" t="s">
        <v>5</v>
      </c>
    </row>
    <row r="343" spans="1:5" ht="12.75">
      <c r="A343" s="35" t="s">
        <v>58</v>
      </c>
      <c r="E343" s="40" t="s">
        <v>2362</v>
      </c>
    </row>
    <row r="344" spans="1:5" ht="12.75">
      <c r="A344" t="s">
        <v>59</v>
      </c>
      <c r="E344" s="39" t="s">
        <v>2015</v>
      </c>
    </row>
    <row r="345" spans="1:16" ht="12.75">
      <c r="A345" t="s">
        <v>52</v>
      </c>
      <c s="34" t="s">
        <v>27</v>
      </c>
      <c s="34" t="s">
        <v>1233</v>
      </c>
      <c s="35" t="s">
        <v>5</v>
      </c>
      <c s="6" t="s">
        <v>1234</v>
      </c>
      <c s="36" t="s">
        <v>55</v>
      </c>
      <c s="37">
        <v>67.3</v>
      </c>
      <c s="36">
        <v>0</v>
      </c>
      <c s="36">
        <f>ROUND(G345*H345,6)</f>
      </c>
      <c r="L345" s="38">
        <v>0</v>
      </c>
      <c s="32">
        <f>ROUND(ROUND(L345,2)*ROUND(G345,3),2)</f>
      </c>
      <c s="36" t="s">
        <v>56</v>
      </c>
      <c>
        <f>(M345*21)/100</f>
      </c>
      <c t="s">
        <v>27</v>
      </c>
    </row>
    <row r="346" spans="1:5" ht="12.75">
      <c r="A346" s="35" t="s">
        <v>57</v>
      </c>
      <c r="E346" s="39" t="s">
        <v>5</v>
      </c>
    </row>
    <row r="347" spans="1:5" ht="12.75">
      <c r="A347" s="35" t="s">
        <v>58</v>
      </c>
      <c r="E347" s="40" t="s">
        <v>2363</v>
      </c>
    </row>
    <row r="348" spans="1:5" ht="63.75">
      <c r="A348" t="s">
        <v>59</v>
      </c>
      <c r="E348" s="39" t="s">
        <v>1236</v>
      </c>
    </row>
    <row r="349" spans="1:16" ht="12.75">
      <c r="A349" t="s">
        <v>52</v>
      </c>
      <c s="34" t="s">
        <v>26</v>
      </c>
      <c s="34" t="s">
        <v>2016</v>
      </c>
      <c s="35" t="s">
        <v>5</v>
      </c>
      <c s="6" t="s">
        <v>2017</v>
      </c>
      <c s="36" t="s">
        <v>55</v>
      </c>
      <c s="37">
        <v>7.25</v>
      </c>
      <c s="36">
        <v>0</v>
      </c>
      <c s="36">
        <f>ROUND(G349*H349,6)</f>
      </c>
      <c r="L349" s="38">
        <v>0</v>
      </c>
      <c s="32">
        <f>ROUND(ROUND(L349,2)*ROUND(G349,3),2)</f>
      </c>
      <c s="36" t="s">
        <v>56</v>
      </c>
      <c>
        <f>(M349*21)/100</f>
      </c>
      <c t="s">
        <v>27</v>
      </c>
    </row>
    <row r="350" spans="1:5" ht="12.75">
      <c r="A350" s="35" t="s">
        <v>57</v>
      </c>
      <c r="E350" s="39" t="s">
        <v>5</v>
      </c>
    </row>
    <row r="351" spans="1:5" ht="12.75">
      <c r="A351" s="35" t="s">
        <v>58</v>
      </c>
      <c r="E351" s="40" t="s">
        <v>2364</v>
      </c>
    </row>
    <row r="352" spans="1:5" ht="63.75">
      <c r="A352" t="s">
        <v>59</v>
      </c>
      <c r="E352" s="39" t="s">
        <v>1236</v>
      </c>
    </row>
    <row r="353" spans="1:16" ht="12.75">
      <c r="A353" t="s">
        <v>52</v>
      </c>
      <c s="34" t="s">
        <v>65</v>
      </c>
      <c s="34" t="s">
        <v>1437</v>
      </c>
      <c s="35" t="s">
        <v>5</v>
      </c>
      <c s="6" t="s">
        <v>1438</v>
      </c>
      <c s="36" t="s">
        <v>55</v>
      </c>
      <c s="37">
        <v>32.04</v>
      </c>
      <c s="36">
        <v>0</v>
      </c>
      <c s="36">
        <f>ROUND(G353*H353,6)</f>
      </c>
      <c r="L353" s="38">
        <v>0</v>
      </c>
      <c s="32">
        <f>ROUND(ROUND(L353,2)*ROUND(G353,3),2)</f>
      </c>
      <c s="36" t="s">
        <v>56</v>
      </c>
      <c>
        <f>(M353*21)/100</f>
      </c>
      <c t="s">
        <v>27</v>
      </c>
    </row>
    <row r="354" spans="1:5" ht="12.75">
      <c r="A354" s="35" t="s">
        <v>57</v>
      </c>
      <c r="E354" s="39" t="s">
        <v>5</v>
      </c>
    </row>
    <row r="355" spans="1:5" ht="12.75">
      <c r="A355" s="35" t="s">
        <v>58</v>
      </c>
      <c r="E355" s="40" t="s">
        <v>2365</v>
      </c>
    </row>
    <row r="356" spans="1:5" ht="63.75">
      <c r="A356" t="s">
        <v>59</v>
      </c>
      <c r="E356" s="39" t="s">
        <v>1236</v>
      </c>
    </row>
    <row r="357" spans="1:16" ht="25.5">
      <c r="A357" t="s">
        <v>52</v>
      </c>
      <c s="34" t="s">
        <v>70</v>
      </c>
      <c s="34" t="s">
        <v>1440</v>
      </c>
      <c s="35" t="s">
        <v>5</v>
      </c>
      <c s="6" t="s">
        <v>1441</v>
      </c>
      <c s="36" t="s">
        <v>55</v>
      </c>
      <c s="37">
        <v>214.6</v>
      </c>
      <c s="36">
        <v>0</v>
      </c>
      <c s="36">
        <f>ROUND(G357*H357,6)</f>
      </c>
      <c r="L357" s="38">
        <v>0</v>
      </c>
      <c s="32">
        <f>ROUND(ROUND(L357,2)*ROUND(G357,3),2)</f>
      </c>
      <c s="36" t="s">
        <v>56</v>
      </c>
      <c>
        <f>(M357*21)/100</f>
      </c>
      <c t="s">
        <v>27</v>
      </c>
    </row>
    <row r="358" spans="1:5" ht="12.75">
      <c r="A358" s="35" t="s">
        <v>57</v>
      </c>
      <c r="E358" s="39" t="s">
        <v>5</v>
      </c>
    </row>
    <row r="359" spans="1:5" ht="12.75">
      <c r="A359" s="35" t="s">
        <v>58</v>
      </c>
      <c r="E359" s="40" t="s">
        <v>2366</v>
      </c>
    </row>
    <row r="360" spans="1:5" ht="63.75">
      <c r="A360" t="s">
        <v>59</v>
      </c>
      <c r="E360" s="39" t="s">
        <v>1236</v>
      </c>
    </row>
    <row r="361" spans="1:16" ht="12.75">
      <c r="A361" t="s">
        <v>52</v>
      </c>
      <c s="34" t="s">
        <v>74</v>
      </c>
      <c s="34" t="s">
        <v>2218</v>
      </c>
      <c s="35" t="s">
        <v>5</v>
      </c>
      <c s="6" t="s">
        <v>2219</v>
      </c>
      <c s="36" t="s">
        <v>68</v>
      </c>
      <c s="37">
        <v>74</v>
      </c>
      <c s="36">
        <v>0</v>
      </c>
      <c s="36">
        <f>ROUND(G361*H361,6)</f>
      </c>
      <c r="L361" s="38">
        <v>0</v>
      </c>
      <c s="32">
        <f>ROUND(ROUND(L361,2)*ROUND(G361,3),2)</f>
      </c>
      <c s="36" t="s">
        <v>56</v>
      </c>
      <c>
        <f>(M361*21)/100</f>
      </c>
      <c t="s">
        <v>27</v>
      </c>
    </row>
    <row r="362" spans="1:5" ht="12.75">
      <c r="A362" s="35" t="s">
        <v>57</v>
      </c>
      <c r="E362" s="39" t="s">
        <v>5</v>
      </c>
    </row>
    <row r="363" spans="1:5" ht="12.75">
      <c r="A363" s="35" t="s">
        <v>58</v>
      </c>
      <c r="E363" s="40" t="s">
        <v>2367</v>
      </c>
    </row>
    <row r="364" spans="1:5" ht="63.75">
      <c r="A364" t="s">
        <v>59</v>
      </c>
      <c r="E364" s="39" t="s">
        <v>1236</v>
      </c>
    </row>
    <row r="365" spans="1:16" ht="12.75">
      <c r="A365" t="s">
        <v>52</v>
      </c>
      <c s="34" t="s">
        <v>79</v>
      </c>
      <c s="34" t="s">
        <v>2224</v>
      </c>
      <c s="35" t="s">
        <v>5</v>
      </c>
      <c s="6" t="s">
        <v>2225</v>
      </c>
      <c s="36" t="s">
        <v>55</v>
      </c>
      <c s="37">
        <v>201.6</v>
      </c>
      <c s="36">
        <v>0</v>
      </c>
      <c s="36">
        <f>ROUND(G365*H365,6)</f>
      </c>
      <c r="L365" s="38">
        <v>0</v>
      </c>
      <c s="32">
        <f>ROUND(ROUND(L365,2)*ROUND(G365,3),2)</f>
      </c>
      <c s="36" t="s">
        <v>56</v>
      </c>
      <c>
        <f>(M365*21)/100</f>
      </c>
      <c t="s">
        <v>27</v>
      </c>
    </row>
    <row r="366" spans="1:5" ht="12.75">
      <c r="A366" s="35" t="s">
        <v>57</v>
      </c>
      <c r="E366" s="39" t="s">
        <v>5</v>
      </c>
    </row>
    <row r="367" spans="1:5" ht="12.75">
      <c r="A367" s="35" t="s">
        <v>58</v>
      </c>
      <c r="E367" s="40" t="s">
        <v>2368</v>
      </c>
    </row>
    <row r="368" spans="1:5" ht="382.5">
      <c r="A368" t="s">
        <v>59</v>
      </c>
      <c r="E368" s="39" t="s">
        <v>2227</v>
      </c>
    </row>
    <row r="369" spans="1:16" ht="12.75">
      <c r="A369" t="s">
        <v>52</v>
      </c>
      <c s="34" t="s">
        <v>85</v>
      </c>
      <c s="34" t="s">
        <v>53</v>
      </c>
      <c s="35" t="s">
        <v>5</v>
      </c>
      <c s="6" t="s">
        <v>54</v>
      </c>
      <c s="36" t="s">
        <v>55</v>
      </c>
      <c s="37">
        <v>23.36</v>
      </c>
      <c s="36">
        <v>0</v>
      </c>
      <c s="36">
        <f>ROUND(G369*H369,6)</f>
      </c>
      <c r="L369" s="38">
        <v>0</v>
      </c>
      <c s="32">
        <f>ROUND(ROUND(L369,2)*ROUND(G369,3),2)</f>
      </c>
      <c s="36" t="s">
        <v>56</v>
      </c>
      <c>
        <f>(M369*21)/100</f>
      </c>
      <c t="s">
        <v>27</v>
      </c>
    </row>
    <row r="370" spans="1:5" ht="12.75">
      <c r="A370" s="35" t="s">
        <v>57</v>
      </c>
      <c r="E370" s="39" t="s">
        <v>5</v>
      </c>
    </row>
    <row r="371" spans="1:5" ht="12.75">
      <c r="A371" s="35" t="s">
        <v>58</v>
      </c>
      <c r="E371" s="40" t="s">
        <v>2369</v>
      </c>
    </row>
    <row r="372" spans="1:5" ht="344.25">
      <c r="A372" t="s">
        <v>59</v>
      </c>
      <c r="E372" s="39" t="s">
        <v>60</v>
      </c>
    </row>
    <row r="373" spans="1:16" ht="12.75">
      <c r="A373" t="s">
        <v>52</v>
      </c>
      <c s="34" t="s">
        <v>89</v>
      </c>
      <c s="34" t="s">
        <v>1501</v>
      </c>
      <c s="35" t="s">
        <v>5</v>
      </c>
      <c s="6" t="s">
        <v>1502</v>
      </c>
      <c s="36" t="s">
        <v>55</v>
      </c>
      <c s="37">
        <v>238.36</v>
      </c>
      <c s="36">
        <v>0</v>
      </c>
      <c s="36">
        <f>ROUND(G373*H373,6)</f>
      </c>
      <c r="L373" s="38">
        <v>0</v>
      </c>
      <c s="32">
        <f>ROUND(ROUND(L373,2)*ROUND(G373,3),2)</f>
      </c>
      <c s="36" t="s">
        <v>56</v>
      </c>
      <c>
        <f>(M373*21)/100</f>
      </c>
      <c t="s">
        <v>27</v>
      </c>
    </row>
    <row r="374" spans="1:5" ht="12.75">
      <c r="A374" s="35" t="s">
        <v>57</v>
      </c>
      <c r="E374" s="39" t="s">
        <v>5</v>
      </c>
    </row>
    <row r="375" spans="1:5" ht="12.75">
      <c r="A375" s="35" t="s">
        <v>58</v>
      </c>
      <c r="E375" s="40" t="s">
        <v>2370</v>
      </c>
    </row>
    <row r="376" spans="1:5" ht="191.25">
      <c r="A376" t="s">
        <v>59</v>
      </c>
      <c r="E376" s="39" t="s">
        <v>1503</v>
      </c>
    </row>
    <row r="377" spans="1:16" ht="12.75">
      <c r="A377" t="s">
        <v>52</v>
      </c>
      <c s="34" t="s">
        <v>93</v>
      </c>
      <c s="34" t="s">
        <v>1862</v>
      </c>
      <c s="35" t="s">
        <v>5</v>
      </c>
      <c s="6" t="s">
        <v>1863</v>
      </c>
      <c s="36" t="s">
        <v>55</v>
      </c>
      <c s="37">
        <v>16.24</v>
      </c>
      <c s="36">
        <v>0</v>
      </c>
      <c s="36">
        <f>ROUND(G377*H377,6)</f>
      </c>
      <c r="L377" s="38">
        <v>0</v>
      </c>
      <c s="32">
        <f>ROUND(ROUND(L377,2)*ROUND(G377,3),2)</f>
      </c>
      <c s="36" t="s">
        <v>56</v>
      </c>
      <c>
        <f>(M377*21)/100</f>
      </c>
      <c t="s">
        <v>27</v>
      </c>
    </row>
    <row r="378" spans="1:5" ht="12.75">
      <c r="A378" s="35" t="s">
        <v>57</v>
      </c>
      <c r="E378" s="39" t="s">
        <v>5</v>
      </c>
    </row>
    <row r="379" spans="1:5" ht="12.75">
      <c r="A379" s="35" t="s">
        <v>58</v>
      </c>
      <c r="E379" s="40" t="s">
        <v>2371</v>
      </c>
    </row>
    <row r="380" spans="1:5" ht="242.25">
      <c r="A380" t="s">
        <v>59</v>
      </c>
      <c r="E380" s="39" t="s">
        <v>2023</v>
      </c>
    </row>
    <row r="381" spans="1:16" ht="12.75">
      <c r="A381" t="s">
        <v>52</v>
      </c>
      <c s="34" t="s">
        <v>97</v>
      </c>
      <c s="34" t="s">
        <v>1815</v>
      </c>
      <c s="35" t="s">
        <v>5</v>
      </c>
      <c s="6" t="s">
        <v>1816</v>
      </c>
      <c s="36" t="s">
        <v>55</v>
      </c>
      <c s="37">
        <v>12</v>
      </c>
      <c s="36">
        <v>0</v>
      </c>
      <c s="36">
        <f>ROUND(G381*H381,6)</f>
      </c>
      <c r="L381" s="38">
        <v>0</v>
      </c>
      <c s="32">
        <f>ROUND(ROUND(L381,2)*ROUND(G381,3),2)</f>
      </c>
      <c s="36" t="s">
        <v>56</v>
      </c>
      <c>
        <f>(M381*21)/100</f>
      </c>
      <c t="s">
        <v>27</v>
      </c>
    </row>
    <row r="382" spans="1:5" ht="12.75">
      <c r="A382" s="35" t="s">
        <v>57</v>
      </c>
      <c r="E382" s="39" t="s">
        <v>5</v>
      </c>
    </row>
    <row r="383" spans="1:5" ht="12.75">
      <c r="A383" s="35" t="s">
        <v>58</v>
      </c>
      <c r="E383" s="40" t="s">
        <v>2372</v>
      </c>
    </row>
    <row r="384" spans="1:5" ht="306">
      <c r="A384" t="s">
        <v>59</v>
      </c>
      <c r="E384" s="39" t="s">
        <v>1819</v>
      </c>
    </row>
    <row r="385" spans="1:16" ht="12.75">
      <c r="A385" t="s">
        <v>52</v>
      </c>
      <c s="34" t="s">
        <v>100</v>
      </c>
      <c s="34" t="s">
        <v>1388</v>
      </c>
      <c s="35" t="s">
        <v>5</v>
      </c>
      <c s="6" t="s">
        <v>1389</v>
      </c>
      <c s="36" t="s">
        <v>77</v>
      </c>
      <c s="37">
        <v>1418</v>
      </c>
      <c s="36">
        <v>0</v>
      </c>
      <c s="36">
        <f>ROUND(G385*H385,6)</f>
      </c>
      <c r="L385" s="38">
        <v>0</v>
      </c>
      <c s="32">
        <f>ROUND(ROUND(L385,2)*ROUND(G385,3),2)</f>
      </c>
      <c s="36" t="s">
        <v>56</v>
      </c>
      <c>
        <f>(M385*21)/100</f>
      </c>
      <c t="s">
        <v>27</v>
      </c>
    </row>
    <row r="386" spans="1:5" ht="12.75">
      <c r="A386" s="35" t="s">
        <v>57</v>
      </c>
      <c r="E386" s="39" t="s">
        <v>5</v>
      </c>
    </row>
    <row r="387" spans="1:5" ht="25.5">
      <c r="A387" s="35" t="s">
        <v>58</v>
      </c>
      <c r="E387" s="40" t="s">
        <v>2373</v>
      </c>
    </row>
    <row r="388" spans="1:5" ht="38.25">
      <c r="A388" t="s">
        <v>59</v>
      </c>
      <c r="E388" s="39" t="s">
        <v>1391</v>
      </c>
    </row>
    <row r="389" spans="1:16" ht="12.75">
      <c r="A389" t="s">
        <v>52</v>
      </c>
      <c s="34" t="s">
        <v>104</v>
      </c>
      <c s="34" t="s">
        <v>1741</v>
      </c>
      <c s="35" t="s">
        <v>5</v>
      </c>
      <c s="6" t="s">
        <v>1742</v>
      </c>
      <c s="36" t="s">
        <v>77</v>
      </c>
      <c s="37">
        <v>383</v>
      </c>
      <c s="36">
        <v>0</v>
      </c>
      <c s="36">
        <f>ROUND(G389*H389,6)</f>
      </c>
      <c r="L389" s="38">
        <v>0</v>
      </c>
      <c s="32">
        <f>ROUND(ROUND(L389,2)*ROUND(G389,3),2)</f>
      </c>
      <c s="36" t="s">
        <v>56</v>
      </c>
      <c>
        <f>(M389*21)/100</f>
      </c>
      <c t="s">
        <v>27</v>
      </c>
    </row>
    <row r="390" spans="1:5" ht="12.75">
      <c r="A390" s="35" t="s">
        <v>57</v>
      </c>
      <c r="E390" s="39" t="s">
        <v>5</v>
      </c>
    </row>
    <row r="391" spans="1:5" ht="12.75">
      <c r="A391" s="35" t="s">
        <v>58</v>
      </c>
      <c r="E391" s="40" t="s">
        <v>2374</v>
      </c>
    </row>
    <row r="392" spans="1:5" ht="38.25">
      <c r="A392" t="s">
        <v>59</v>
      </c>
      <c r="E392" s="39" t="s">
        <v>1743</v>
      </c>
    </row>
    <row r="393" spans="1:16" ht="12.75">
      <c r="A393" t="s">
        <v>52</v>
      </c>
      <c s="34" t="s">
        <v>108</v>
      </c>
      <c s="34" t="s">
        <v>1744</v>
      </c>
      <c s="35" t="s">
        <v>5</v>
      </c>
      <c s="6" t="s">
        <v>1745</v>
      </c>
      <c s="36" t="s">
        <v>77</v>
      </c>
      <c s="37">
        <v>383</v>
      </c>
      <c s="36">
        <v>0</v>
      </c>
      <c s="36">
        <f>ROUND(G393*H393,6)</f>
      </c>
      <c r="L393" s="38">
        <v>0</v>
      </c>
      <c s="32">
        <f>ROUND(ROUND(L393,2)*ROUND(G393,3),2)</f>
      </c>
      <c s="36" t="s">
        <v>56</v>
      </c>
      <c>
        <f>(M393*21)/100</f>
      </c>
      <c t="s">
        <v>27</v>
      </c>
    </row>
    <row r="394" spans="1:5" ht="12.75">
      <c r="A394" s="35" t="s">
        <v>57</v>
      </c>
      <c r="E394" s="39" t="s">
        <v>5</v>
      </c>
    </row>
    <row r="395" spans="1:5" ht="12.75">
      <c r="A395" s="35" t="s">
        <v>58</v>
      </c>
      <c r="E395" s="40" t="s">
        <v>2374</v>
      </c>
    </row>
    <row r="396" spans="1:5" ht="25.5">
      <c r="A396" t="s">
        <v>59</v>
      </c>
      <c r="E396" s="39" t="s">
        <v>1746</v>
      </c>
    </row>
    <row r="397" spans="1:16" ht="12.75">
      <c r="A397" t="s">
        <v>52</v>
      </c>
      <c s="34" t="s">
        <v>112</v>
      </c>
      <c s="34" t="s">
        <v>2032</v>
      </c>
      <c s="35" t="s">
        <v>5</v>
      </c>
      <c s="6" t="s">
        <v>2033</v>
      </c>
      <c s="36" t="s">
        <v>77</v>
      </c>
      <c s="37">
        <v>383</v>
      </c>
      <c s="36">
        <v>0</v>
      </c>
      <c s="36">
        <f>ROUND(G397*H397,6)</f>
      </c>
      <c r="L397" s="38">
        <v>0</v>
      </c>
      <c s="32">
        <f>ROUND(ROUND(L397,2)*ROUND(G397,3),2)</f>
      </c>
      <c s="36" t="s">
        <v>56</v>
      </c>
      <c>
        <f>(M397*21)/100</f>
      </c>
      <c t="s">
        <v>27</v>
      </c>
    </row>
    <row r="398" spans="1:5" ht="12.75">
      <c r="A398" s="35" t="s">
        <v>57</v>
      </c>
      <c r="E398" s="39" t="s">
        <v>5</v>
      </c>
    </row>
    <row r="399" spans="1:5" ht="12.75">
      <c r="A399" s="35" t="s">
        <v>58</v>
      </c>
      <c r="E399" s="40" t="s">
        <v>2374</v>
      </c>
    </row>
    <row r="400" spans="1:5" ht="38.25">
      <c r="A400" t="s">
        <v>59</v>
      </c>
      <c r="E400" s="39" t="s">
        <v>2034</v>
      </c>
    </row>
    <row r="401" spans="1:13" ht="12.75">
      <c r="A401" t="s">
        <v>49</v>
      </c>
      <c r="C401" s="31" t="s">
        <v>27</v>
      </c>
      <c r="E401" s="33" t="s">
        <v>981</v>
      </c>
      <c r="J401" s="32">
        <f>0</f>
      </c>
      <c s="32">
        <f>0</f>
      </c>
      <c s="32">
        <f>0+L402+L406+L410+L414+L418</f>
      </c>
      <c s="32">
        <f>0+M402+M406+M410+M414+M418</f>
      </c>
    </row>
    <row r="402" spans="1:16" ht="12.75">
      <c r="A402" t="s">
        <v>52</v>
      </c>
      <c s="34" t="s">
        <v>116</v>
      </c>
      <c s="34" t="s">
        <v>2236</v>
      </c>
      <c s="35" t="s">
        <v>5</v>
      </c>
      <c s="6" t="s">
        <v>2237</v>
      </c>
      <c s="36" t="s">
        <v>55</v>
      </c>
      <c s="37">
        <v>8.48</v>
      </c>
      <c s="36">
        <v>0</v>
      </c>
      <c s="36">
        <f>ROUND(G402*H402,6)</f>
      </c>
      <c r="L402" s="38">
        <v>0</v>
      </c>
      <c s="32">
        <f>ROUND(ROUND(L402,2)*ROUND(G402,3),2)</f>
      </c>
      <c s="36" t="s">
        <v>417</v>
      </c>
      <c>
        <f>(M402*21)/100</f>
      </c>
      <c t="s">
        <v>27</v>
      </c>
    </row>
    <row r="403" spans="1:5" ht="12.75">
      <c r="A403" s="35" t="s">
        <v>57</v>
      </c>
      <c r="E403" s="39" t="s">
        <v>5</v>
      </c>
    </row>
    <row r="404" spans="1:5" ht="12.75">
      <c r="A404" s="35" t="s">
        <v>58</v>
      </c>
      <c r="E404" s="40" t="s">
        <v>2375</v>
      </c>
    </row>
    <row r="405" spans="1:5" ht="38.25">
      <c r="A405" t="s">
        <v>59</v>
      </c>
      <c r="E405" s="39" t="s">
        <v>2239</v>
      </c>
    </row>
    <row r="406" spans="1:16" ht="12.75">
      <c r="A406" t="s">
        <v>52</v>
      </c>
      <c s="34" t="s">
        <v>120</v>
      </c>
      <c s="34" t="s">
        <v>2240</v>
      </c>
      <c s="35" t="s">
        <v>5</v>
      </c>
      <c s="6" t="s">
        <v>2241</v>
      </c>
      <c s="36" t="s">
        <v>68</v>
      </c>
      <c s="37">
        <v>136</v>
      </c>
      <c s="36">
        <v>0</v>
      </c>
      <c s="36">
        <f>ROUND(G406*H406,6)</f>
      </c>
      <c r="L406" s="38">
        <v>0</v>
      </c>
      <c s="32">
        <f>ROUND(ROUND(L406,2)*ROUND(G406,3),2)</f>
      </c>
      <c s="36" t="s">
        <v>56</v>
      </c>
      <c>
        <f>(M406*21)/100</f>
      </c>
      <c t="s">
        <v>27</v>
      </c>
    </row>
    <row r="407" spans="1:5" ht="12.75">
      <c r="A407" s="35" t="s">
        <v>57</v>
      </c>
      <c r="E407" s="39" t="s">
        <v>5</v>
      </c>
    </row>
    <row r="408" spans="1:5" ht="12.75">
      <c r="A408" s="35" t="s">
        <v>58</v>
      </c>
      <c r="E408" s="40" t="s">
        <v>2376</v>
      </c>
    </row>
    <row r="409" spans="1:5" ht="165.75">
      <c r="A409" t="s">
        <v>59</v>
      </c>
      <c r="E409" s="39" t="s">
        <v>1400</v>
      </c>
    </row>
    <row r="410" spans="1:16" ht="12.75">
      <c r="A410" t="s">
        <v>52</v>
      </c>
      <c s="34" t="s">
        <v>123</v>
      </c>
      <c s="34" t="s">
        <v>2243</v>
      </c>
      <c s="35" t="s">
        <v>5</v>
      </c>
      <c s="6" t="s">
        <v>2244</v>
      </c>
      <c s="36" t="s">
        <v>55</v>
      </c>
      <c s="37">
        <v>393</v>
      </c>
      <c s="36">
        <v>0</v>
      </c>
      <c s="36">
        <f>ROUND(G410*H410,6)</f>
      </c>
      <c r="L410" s="38">
        <v>0</v>
      </c>
      <c s="32">
        <f>ROUND(ROUND(L410,2)*ROUND(G410,3),2)</f>
      </c>
      <c s="36" t="s">
        <v>56</v>
      </c>
      <c>
        <f>(M410*21)/100</f>
      </c>
      <c t="s">
        <v>27</v>
      </c>
    </row>
    <row r="411" spans="1:5" ht="12.75">
      <c r="A411" s="35" t="s">
        <v>57</v>
      </c>
      <c r="E411" s="39" t="s">
        <v>5</v>
      </c>
    </row>
    <row r="412" spans="1:5" ht="12.75">
      <c r="A412" s="35" t="s">
        <v>58</v>
      </c>
      <c r="E412" s="40" t="s">
        <v>2377</v>
      </c>
    </row>
    <row r="413" spans="1:5" ht="38.25">
      <c r="A413" t="s">
        <v>59</v>
      </c>
      <c r="E413" s="39" t="s">
        <v>1522</v>
      </c>
    </row>
    <row r="414" spans="1:16" ht="12.75">
      <c r="A414" t="s">
        <v>52</v>
      </c>
      <c s="34" t="s">
        <v>128</v>
      </c>
      <c s="34" t="s">
        <v>2246</v>
      </c>
      <c s="35" t="s">
        <v>5</v>
      </c>
      <c s="6" t="s">
        <v>2247</v>
      </c>
      <c s="36" t="s">
        <v>77</v>
      </c>
      <c s="37">
        <v>137.36</v>
      </c>
      <c s="36">
        <v>0</v>
      </c>
      <c s="36">
        <f>ROUND(G414*H414,6)</f>
      </c>
      <c r="L414" s="38">
        <v>0</v>
      </c>
      <c s="32">
        <f>ROUND(ROUND(L414,2)*ROUND(G414,3),2)</f>
      </c>
      <c s="36" t="s">
        <v>56</v>
      </c>
      <c>
        <f>(M414*21)/100</f>
      </c>
      <c t="s">
        <v>27</v>
      </c>
    </row>
    <row r="415" spans="1:5" ht="12.75">
      <c r="A415" s="35" t="s">
        <v>57</v>
      </c>
      <c r="E415" s="39" t="s">
        <v>5</v>
      </c>
    </row>
    <row r="416" spans="1:5" ht="12.75">
      <c r="A416" s="35" t="s">
        <v>58</v>
      </c>
      <c r="E416" s="40" t="s">
        <v>2378</v>
      </c>
    </row>
    <row r="417" spans="1:5" ht="102">
      <c r="A417" t="s">
        <v>59</v>
      </c>
      <c r="E417" s="39" t="s">
        <v>1751</v>
      </c>
    </row>
    <row r="418" spans="1:16" ht="12.75">
      <c r="A418" t="s">
        <v>52</v>
      </c>
      <c s="34" t="s">
        <v>131</v>
      </c>
      <c s="34" t="s">
        <v>2248</v>
      </c>
      <c s="35" t="s">
        <v>5</v>
      </c>
      <c s="6" t="s">
        <v>2249</v>
      </c>
      <c s="36" t="s">
        <v>77</v>
      </c>
      <c s="37">
        <v>786</v>
      </c>
      <c s="36">
        <v>0</v>
      </c>
      <c s="36">
        <f>ROUND(G418*H418,6)</f>
      </c>
      <c r="L418" s="38">
        <v>0</v>
      </c>
      <c s="32">
        <f>ROUND(ROUND(L418,2)*ROUND(G418,3),2)</f>
      </c>
      <c s="36" t="s">
        <v>56</v>
      </c>
      <c>
        <f>(M418*21)/100</f>
      </c>
      <c t="s">
        <v>27</v>
      </c>
    </row>
    <row r="419" spans="1:5" ht="12.75">
      <c r="A419" s="35" t="s">
        <v>57</v>
      </c>
      <c r="E419" s="39" t="s">
        <v>5</v>
      </c>
    </row>
    <row r="420" spans="1:5" ht="12.75">
      <c r="A420" s="35" t="s">
        <v>58</v>
      </c>
      <c r="E420" s="40" t="s">
        <v>2379</v>
      </c>
    </row>
    <row r="421" spans="1:5" ht="102">
      <c r="A421" t="s">
        <v>59</v>
      </c>
      <c r="E421" s="39" t="s">
        <v>1751</v>
      </c>
    </row>
    <row r="422" spans="1:13" ht="12.75">
      <c r="A422" t="s">
        <v>49</v>
      </c>
      <c r="C422" s="31" t="s">
        <v>70</v>
      </c>
      <c r="E422" s="33" t="s">
        <v>1242</v>
      </c>
      <c r="J422" s="32">
        <f>0</f>
      </c>
      <c s="32">
        <f>0</f>
      </c>
      <c s="32">
        <f>0+L423+L427+L431+L435+L439+L443+L447+L451</f>
      </c>
      <c s="32">
        <f>0+M423+M427+M431+M435+M439+M443+M447+M451</f>
      </c>
    </row>
    <row r="423" spans="1:16" ht="12.75">
      <c r="A423" t="s">
        <v>52</v>
      </c>
      <c s="34" t="s">
        <v>134</v>
      </c>
      <c s="34" t="s">
        <v>2251</v>
      </c>
      <c s="35" t="s">
        <v>5</v>
      </c>
      <c s="6" t="s">
        <v>2252</v>
      </c>
      <c s="36" t="s">
        <v>77</v>
      </c>
      <c s="37">
        <v>345</v>
      </c>
      <c s="36">
        <v>0</v>
      </c>
      <c s="36">
        <f>ROUND(G423*H423,6)</f>
      </c>
      <c r="L423" s="38">
        <v>0</v>
      </c>
      <c s="32">
        <f>ROUND(ROUND(L423,2)*ROUND(G423,3),2)</f>
      </c>
      <c s="36" t="s">
        <v>56</v>
      </c>
      <c>
        <f>(M423*21)/100</f>
      </c>
      <c t="s">
        <v>27</v>
      </c>
    </row>
    <row r="424" spans="1:5" ht="12.75">
      <c r="A424" s="35" t="s">
        <v>57</v>
      </c>
      <c r="E424" s="39" t="s">
        <v>5</v>
      </c>
    </row>
    <row r="425" spans="1:5" ht="12.75">
      <c r="A425" s="35" t="s">
        <v>58</v>
      </c>
      <c r="E425" s="40" t="s">
        <v>2380</v>
      </c>
    </row>
    <row r="426" spans="1:5" ht="127.5">
      <c r="A426" t="s">
        <v>59</v>
      </c>
      <c r="E426" s="39" t="s">
        <v>1283</v>
      </c>
    </row>
    <row r="427" spans="1:16" ht="12.75">
      <c r="A427" t="s">
        <v>52</v>
      </c>
      <c s="34" t="s">
        <v>138</v>
      </c>
      <c s="34" t="s">
        <v>2254</v>
      </c>
      <c s="35" t="s">
        <v>5</v>
      </c>
      <c s="6" t="s">
        <v>2255</v>
      </c>
      <c s="36" t="s">
        <v>77</v>
      </c>
      <c s="37">
        <v>2204</v>
      </c>
      <c s="36">
        <v>0</v>
      </c>
      <c s="36">
        <f>ROUND(G427*H427,6)</f>
      </c>
      <c r="L427" s="38">
        <v>0</v>
      </c>
      <c s="32">
        <f>ROUND(ROUND(L427,2)*ROUND(G427,3),2)</f>
      </c>
      <c s="36" t="s">
        <v>56</v>
      </c>
      <c>
        <f>(M427*21)/100</f>
      </c>
      <c t="s">
        <v>27</v>
      </c>
    </row>
    <row r="428" spans="1:5" ht="12.75">
      <c r="A428" s="35" t="s">
        <v>57</v>
      </c>
      <c r="E428" s="39" t="s">
        <v>5</v>
      </c>
    </row>
    <row r="429" spans="1:5" ht="12.75">
      <c r="A429" s="35" t="s">
        <v>58</v>
      </c>
      <c r="E429" s="40" t="s">
        <v>2381</v>
      </c>
    </row>
    <row r="430" spans="1:5" ht="51">
      <c r="A430" t="s">
        <v>59</v>
      </c>
      <c r="E430" s="39" t="s">
        <v>1454</v>
      </c>
    </row>
    <row r="431" spans="1:16" ht="12.75">
      <c r="A431" t="s">
        <v>52</v>
      </c>
      <c s="34" t="s">
        <v>142</v>
      </c>
      <c s="34" t="s">
        <v>2257</v>
      </c>
      <c s="35" t="s">
        <v>5</v>
      </c>
      <c s="6" t="s">
        <v>2258</v>
      </c>
      <c s="36" t="s">
        <v>77</v>
      </c>
      <c s="37">
        <v>786</v>
      </c>
      <c s="36">
        <v>0</v>
      </c>
      <c s="36">
        <f>ROUND(G431*H431,6)</f>
      </c>
      <c r="L431" s="38">
        <v>0</v>
      </c>
      <c s="32">
        <f>ROUND(ROUND(L431,2)*ROUND(G431,3),2)</f>
      </c>
      <c s="36" t="s">
        <v>56</v>
      </c>
      <c>
        <f>(M431*21)/100</f>
      </c>
      <c t="s">
        <v>27</v>
      </c>
    </row>
    <row r="432" spans="1:5" ht="12.75">
      <c r="A432" s="35" t="s">
        <v>57</v>
      </c>
      <c r="E432" s="39" t="s">
        <v>5</v>
      </c>
    </row>
    <row r="433" spans="1:5" ht="12.75">
      <c r="A433" s="35" t="s">
        <v>58</v>
      </c>
      <c r="E433" s="40" t="s">
        <v>2379</v>
      </c>
    </row>
    <row r="434" spans="1:5" ht="51">
      <c r="A434" t="s">
        <v>59</v>
      </c>
      <c r="E434" s="39" t="s">
        <v>2039</v>
      </c>
    </row>
    <row r="435" spans="1:16" ht="12.75">
      <c r="A435" t="s">
        <v>52</v>
      </c>
      <c s="34" t="s">
        <v>146</v>
      </c>
      <c s="34" t="s">
        <v>2260</v>
      </c>
      <c s="35" t="s">
        <v>5</v>
      </c>
      <c s="6" t="s">
        <v>2261</v>
      </c>
      <c s="36" t="s">
        <v>77</v>
      </c>
      <c s="37">
        <v>786</v>
      </c>
      <c s="36">
        <v>0</v>
      </c>
      <c s="36">
        <f>ROUND(G435*H435,6)</f>
      </c>
      <c r="L435" s="38">
        <v>0</v>
      </c>
      <c s="32">
        <f>ROUND(ROUND(L435,2)*ROUND(G435,3),2)</f>
      </c>
      <c s="36" t="s">
        <v>56</v>
      </c>
      <c>
        <f>(M435*21)/100</f>
      </c>
      <c t="s">
        <v>27</v>
      </c>
    </row>
    <row r="436" spans="1:5" ht="12.75">
      <c r="A436" s="35" t="s">
        <v>57</v>
      </c>
      <c r="E436" s="39" t="s">
        <v>5</v>
      </c>
    </row>
    <row r="437" spans="1:5" ht="12.75">
      <c r="A437" s="35" t="s">
        <v>58</v>
      </c>
      <c r="E437" s="40" t="s">
        <v>2379</v>
      </c>
    </row>
    <row r="438" spans="1:5" ht="140.25">
      <c r="A438" t="s">
        <v>59</v>
      </c>
      <c r="E438" s="39" t="s">
        <v>1292</v>
      </c>
    </row>
    <row r="439" spans="1:16" ht="12.75">
      <c r="A439" t="s">
        <v>52</v>
      </c>
      <c s="34" t="s">
        <v>149</v>
      </c>
      <c s="34" t="s">
        <v>2382</v>
      </c>
      <c s="35" t="s">
        <v>5</v>
      </c>
      <c s="6" t="s">
        <v>2383</v>
      </c>
      <c s="36" t="s">
        <v>77</v>
      </c>
      <c s="37">
        <v>786</v>
      </c>
      <c s="36">
        <v>0</v>
      </c>
      <c s="36">
        <f>ROUND(G439*H439,6)</f>
      </c>
      <c r="L439" s="38">
        <v>0</v>
      </c>
      <c s="32">
        <f>ROUND(ROUND(L439,2)*ROUND(G439,3),2)</f>
      </c>
      <c s="36" t="s">
        <v>56</v>
      </c>
      <c>
        <f>(M439*21)/100</f>
      </c>
      <c t="s">
        <v>27</v>
      </c>
    </row>
    <row r="440" spans="1:5" ht="12.75">
      <c r="A440" s="35" t="s">
        <v>57</v>
      </c>
      <c r="E440" s="39" t="s">
        <v>5</v>
      </c>
    </row>
    <row r="441" spans="1:5" ht="12.75">
      <c r="A441" s="35" t="s">
        <v>58</v>
      </c>
      <c r="E441" s="40" t="s">
        <v>2379</v>
      </c>
    </row>
    <row r="442" spans="1:5" ht="140.25">
      <c r="A442" t="s">
        <v>59</v>
      </c>
      <c r="E442" s="39" t="s">
        <v>1292</v>
      </c>
    </row>
    <row r="443" spans="1:16" ht="12.75">
      <c r="A443" t="s">
        <v>52</v>
      </c>
      <c s="34" t="s">
        <v>152</v>
      </c>
      <c s="34" t="s">
        <v>2268</v>
      </c>
      <c s="35" t="s">
        <v>5</v>
      </c>
      <c s="6" t="s">
        <v>2269</v>
      </c>
      <c s="36" t="s">
        <v>77</v>
      </c>
      <c s="37">
        <v>280</v>
      </c>
      <c s="36">
        <v>0</v>
      </c>
      <c s="36">
        <f>ROUND(G443*H443,6)</f>
      </c>
      <c r="L443" s="38">
        <v>0</v>
      </c>
      <c s="32">
        <f>ROUND(ROUND(L443,2)*ROUND(G443,3),2)</f>
      </c>
      <c s="36" t="s">
        <v>56</v>
      </c>
      <c>
        <f>(M443*21)/100</f>
      </c>
      <c t="s">
        <v>27</v>
      </c>
    </row>
    <row r="444" spans="1:5" ht="12.75">
      <c r="A444" s="35" t="s">
        <v>57</v>
      </c>
      <c r="E444" s="39" t="s">
        <v>5</v>
      </c>
    </row>
    <row r="445" spans="1:5" ht="12.75">
      <c r="A445" s="35" t="s">
        <v>58</v>
      </c>
      <c r="E445" s="40" t="s">
        <v>2384</v>
      </c>
    </row>
    <row r="446" spans="1:5" ht="153">
      <c r="A446" t="s">
        <v>59</v>
      </c>
      <c r="E446" s="39" t="s">
        <v>1463</v>
      </c>
    </row>
    <row r="447" spans="1:16" ht="12.75">
      <c r="A447" t="s">
        <v>52</v>
      </c>
      <c s="34" t="s">
        <v>155</v>
      </c>
      <c s="34" t="s">
        <v>2272</v>
      </c>
      <c s="35" t="s">
        <v>5</v>
      </c>
      <c s="6" t="s">
        <v>2273</v>
      </c>
      <c s="36" t="s">
        <v>77</v>
      </c>
      <c s="37">
        <v>345</v>
      </c>
      <c s="36">
        <v>0</v>
      </c>
      <c s="36">
        <f>ROUND(G447*H447,6)</f>
      </c>
      <c r="L447" s="38">
        <v>0</v>
      </c>
      <c s="32">
        <f>ROUND(ROUND(L447,2)*ROUND(G447,3),2)</f>
      </c>
      <c s="36" t="s">
        <v>56</v>
      </c>
      <c>
        <f>(M447*21)/100</f>
      </c>
      <c t="s">
        <v>27</v>
      </c>
    </row>
    <row r="448" spans="1:5" ht="12.75">
      <c r="A448" s="35" t="s">
        <v>57</v>
      </c>
      <c r="E448" s="39" t="s">
        <v>5</v>
      </c>
    </row>
    <row r="449" spans="1:5" ht="12.75">
      <c r="A449" s="35" t="s">
        <v>58</v>
      </c>
      <c r="E449" s="40" t="s">
        <v>2380</v>
      </c>
    </row>
    <row r="450" spans="1:5" ht="153">
      <c r="A450" t="s">
        <v>59</v>
      </c>
      <c r="E450" s="39" t="s">
        <v>1463</v>
      </c>
    </row>
    <row r="451" spans="1:16" ht="25.5">
      <c r="A451" t="s">
        <v>52</v>
      </c>
      <c s="34" t="s">
        <v>159</v>
      </c>
      <c s="34" t="s">
        <v>2276</v>
      </c>
      <c s="35" t="s">
        <v>5</v>
      </c>
      <c s="6" t="s">
        <v>2277</v>
      </c>
      <c s="36" t="s">
        <v>77</v>
      </c>
      <c s="37">
        <v>7</v>
      </c>
      <c s="36">
        <v>0</v>
      </c>
      <c s="36">
        <f>ROUND(G451*H451,6)</f>
      </c>
      <c r="L451" s="38">
        <v>0</v>
      </c>
      <c s="32">
        <f>ROUND(ROUND(L451,2)*ROUND(G451,3),2)</f>
      </c>
      <c s="36" t="s">
        <v>56</v>
      </c>
      <c>
        <f>(M451*21)/100</f>
      </c>
      <c t="s">
        <v>27</v>
      </c>
    </row>
    <row r="452" spans="1:5" ht="12.75">
      <c r="A452" s="35" t="s">
        <v>57</v>
      </c>
      <c r="E452" s="39" t="s">
        <v>5</v>
      </c>
    </row>
    <row r="453" spans="1:5" ht="12.75">
      <c r="A453" s="35" t="s">
        <v>58</v>
      </c>
      <c r="E453" s="40" t="s">
        <v>2289</v>
      </c>
    </row>
    <row r="454" spans="1:5" ht="153">
      <c r="A454" t="s">
        <v>59</v>
      </c>
      <c r="E454" s="39" t="s">
        <v>1463</v>
      </c>
    </row>
    <row r="455" spans="1:13" ht="12.75">
      <c r="A455" t="s">
        <v>49</v>
      </c>
      <c r="C455" s="31" t="s">
        <v>85</v>
      </c>
      <c r="E455" s="33" t="s">
        <v>1410</v>
      </c>
      <c r="J455" s="32">
        <f>0</f>
      </c>
      <c s="32">
        <f>0</f>
      </c>
      <c s="32">
        <f>0+L456+L460+L464</f>
      </c>
      <c s="32">
        <f>0+M456+M460+M464</f>
      </c>
    </row>
    <row r="456" spans="1:16" ht="12.75">
      <c r="A456" t="s">
        <v>52</v>
      </c>
      <c s="34" t="s">
        <v>162</v>
      </c>
      <c s="34" t="s">
        <v>2095</v>
      </c>
      <c s="35" t="s">
        <v>5</v>
      </c>
      <c s="6" t="s">
        <v>2096</v>
      </c>
      <c s="36" t="s">
        <v>68</v>
      </c>
      <c s="37">
        <v>20</v>
      </c>
      <c s="36">
        <v>0</v>
      </c>
      <c s="36">
        <f>ROUND(G456*H456,6)</f>
      </c>
      <c r="L456" s="38">
        <v>0</v>
      </c>
      <c s="32">
        <f>ROUND(ROUND(L456,2)*ROUND(G456,3),2)</f>
      </c>
      <c s="36" t="s">
        <v>56</v>
      </c>
      <c>
        <f>(M456*21)/100</f>
      </c>
      <c t="s">
        <v>27</v>
      </c>
    </row>
    <row r="457" spans="1:5" ht="12.75">
      <c r="A457" s="35" t="s">
        <v>57</v>
      </c>
      <c r="E457" s="39" t="s">
        <v>5</v>
      </c>
    </row>
    <row r="458" spans="1:5" ht="12.75">
      <c r="A458" s="35" t="s">
        <v>58</v>
      </c>
      <c r="E458" s="40" t="s">
        <v>2385</v>
      </c>
    </row>
    <row r="459" spans="1:5" ht="255">
      <c r="A459" t="s">
        <v>59</v>
      </c>
      <c r="E459" s="39" t="s">
        <v>1414</v>
      </c>
    </row>
    <row r="460" spans="1:16" ht="12.75">
      <c r="A460" t="s">
        <v>52</v>
      </c>
      <c s="34" t="s">
        <v>166</v>
      </c>
      <c s="34" t="s">
        <v>2284</v>
      </c>
      <c s="35" t="s">
        <v>5</v>
      </c>
      <c s="6" t="s">
        <v>2285</v>
      </c>
      <c s="36" t="s">
        <v>83</v>
      </c>
      <c s="37">
        <v>4</v>
      </c>
      <c s="36">
        <v>0</v>
      </c>
      <c s="36">
        <f>ROUND(G460*H460,6)</f>
      </c>
      <c r="L460" s="38">
        <v>0</v>
      </c>
      <c s="32">
        <f>ROUND(ROUND(L460,2)*ROUND(G460,3),2)</f>
      </c>
      <c s="36" t="s">
        <v>56</v>
      </c>
      <c>
        <f>(M460*21)/100</f>
      </c>
      <c t="s">
        <v>27</v>
      </c>
    </row>
    <row r="461" spans="1:5" ht="12.75">
      <c r="A461" s="35" t="s">
        <v>57</v>
      </c>
      <c r="E461" s="39" t="s">
        <v>5</v>
      </c>
    </row>
    <row r="462" spans="1:5" ht="12.75">
      <c r="A462" s="35" t="s">
        <v>58</v>
      </c>
      <c r="E462" s="40" t="s">
        <v>1507</v>
      </c>
    </row>
    <row r="463" spans="1:5" ht="89.25">
      <c r="A463" t="s">
        <v>59</v>
      </c>
      <c r="E463" s="39" t="s">
        <v>2286</v>
      </c>
    </row>
    <row r="464" spans="1:16" ht="12.75">
      <c r="A464" t="s">
        <v>52</v>
      </c>
      <c s="34" t="s">
        <v>170</v>
      </c>
      <c s="34" t="s">
        <v>2287</v>
      </c>
      <c s="35" t="s">
        <v>5</v>
      </c>
      <c s="6" t="s">
        <v>2288</v>
      </c>
      <c s="36" t="s">
        <v>83</v>
      </c>
      <c s="37">
        <v>2</v>
      </c>
      <c s="36">
        <v>0</v>
      </c>
      <c s="36">
        <f>ROUND(G464*H464,6)</f>
      </c>
      <c r="L464" s="38">
        <v>0</v>
      </c>
      <c s="32">
        <f>ROUND(ROUND(L464,2)*ROUND(G464,3),2)</f>
      </c>
      <c s="36" t="s">
        <v>56</v>
      </c>
      <c>
        <f>(M464*21)/100</f>
      </c>
      <c t="s">
        <v>27</v>
      </c>
    </row>
    <row r="465" spans="1:5" ht="12.75">
      <c r="A465" s="35" t="s">
        <v>57</v>
      </c>
      <c r="E465" s="39" t="s">
        <v>5</v>
      </c>
    </row>
    <row r="466" spans="1:5" ht="12.75">
      <c r="A466" s="35" t="s">
        <v>58</v>
      </c>
      <c r="E466" s="40" t="s">
        <v>1203</v>
      </c>
    </row>
    <row r="467" spans="1:5" ht="25.5">
      <c r="A467" t="s">
        <v>59</v>
      </c>
      <c r="E467" s="39" t="s">
        <v>2290</v>
      </c>
    </row>
    <row r="468" spans="1:13" ht="12.75">
      <c r="A468" t="s">
        <v>49</v>
      </c>
      <c r="C468" s="31" t="s">
        <v>89</v>
      </c>
      <c r="E468" s="33" t="s">
        <v>1127</v>
      </c>
      <c r="J468" s="32">
        <f>0</f>
      </c>
      <c s="32">
        <f>0</f>
      </c>
      <c s="32">
        <f>0+L469+L473+L477+L481+L485+L489+L493+L497</f>
      </c>
      <c s="32">
        <f>0+M469+M473+M477+M481+M485+M489+M493+M497</f>
      </c>
    </row>
    <row r="469" spans="1:16" ht="25.5">
      <c r="A469" t="s">
        <v>52</v>
      </c>
      <c s="34" t="s">
        <v>173</v>
      </c>
      <c s="34" t="s">
        <v>2295</v>
      </c>
      <c s="35" t="s">
        <v>5</v>
      </c>
      <c s="6" t="s">
        <v>2296</v>
      </c>
      <c s="36" t="s">
        <v>83</v>
      </c>
      <c s="37">
        <v>6</v>
      </c>
      <c s="36">
        <v>0</v>
      </c>
      <c s="36">
        <f>ROUND(G469*H469,6)</f>
      </c>
      <c r="L469" s="38">
        <v>0</v>
      </c>
      <c s="32">
        <f>ROUND(ROUND(L469,2)*ROUND(G469,3),2)</f>
      </c>
      <c s="36" t="s">
        <v>56</v>
      </c>
      <c>
        <f>(M469*21)/100</f>
      </c>
      <c t="s">
        <v>27</v>
      </c>
    </row>
    <row r="470" spans="1:5" ht="12.75">
      <c r="A470" s="35" t="s">
        <v>57</v>
      </c>
      <c r="E470" s="39" t="s">
        <v>5</v>
      </c>
    </row>
    <row r="471" spans="1:5" ht="12.75">
      <c r="A471" s="35" t="s">
        <v>58</v>
      </c>
      <c r="E471" s="40" t="s">
        <v>1341</v>
      </c>
    </row>
    <row r="472" spans="1:5" ht="25.5">
      <c r="A472" t="s">
        <v>59</v>
      </c>
      <c r="E472" s="39" t="s">
        <v>1791</v>
      </c>
    </row>
    <row r="473" spans="1:16" ht="25.5">
      <c r="A473" t="s">
        <v>52</v>
      </c>
      <c s="34" t="s">
        <v>177</v>
      </c>
      <c s="34" t="s">
        <v>2297</v>
      </c>
      <c s="35" t="s">
        <v>5</v>
      </c>
      <c s="6" t="s">
        <v>2298</v>
      </c>
      <c s="36" t="s">
        <v>83</v>
      </c>
      <c s="37">
        <v>6</v>
      </c>
      <c s="36">
        <v>0</v>
      </c>
      <c s="36">
        <f>ROUND(G473*H473,6)</f>
      </c>
      <c r="L473" s="38">
        <v>0</v>
      </c>
      <c s="32">
        <f>ROUND(ROUND(L473,2)*ROUND(G473,3),2)</f>
      </c>
      <c s="36" t="s">
        <v>56</v>
      </c>
      <c>
        <f>(M473*21)/100</f>
      </c>
      <c t="s">
        <v>27</v>
      </c>
    </row>
    <row r="474" spans="1:5" ht="12.75">
      <c r="A474" s="35" t="s">
        <v>57</v>
      </c>
      <c r="E474" s="39" t="s">
        <v>5</v>
      </c>
    </row>
    <row r="475" spans="1:5" ht="12.75">
      <c r="A475" s="35" t="s">
        <v>58</v>
      </c>
      <c r="E475" s="40" t="s">
        <v>1341</v>
      </c>
    </row>
    <row r="476" spans="1:5" ht="25.5">
      <c r="A476" t="s">
        <v>59</v>
      </c>
      <c r="E476" s="39" t="s">
        <v>2299</v>
      </c>
    </row>
    <row r="477" spans="1:16" ht="25.5">
      <c r="A477" t="s">
        <v>52</v>
      </c>
      <c s="34" t="s">
        <v>181</v>
      </c>
      <c s="34" t="s">
        <v>2300</v>
      </c>
      <c s="35" t="s">
        <v>5</v>
      </c>
      <c s="6" t="s">
        <v>2301</v>
      </c>
      <c s="36" t="s">
        <v>77</v>
      </c>
      <c s="37">
        <v>5</v>
      </c>
      <c s="36">
        <v>0</v>
      </c>
      <c s="36">
        <f>ROUND(G477*H477,6)</f>
      </c>
      <c r="L477" s="38">
        <v>0</v>
      </c>
      <c s="32">
        <f>ROUND(ROUND(L477,2)*ROUND(G477,3),2)</f>
      </c>
      <c s="36" t="s">
        <v>56</v>
      </c>
      <c>
        <f>(M477*21)/100</f>
      </c>
      <c t="s">
        <v>27</v>
      </c>
    </row>
    <row r="478" spans="1:5" ht="12.75">
      <c r="A478" s="35" t="s">
        <v>57</v>
      </c>
      <c r="E478" s="39" t="s">
        <v>5</v>
      </c>
    </row>
    <row r="479" spans="1:5" ht="12.75">
      <c r="A479" s="35" t="s">
        <v>58</v>
      </c>
      <c r="E479" s="40" t="s">
        <v>2386</v>
      </c>
    </row>
    <row r="480" spans="1:5" ht="38.25">
      <c r="A480" t="s">
        <v>59</v>
      </c>
      <c r="E480" s="39" t="s">
        <v>2303</v>
      </c>
    </row>
    <row r="481" spans="1:16" ht="12.75">
      <c r="A481" t="s">
        <v>52</v>
      </c>
      <c s="34" t="s">
        <v>185</v>
      </c>
      <c s="34" t="s">
        <v>2304</v>
      </c>
      <c s="35" t="s">
        <v>5</v>
      </c>
      <c s="6" t="s">
        <v>2305</v>
      </c>
      <c s="36" t="s">
        <v>68</v>
      </c>
      <c s="37">
        <v>12</v>
      </c>
      <c s="36">
        <v>0</v>
      </c>
      <c s="36">
        <f>ROUND(G481*H481,6)</f>
      </c>
      <c r="L481" s="38">
        <v>0</v>
      </c>
      <c s="32">
        <f>ROUND(ROUND(L481,2)*ROUND(G481,3),2)</f>
      </c>
      <c s="36" t="s">
        <v>56</v>
      </c>
      <c>
        <f>(M481*21)/100</f>
      </c>
      <c t="s">
        <v>27</v>
      </c>
    </row>
    <row r="482" spans="1:5" ht="12.75">
      <c r="A482" s="35" t="s">
        <v>57</v>
      </c>
      <c r="E482" s="39" t="s">
        <v>5</v>
      </c>
    </row>
    <row r="483" spans="1:5" ht="12.75">
      <c r="A483" s="35" t="s">
        <v>58</v>
      </c>
      <c r="E483" s="40" t="s">
        <v>2325</v>
      </c>
    </row>
    <row r="484" spans="1:5" ht="38.25">
      <c r="A484" t="s">
        <v>59</v>
      </c>
      <c r="E484" s="39" t="s">
        <v>2307</v>
      </c>
    </row>
    <row r="485" spans="1:16" ht="12.75">
      <c r="A485" t="s">
        <v>52</v>
      </c>
      <c s="34" t="s">
        <v>189</v>
      </c>
      <c s="34" t="s">
        <v>2308</v>
      </c>
      <c s="35" t="s">
        <v>5</v>
      </c>
      <c s="6" t="s">
        <v>2309</v>
      </c>
      <c s="36" t="s">
        <v>68</v>
      </c>
      <c s="37">
        <v>317</v>
      </c>
      <c s="36">
        <v>0</v>
      </c>
      <c s="36">
        <f>ROUND(G485*H485,6)</f>
      </c>
      <c r="L485" s="38">
        <v>0</v>
      </c>
      <c s="32">
        <f>ROUND(ROUND(L485,2)*ROUND(G485,3),2)</f>
      </c>
      <c s="36" t="s">
        <v>56</v>
      </c>
      <c>
        <f>(M485*21)/100</f>
      </c>
      <c t="s">
        <v>27</v>
      </c>
    </row>
    <row r="486" spans="1:5" ht="12.75">
      <c r="A486" s="35" t="s">
        <v>57</v>
      </c>
      <c r="E486" s="39" t="s">
        <v>5</v>
      </c>
    </row>
    <row r="487" spans="1:5" ht="12.75">
      <c r="A487" s="35" t="s">
        <v>58</v>
      </c>
      <c r="E487" s="40" t="s">
        <v>2387</v>
      </c>
    </row>
    <row r="488" spans="1:5" ht="38.25">
      <c r="A488" t="s">
        <v>59</v>
      </c>
      <c r="E488" s="39" t="s">
        <v>2307</v>
      </c>
    </row>
    <row r="489" spans="1:16" ht="12.75">
      <c r="A489" t="s">
        <v>52</v>
      </c>
      <c s="34" t="s">
        <v>193</v>
      </c>
      <c s="34" t="s">
        <v>1794</v>
      </c>
      <c s="35" t="s">
        <v>5</v>
      </c>
      <c s="6" t="s">
        <v>1795</v>
      </c>
      <c s="36" t="s">
        <v>55</v>
      </c>
      <c s="37">
        <v>5.9</v>
      </c>
      <c s="36">
        <v>0</v>
      </c>
      <c s="36">
        <f>ROUND(G489*H489,6)</f>
      </c>
      <c r="L489" s="38">
        <v>0</v>
      </c>
      <c s="32">
        <f>ROUND(ROUND(L489,2)*ROUND(G489,3),2)</f>
      </c>
      <c s="36" t="s">
        <v>56</v>
      </c>
      <c>
        <f>(M489*21)/100</f>
      </c>
      <c t="s">
        <v>27</v>
      </c>
    </row>
    <row r="490" spans="1:5" ht="12.75">
      <c r="A490" s="35" t="s">
        <v>57</v>
      </c>
      <c r="E490" s="39" t="s">
        <v>5</v>
      </c>
    </row>
    <row r="491" spans="1:5" ht="12.75">
      <c r="A491" s="35" t="s">
        <v>58</v>
      </c>
      <c r="E491" s="40" t="s">
        <v>2388</v>
      </c>
    </row>
    <row r="492" spans="1:5" ht="102">
      <c r="A492" t="s">
        <v>59</v>
      </c>
      <c r="E492" s="39" t="s">
        <v>1347</v>
      </c>
    </row>
    <row r="493" spans="1:16" ht="12.75">
      <c r="A493" t="s">
        <v>52</v>
      </c>
      <c s="34" t="s">
        <v>197</v>
      </c>
      <c s="34" t="s">
        <v>2389</v>
      </c>
      <c s="35" t="s">
        <v>5</v>
      </c>
      <c s="6" t="s">
        <v>2390</v>
      </c>
      <c s="36" t="s">
        <v>55</v>
      </c>
      <c s="37">
        <v>2.028</v>
      </c>
      <c s="36">
        <v>0</v>
      </c>
      <c s="36">
        <f>ROUND(G493*H493,6)</f>
      </c>
      <c r="L493" s="38">
        <v>0</v>
      </c>
      <c s="32">
        <f>ROUND(ROUND(L493,2)*ROUND(G493,3),2)</f>
      </c>
      <c s="36" t="s">
        <v>56</v>
      </c>
      <c>
        <f>(M493*21)/100</f>
      </c>
      <c t="s">
        <v>27</v>
      </c>
    </row>
    <row r="494" spans="1:5" ht="12.75">
      <c r="A494" s="35" t="s">
        <v>57</v>
      </c>
      <c r="E494" s="39" t="s">
        <v>5</v>
      </c>
    </row>
    <row r="495" spans="1:5" ht="12.75">
      <c r="A495" s="35" t="s">
        <v>58</v>
      </c>
      <c r="E495" s="40" t="s">
        <v>2391</v>
      </c>
    </row>
    <row r="496" spans="1:5" ht="102">
      <c r="A496" t="s">
        <v>59</v>
      </c>
      <c r="E496" s="39" t="s">
        <v>1347</v>
      </c>
    </row>
    <row r="497" spans="1:16" ht="12.75">
      <c r="A497" t="s">
        <v>52</v>
      </c>
      <c s="34" t="s">
        <v>201</v>
      </c>
      <c s="34" t="s">
        <v>2392</v>
      </c>
      <c s="35" t="s">
        <v>5</v>
      </c>
      <c s="6" t="s">
        <v>2393</v>
      </c>
      <c s="36" t="s">
        <v>68</v>
      </c>
      <c s="37">
        <v>601</v>
      </c>
      <c s="36">
        <v>0</v>
      </c>
      <c s="36">
        <f>ROUND(G497*H497,6)</f>
      </c>
      <c r="L497" s="38">
        <v>0</v>
      </c>
      <c s="32">
        <f>ROUND(ROUND(L497,2)*ROUND(G497,3),2)</f>
      </c>
      <c s="36" t="s">
        <v>56</v>
      </c>
      <c>
        <f>(M497*21)/100</f>
      </c>
      <c t="s">
        <v>27</v>
      </c>
    </row>
    <row r="498" spans="1:5" ht="12.75">
      <c r="A498" s="35" t="s">
        <v>57</v>
      </c>
      <c r="E498" s="39" t="s">
        <v>5</v>
      </c>
    </row>
    <row r="499" spans="1:5" ht="25.5">
      <c r="A499" s="35" t="s">
        <v>58</v>
      </c>
      <c r="E499" s="40" t="s">
        <v>2394</v>
      </c>
    </row>
    <row r="500" spans="1:5" ht="38.25">
      <c r="A500" t="s">
        <v>59</v>
      </c>
      <c r="E500" s="39" t="s">
        <v>2395</v>
      </c>
    </row>
    <row r="501" spans="1:13" ht="12.75">
      <c r="A501" t="s">
        <v>49</v>
      </c>
      <c r="C501" s="31" t="s">
        <v>649</v>
      </c>
      <c r="E501" s="33" t="s">
        <v>2329</v>
      </c>
      <c r="J501" s="32">
        <f>0</f>
      </c>
      <c s="32">
        <f>0</f>
      </c>
      <c s="32">
        <f>0+L502+L506+L510+L514</f>
      </c>
      <c s="32">
        <f>0+M502+M506+M510+M514</f>
      </c>
    </row>
    <row r="502" spans="1:16" ht="25.5">
      <c r="A502" t="s">
        <v>52</v>
      </c>
      <c s="34" t="s">
        <v>205</v>
      </c>
      <c s="34" t="s">
        <v>1715</v>
      </c>
      <c s="35" t="s">
        <v>652</v>
      </c>
      <c s="6" t="s">
        <v>1716</v>
      </c>
      <c s="36" t="s">
        <v>654</v>
      </c>
      <c s="37">
        <v>793.8</v>
      </c>
      <c s="36">
        <v>0</v>
      </c>
      <c s="36">
        <f>ROUND(G502*H502,6)</f>
      </c>
      <c r="L502" s="38">
        <v>0</v>
      </c>
      <c s="32">
        <f>ROUND(ROUND(L502,2)*ROUND(G502,3),2)</f>
      </c>
      <c s="36" t="s">
        <v>655</v>
      </c>
      <c>
        <f>(M502*21)/100</f>
      </c>
      <c t="s">
        <v>27</v>
      </c>
    </row>
    <row r="503" spans="1:5" ht="12.75">
      <c r="A503" s="35" t="s">
        <v>57</v>
      </c>
      <c r="E503" s="39" t="s">
        <v>656</v>
      </c>
    </row>
    <row r="504" spans="1:5" ht="12.75">
      <c r="A504" s="35" t="s">
        <v>58</v>
      </c>
      <c r="E504" s="40" t="s">
        <v>2396</v>
      </c>
    </row>
    <row r="505" spans="1:5" ht="165.75">
      <c r="A505" t="s">
        <v>59</v>
      </c>
      <c r="E505" s="39" t="s">
        <v>657</v>
      </c>
    </row>
    <row r="506" spans="1:16" ht="25.5">
      <c r="A506" t="s">
        <v>52</v>
      </c>
      <c s="34" t="s">
        <v>209</v>
      </c>
      <c s="34" t="s">
        <v>1367</v>
      </c>
      <c s="35" t="s">
        <v>652</v>
      </c>
      <c s="6" t="s">
        <v>1368</v>
      </c>
      <c s="36" t="s">
        <v>654</v>
      </c>
      <c s="37">
        <v>148.06</v>
      </c>
      <c s="36">
        <v>0</v>
      </c>
      <c s="36">
        <f>ROUND(G506*H506,6)</f>
      </c>
      <c r="L506" s="38">
        <v>0</v>
      </c>
      <c s="32">
        <f>ROUND(ROUND(L506,2)*ROUND(G506,3),2)</f>
      </c>
      <c s="36" t="s">
        <v>655</v>
      </c>
      <c>
        <f>(M506*21)/100</f>
      </c>
      <c t="s">
        <v>27</v>
      </c>
    </row>
    <row r="507" spans="1:5" ht="12.75">
      <c r="A507" s="35" t="s">
        <v>57</v>
      </c>
      <c r="E507" s="39" t="s">
        <v>656</v>
      </c>
    </row>
    <row r="508" spans="1:5" ht="12.75">
      <c r="A508" s="35" t="s">
        <v>58</v>
      </c>
      <c r="E508" s="40" t="s">
        <v>2397</v>
      </c>
    </row>
    <row r="509" spans="1:5" ht="165.75">
      <c r="A509" t="s">
        <v>59</v>
      </c>
      <c r="E509" s="39" t="s">
        <v>657</v>
      </c>
    </row>
    <row r="510" spans="1:16" ht="25.5">
      <c r="A510" t="s">
        <v>52</v>
      </c>
      <c s="34" t="s">
        <v>213</v>
      </c>
      <c s="34" t="s">
        <v>1371</v>
      </c>
      <c s="35" t="s">
        <v>652</v>
      </c>
      <c s="6" t="s">
        <v>1372</v>
      </c>
      <c s="36" t="s">
        <v>654</v>
      </c>
      <c s="37">
        <v>93.17</v>
      </c>
      <c s="36">
        <v>0</v>
      </c>
      <c s="36">
        <f>ROUND(G510*H510,6)</f>
      </c>
      <c r="L510" s="38">
        <v>0</v>
      </c>
      <c s="32">
        <f>ROUND(ROUND(L510,2)*ROUND(G510,3),2)</f>
      </c>
      <c s="36" t="s">
        <v>655</v>
      </c>
      <c>
        <f>(M510*21)/100</f>
      </c>
      <c t="s">
        <v>27</v>
      </c>
    </row>
    <row r="511" spans="1:5" ht="12.75">
      <c r="A511" s="35" t="s">
        <v>57</v>
      </c>
      <c r="E511" s="39" t="s">
        <v>656</v>
      </c>
    </row>
    <row r="512" spans="1:5" ht="12.75">
      <c r="A512" s="35" t="s">
        <v>58</v>
      </c>
      <c r="E512" s="40" t="s">
        <v>2398</v>
      </c>
    </row>
    <row r="513" spans="1:5" ht="165.75">
      <c r="A513" t="s">
        <v>59</v>
      </c>
      <c r="E513" s="39" t="s">
        <v>657</v>
      </c>
    </row>
    <row r="514" spans="1:16" ht="38.25">
      <c r="A514" t="s">
        <v>52</v>
      </c>
      <c s="34" t="s">
        <v>217</v>
      </c>
      <c s="34" t="s">
        <v>2399</v>
      </c>
      <c s="35" t="s">
        <v>652</v>
      </c>
      <c s="6" t="s">
        <v>2400</v>
      </c>
      <c s="36" t="s">
        <v>654</v>
      </c>
      <c s="37">
        <v>1.3</v>
      </c>
      <c s="36">
        <v>0</v>
      </c>
      <c s="36">
        <f>ROUND(G514*H514,6)</f>
      </c>
      <c r="L514" s="38">
        <v>0</v>
      </c>
      <c s="32">
        <f>ROUND(ROUND(L514,2)*ROUND(G514,3),2)</f>
      </c>
      <c s="36" t="s">
        <v>655</v>
      </c>
      <c>
        <f>(M514*21)/100</f>
      </c>
      <c t="s">
        <v>27</v>
      </c>
    </row>
    <row r="515" spans="1:5" ht="38.25">
      <c r="A515" s="35" t="s">
        <v>57</v>
      </c>
      <c r="E515" s="39" t="s">
        <v>2401</v>
      </c>
    </row>
    <row r="516" spans="1:5" ht="12.75">
      <c r="A516" s="35" t="s">
        <v>58</v>
      </c>
      <c r="E516" s="40" t="s">
        <v>2402</v>
      </c>
    </row>
    <row r="517" spans="1:5" ht="165.75">
      <c r="A517" t="s">
        <v>59</v>
      </c>
      <c r="E517"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COUNTIFS(L8:L805,"=0",A8:A805,"P")+COUNTIFS(L8:L805,"",A8:A805,"P")+SUM(Q8:Q805)</f>
      </c>
    </row>
    <row r="8" spans="1:13" ht="12.75">
      <c r="A8" t="s">
        <v>44</v>
      </c>
      <c r="C8" s="28" t="s">
        <v>2405</v>
      </c>
      <c r="E8" s="30" t="s">
        <v>2404</v>
      </c>
      <c r="J8" s="29">
        <f>0+J9</f>
      </c>
      <c s="29">
        <f>0+K9</f>
      </c>
      <c s="29">
        <f>0+L9</f>
      </c>
      <c s="29">
        <f>0+M9</f>
      </c>
    </row>
    <row r="9" spans="1:13" ht="12.75">
      <c r="A9" t="s">
        <v>46</v>
      </c>
      <c r="C9" s="31" t="s">
        <v>2406</v>
      </c>
      <c r="E9" s="33" t="s">
        <v>2407</v>
      </c>
      <c r="J9" s="32">
        <f>0+J10</f>
      </c>
      <c s="32">
        <f>0+K10</f>
      </c>
      <c s="32">
        <f>0+L10</f>
      </c>
      <c s="32">
        <f>0+M10</f>
      </c>
    </row>
    <row r="10" spans="1:13" ht="12.75">
      <c r="A10" t="s">
        <v>2408</v>
      </c>
      <c r="C10" s="31" t="s">
        <v>2409</v>
      </c>
      <c r="E10" s="33" t="s">
        <v>2407</v>
      </c>
      <c r="J10" s="32">
        <f>0+J11+J28+J77+J82+J95</f>
      </c>
      <c s="32">
        <f>0+K11+K28+K77+K82+K95</f>
      </c>
      <c s="32">
        <f>0+L11+L28+L77+L82+L95</f>
      </c>
      <c s="32">
        <f>0+M11+M28+M77+M82+M95</f>
      </c>
    </row>
    <row r="11" spans="1:13" ht="12.75">
      <c r="A11" t="s">
        <v>49</v>
      </c>
      <c r="C11" s="31" t="s">
        <v>50</v>
      </c>
      <c r="E11" s="33" t="s">
        <v>51</v>
      </c>
      <c r="J11" s="32">
        <f>0</f>
      </c>
      <c s="32">
        <f>0</f>
      </c>
      <c s="32">
        <f>0+L12+L16+L20+L24</f>
      </c>
      <c s="32">
        <f>0+M12+M16+M20+M24</f>
      </c>
    </row>
    <row r="12" spans="1:16" ht="25.5">
      <c r="A12" t="s">
        <v>52</v>
      </c>
      <c s="34" t="s">
        <v>50</v>
      </c>
      <c s="34" t="s">
        <v>2410</v>
      </c>
      <c s="35" t="s">
        <v>5</v>
      </c>
      <c s="6" t="s">
        <v>2411</v>
      </c>
      <c s="36" t="s">
        <v>55</v>
      </c>
      <c s="37">
        <v>62.8</v>
      </c>
      <c s="36">
        <v>0</v>
      </c>
      <c s="36">
        <f>ROUND(G12*H12,6)</f>
      </c>
      <c r="L12" s="38">
        <v>0</v>
      </c>
      <c s="32">
        <f>ROUND(ROUND(L12,2)*ROUND(G12,3),2)</f>
      </c>
      <c s="36" t="s">
        <v>2412</v>
      </c>
      <c>
        <f>(M12*21)/100</f>
      </c>
      <c t="s">
        <v>27</v>
      </c>
    </row>
    <row r="13" spans="1:5" ht="12.75">
      <c r="A13" s="35" t="s">
        <v>57</v>
      </c>
      <c r="E13" s="39" t="s">
        <v>5</v>
      </c>
    </row>
    <row r="14" spans="1:5" ht="12.75">
      <c r="A14" s="35" t="s">
        <v>58</v>
      </c>
      <c r="E14" s="40" t="s">
        <v>2413</v>
      </c>
    </row>
    <row r="15" spans="1:5" ht="25.5">
      <c r="A15" t="s">
        <v>59</v>
      </c>
      <c r="E15" s="39" t="s">
        <v>2414</v>
      </c>
    </row>
    <row r="16" spans="1:16" ht="12.75">
      <c r="A16" t="s">
        <v>52</v>
      </c>
      <c s="34" t="s">
        <v>27</v>
      </c>
      <c s="34" t="s">
        <v>2415</v>
      </c>
      <c s="35" t="s">
        <v>5</v>
      </c>
      <c s="6" t="s">
        <v>2416</v>
      </c>
      <c s="36" t="s">
        <v>55</v>
      </c>
      <c s="37">
        <v>48.188</v>
      </c>
      <c s="36">
        <v>0</v>
      </c>
      <c s="36">
        <f>ROUND(G16*H16,6)</f>
      </c>
      <c r="L16" s="38">
        <v>0</v>
      </c>
      <c s="32">
        <f>ROUND(ROUND(L16,2)*ROUND(G16,3),2)</f>
      </c>
      <c s="36" t="s">
        <v>2412</v>
      </c>
      <c>
        <f>(M16*21)/100</f>
      </c>
      <c t="s">
        <v>27</v>
      </c>
    </row>
    <row r="17" spans="1:5" ht="12.75">
      <c r="A17" s="35" t="s">
        <v>57</v>
      </c>
      <c r="E17" s="39" t="s">
        <v>5</v>
      </c>
    </row>
    <row r="18" spans="1:5" ht="12.75">
      <c r="A18" s="35" t="s">
        <v>58</v>
      </c>
      <c r="E18" s="40" t="s">
        <v>2417</v>
      </c>
    </row>
    <row r="19" spans="1:5" ht="140.25">
      <c r="A19" t="s">
        <v>59</v>
      </c>
      <c r="E19" s="39" t="s">
        <v>2418</v>
      </c>
    </row>
    <row r="20" spans="1:16" ht="12.75">
      <c r="A20" t="s">
        <v>52</v>
      </c>
      <c s="34" t="s">
        <v>26</v>
      </c>
      <c s="34" t="s">
        <v>2419</v>
      </c>
      <c s="35" t="s">
        <v>5</v>
      </c>
      <c s="6" t="s">
        <v>2420</v>
      </c>
      <c s="36" t="s">
        <v>55</v>
      </c>
      <c s="37">
        <v>14.612</v>
      </c>
      <c s="36">
        <v>0</v>
      </c>
      <c s="36">
        <f>ROUND(G20*H20,6)</f>
      </c>
      <c r="L20" s="38">
        <v>0</v>
      </c>
      <c s="32">
        <f>ROUND(ROUND(L20,2)*ROUND(G20,3),2)</f>
      </c>
      <c s="36" t="s">
        <v>2412</v>
      </c>
      <c>
        <f>(M20*21)/100</f>
      </c>
      <c t="s">
        <v>27</v>
      </c>
    </row>
    <row r="21" spans="1:5" ht="12.75">
      <c r="A21" s="35" t="s">
        <v>57</v>
      </c>
      <c r="E21" s="39" t="s">
        <v>5</v>
      </c>
    </row>
    <row r="22" spans="1:5" ht="12.75">
      <c r="A22" s="35" t="s">
        <v>58</v>
      </c>
      <c r="E22" s="40" t="s">
        <v>2421</v>
      </c>
    </row>
    <row r="23" spans="1:5" ht="153">
      <c r="A23" t="s">
        <v>59</v>
      </c>
      <c r="E23" s="39" t="s">
        <v>2422</v>
      </c>
    </row>
    <row r="24" spans="1:16" ht="12.75">
      <c r="A24" t="s">
        <v>52</v>
      </c>
      <c s="34" t="s">
        <v>65</v>
      </c>
      <c s="34" t="s">
        <v>2423</v>
      </c>
      <c s="35" t="s">
        <v>5</v>
      </c>
      <c s="6" t="s">
        <v>2424</v>
      </c>
      <c s="36" t="s">
        <v>55</v>
      </c>
      <c s="37">
        <v>48.188</v>
      </c>
      <c s="36">
        <v>0</v>
      </c>
      <c s="36">
        <f>ROUND(G24*H24,6)</f>
      </c>
      <c r="L24" s="38">
        <v>0</v>
      </c>
      <c s="32">
        <f>ROUND(ROUND(L24,2)*ROUND(G24,3),2)</f>
      </c>
      <c s="36" t="s">
        <v>2412</v>
      </c>
      <c>
        <f>(M24*21)/100</f>
      </c>
      <c t="s">
        <v>27</v>
      </c>
    </row>
    <row r="25" spans="1:5" ht="12.75">
      <c r="A25" s="35" t="s">
        <v>57</v>
      </c>
      <c r="E25" s="39" t="s">
        <v>5</v>
      </c>
    </row>
    <row r="26" spans="1:5" ht="12.75">
      <c r="A26" s="35" t="s">
        <v>58</v>
      </c>
      <c r="E26" s="40" t="s">
        <v>2417</v>
      </c>
    </row>
    <row r="27" spans="1:5" ht="51">
      <c r="A27" t="s">
        <v>59</v>
      </c>
      <c r="E27" s="39" t="s">
        <v>2425</v>
      </c>
    </row>
    <row r="28" spans="1:13" ht="12.75">
      <c r="A28" t="s">
        <v>49</v>
      </c>
      <c r="C28" s="31" t="s">
        <v>27</v>
      </c>
      <c r="E28" s="33" t="s">
        <v>2426</v>
      </c>
      <c r="J28" s="32">
        <f>0</f>
      </c>
      <c s="32">
        <f>0</f>
      </c>
      <c s="32">
        <f>0+L29+L33+L37+L41+L45+L49+L53+L57+L61+L65+L69+L73</f>
      </c>
      <c s="32">
        <f>0+M29+M33+M37+M41+M45+M49+M53+M57+M61+M65+M69+M73</f>
      </c>
    </row>
    <row r="29" spans="1:16" ht="25.5">
      <c r="A29" t="s">
        <v>52</v>
      </c>
      <c s="34" t="s">
        <v>70</v>
      </c>
      <c s="34" t="s">
        <v>2427</v>
      </c>
      <c s="35" t="s">
        <v>5</v>
      </c>
      <c s="6" t="s">
        <v>2428</v>
      </c>
      <c s="36" t="s">
        <v>55</v>
      </c>
      <c s="37">
        <v>7.422</v>
      </c>
      <c s="36">
        <v>2.16</v>
      </c>
      <c s="36">
        <f>ROUND(G29*H29,6)</f>
      </c>
      <c r="L29" s="38">
        <v>0</v>
      </c>
      <c s="32">
        <f>ROUND(ROUND(L29,2)*ROUND(G29,3),2)</f>
      </c>
      <c s="36" t="s">
        <v>2412</v>
      </c>
      <c>
        <f>(M29*21)/100</f>
      </c>
      <c t="s">
        <v>27</v>
      </c>
    </row>
    <row r="30" spans="1:5" ht="12.75">
      <c r="A30" s="35" t="s">
        <v>57</v>
      </c>
      <c r="E30" s="39" t="s">
        <v>5</v>
      </c>
    </row>
    <row r="31" spans="1:5" ht="12.75">
      <c r="A31" s="35" t="s">
        <v>58</v>
      </c>
      <c r="E31" s="40" t="s">
        <v>2429</v>
      </c>
    </row>
    <row r="32" spans="1:5" ht="51">
      <c r="A32" t="s">
        <v>59</v>
      </c>
      <c r="E32" s="39" t="s">
        <v>2430</v>
      </c>
    </row>
    <row r="33" spans="1:16" ht="12.75">
      <c r="A33" t="s">
        <v>52</v>
      </c>
      <c s="34" t="s">
        <v>74</v>
      </c>
      <c s="34" t="s">
        <v>2431</v>
      </c>
      <c s="35" t="s">
        <v>5</v>
      </c>
      <c s="6" t="s">
        <v>2432</v>
      </c>
      <c s="36" t="s">
        <v>55</v>
      </c>
      <c s="37">
        <v>1.237</v>
      </c>
      <c s="36">
        <v>2.25634</v>
      </c>
      <c s="36">
        <f>ROUND(G33*H33,6)</f>
      </c>
      <c r="L33" s="38">
        <v>0</v>
      </c>
      <c s="32">
        <f>ROUND(ROUND(L33,2)*ROUND(G33,3),2)</f>
      </c>
      <c s="36" t="s">
        <v>2412</v>
      </c>
      <c>
        <f>(M33*21)/100</f>
      </c>
      <c t="s">
        <v>27</v>
      </c>
    </row>
    <row r="34" spans="1:5" ht="12.75">
      <c r="A34" s="35" t="s">
        <v>57</v>
      </c>
      <c r="E34" s="39" t="s">
        <v>5</v>
      </c>
    </row>
    <row r="35" spans="1:5" ht="12.75">
      <c r="A35" s="35" t="s">
        <v>58</v>
      </c>
      <c r="E35" s="40" t="s">
        <v>2433</v>
      </c>
    </row>
    <row r="36" spans="1:5" ht="89.25">
      <c r="A36" t="s">
        <v>59</v>
      </c>
      <c r="E36" s="39" t="s">
        <v>2434</v>
      </c>
    </row>
    <row r="37" spans="1:16" ht="12.75">
      <c r="A37" t="s">
        <v>52</v>
      </c>
      <c s="34" t="s">
        <v>79</v>
      </c>
      <c s="34" t="s">
        <v>2435</v>
      </c>
      <c s="35" t="s">
        <v>5</v>
      </c>
      <c s="6" t="s">
        <v>2436</v>
      </c>
      <c s="36" t="s">
        <v>55</v>
      </c>
      <c s="37">
        <v>4.948</v>
      </c>
      <c s="36">
        <v>2.45329</v>
      </c>
      <c s="36">
        <f>ROUND(G37*H37,6)</f>
      </c>
      <c r="L37" s="38">
        <v>0</v>
      </c>
      <c s="32">
        <f>ROUND(ROUND(L37,2)*ROUND(G37,3),2)</f>
      </c>
      <c s="36" t="s">
        <v>2412</v>
      </c>
      <c>
        <f>(M37*21)/100</f>
      </c>
      <c t="s">
        <v>27</v>
      </c>
    </row>
    <row r="38" spans="1:5" ht="12.75">
      <c r="A38" s="35" t="s">
        <v>57</v>
      </c>
      <c r="E38" s="39" t="s">
        <v>5</v>
      </c>
    </row>
    <row r="39" spans="1:5" ht="12.75">
      <c r="A39" s="35" t="s">
        <v>58</v>
      </c>
      <c r="E39" s="40" t="s">
        <v>2437</v>
      </c>
    </row>
    <row r="40" spans="1:5" ht="89.25">
      <c r="A40" t="s">
        <v>59</v>
      </c>
      <c r="E40" s="39" t="s">
        <v>2434</v>
      </c>
    </row>
    <row r="41" spans="1:16" ht="12.75">
      <c r="A41" t="s">
        <v>52</v>
      </c>
      <c s="34" t="s">
        <v>85</v>
      </c>
      <c s="34" t="s">
        <v>2438</v>
      </c>
      <c s="35" t="s">
        <v>5</v>
      </c>
      <c s="6" t="s">
        <v>2439</v>
      </c>
      <c s="36" t="s">
        <v>77</v>
      </c>
      <c s="37">
        <v>5.688</v>
      </c>
      <c s="36">
        <v>0</v>
      </c>
      <c s="36">
        <f>ROUND(G41*H41,6)</f>
      </c>
      <c r="L41" s="38">
        <v>0</v>
      </c>
      <c s="32">
        <f>ROUND(ROUND(L41,2)*ROUND(G41,3),2)</f>
      </c>
      <c s="36" t="s">
        <v>2440</v>
      </c>
      <c>
        <f>(M41*21)/100</f>
      </c>
      <c t="s">
        <v>27</v>
      </c>
    </row>
    <row r="42" spans="1:5" ht="12.75">
      <c r="A42" s="35" t="s">
        <v>57</v>
      </c>
      <c r="E42" s="39" t="s">
        <v>5</v>
      </c>
    </row>
    <row r="43" spans="1:5" ht="12.75">
      <c r="A43" s="35" t="s">
        <v>58</v>
      </c>
      <c r="E43" s="40" t="s">
        <v>2441</v>
      </c>
    </row>
    <row r="44" spans="1:5" ht="12.75">
      <c r="A44" t="s">
        <v>59</v>
      </c>
      <c r="E44" s="39" t="s">
        <v>5</v>
      </c>
    </row>
    <row r="45" spans="1:16" ht="12.75">
      <c r="A45" t="s">
        <v>52</v>
      </c>
      <c s="34" t="s">
        <v>89</v>
      </c>
      <c s="34" t="s">
        <v>2442</v>
      </c>
      <c s="35" t="s">
        <v>5</v>
      </c>
      <c s="6" t="s">
        <v>2443</v>
      </c>
      <c s="36" t="s">
        <v>654</v>
      </c>
      <c s="37">
        <v>0.99</v>
      </c>
      <c s="36">
        <v>1.06277</v>
      </c>
      <c s="36">
        <f>ROUND(G45*H45,6)</f>
      </c>
      <c r="L45" s="38">
        <v>0</v>
      </c>
      <c s="32">
        <f>ROUND(ROUND(L45,2)*ROUND(G45,3),2)</f>
      </c>
      <c s="36" t="s">
        <v>2440</v>
      </c>
      <c>
        <f>(M45*21)/100</f>
      </c>
      <c t="s">
        <v>27</v>
      </c>
    </row>
    <row r="46" spans="1:5" ht="12.75">
      <c r="A46" s="35" t="s">
        <v>57</v>
      </c>
      <c r="E46" s="39" t="s">
        <v>5</v>
      </c>
    </row>
    <row r="47" spans="1:5" ht="12.75">
      <c r="A47" s="35" t="s">
        <v>58</v>
      </c>
      <c r="E47" s="40" t="s">
        <v>2444</v>
      </c>
    </row>
    <row r="48" spans="1:5" ht="12.75">
      <c r="A48" t="s">
        <v>59</v>
      </c>
      <c r="E48" s="39" t="s">
        <v>5</v>
      </c>
    </row>
    <row r="49" spans="1:16" ht="12.75">
      <c r="A49" t="s">
        <v>52</v>
      </c>
      <c s="34" t="s">
        <v>93</v>
      </c>
      <c s="34" t="s">
        <v>2445</v>
      </c>
      <c s="35" t="s">
        <v>5</v>
      </c>
      <c s="6" t="s">
        <v>2446</v>
      </c>
      <c s="36" t="s">
        <v>77</v>
      </c>
      <c s="37">
        <v>5.688</v>
      </c>
      <c s="36">
        <v>0.01743</v>
      </c>
      <c s="36">
        <f>ROUND(G49*H49,6)</f>
      </c>
      <c r="L49" s="38">
        <v>0</v>
      </c>
      <c s="32">
        <f>ROUND(ROUND(L49,2)*ROUND(G49,3),2)</f>
      </c>
      <c s="36" t="s">
        <v>2412</v>
      </c>
      <c>
        <f>(M49*21)/100</f>
      </c>
      <c t="s">
        <v>27</v>
      </c>
    </row>
    <row r="50" spans="1:5" ht="12.75">
      <c r="A50" s="35" t="s">
        <v>57</v>
      </c>
      <c r="E50" s="39" t="s">
        <v>5</v>
      </c>
    </row>
    <row r="51" spans="1:5" ht="12.75">
      <c r="A51" s="35" t="s">
        <v>58</v>
      </c>
      <c r="E51" s="40" t="s">
        <v>2441</v>
      </c>
    </row>
    <row r="52" spans="1:5" ht="12.75">
      <c r="A52" t="s">
        <v>59</v>
      </c>
      <c r="E52" s="39" t="s">
        <v>5</v>
      </c>
    </row>
    <row r="53" spans="1:16" ht="12.75">
      <c r="A53" t="s">
        <v>52</v>
      </c>
      <c s="34" t="s">
        <v>97</v>
      </c>
      <c s="34" t="s">
        <v>2447</v>
      </c>
      <c s="35" t="s">
        <v>5</v>
      </c>
      <c s="6" t="s">
        <v>2448</v>
      </c>
      <c s="36" t="s">
        <v>654</v>
      </c>
      <c s="37">
        <v>20.117</v>
      </c>
      <c s="36">
        <v>1</v>
      </c>
      <c s="36">
        <f>ROUND(G53*H53,6)</f>
      </c>
      <c r="L53" s="38">
        <v>0</v>
      </c>
      <c s="32">
        <f>ROUND(ROUND(L53,2)*ROUND(G53,3),2)</f>
      </c>
      <c s="36" t="s">
        <v>2440</v>
      </c>
      <c>
        <f>(M53*21)/100</f>
      </c>
      <c t="s">
        <v>27</v>
      </c>
    </row>
    <row r="54" spans="1:5" ht="12.75">
      <c r="A54" s="35" t="s">
        <v>57</v>
      </c>
      <c r="E54" s="39" t="s">
        <v>5</v>
      </c>
    </row>
    <row r="55" spans="1:5" ht="38.25">
      <c r="A55" s="35" t="s">
        <v>58</v>
      </c>
      <c r="E55" s="40" t="s">
        <v>2449</v>
      </c>
    </row>
    <row r="56" spans="1:5" ht="12.75">
      <c r="A56" t="s">
        <v>59</v>
      </c>
      <c r="E56" s="39" t="s">
        <v>5</v>
      </c>
    </row>
    <row r="57" spans="1:16" ht="12.75">
      <c r="A57" t="s">
        <v>52</v>
      </c>
      <c s="34" t="s">
        <v>100</v>
      </c>
      <c s="34" t="s">
        <v>2450</v>
      </c>
      <c s="35" t="s">
        <v>5</v>
      </c>
      <c s="6" t="s">
        <v>2451</v>
      </c>
      <c s="36" t="s">
        <v>55</v>
      </c>
      <c s="37">
        <v>1.237</v>
      </c>
      <c s="36">
        <v>2.234</v>
      </c>
      <c s="36">
        <f>ROUND(G57*H57,6)</f>
      </c>
      <c r="L57" s="38">
        <v>0</v>
      </c>
      <c s="32">
        <f>ROUND(ROUND(L57,2)*ROUND(G57,3),2)</f>
      </c>
      <c s="36" t="s">
        <v>2440</v>
      </c>
      <c>
        <f>(M57*21)/100</f>
      </c>
      <c t="s">
        <v>27</v>
      </c>
    </row>
    <row r="58" spans="1:5" ht="12.75">
      <c r="A58" s="35" t="s">
        <v>57</v>
      </c>
      <c r="E58" s="39" t="s">
        <v>5</v>
      </c>
    </row>
    <row r="59" spans="1:5" ht="12.75">
      <c r="A59" s="35" t="s">
        <v>58</v>
      </c>
      <c r="E59" s="40" t="s">
        <v>2433</v>
      </c>
    </row>
    <row r="60" spans="1:5" ht="12.75">
      <c r="A60" t="s">
        <v>59</v>
      </c>
      <c r="E60" s="39" t="s">
        <v>5</v>
      </c>
    </row>
    <row r="61" spans="1:16" ht="12.75">
      <c r="A61" t="s">
        <v>52</v>
      </c>
      <c s="34" t="s">
        <v>104</v>
      </c>
      <c s="34" t="s">
        <v>2452</v>
      </c>
      <c s="35" t="s">
        <v>5</v>
      </c>
      <c s="6" t="s">
        <v>2453</v>
      </c>
      <c s="36" t="s">
        <v>55</v>
      </c>
      <c s="37">
        <v>4.948</v>
      </c>
      <c s="36">
        <v>2.429</v>
      </c>
      <c s="36">
        <f>ROUND(G61*H61,6)</f>
      </c>
      <c r="L61" s="38">
        <v>0</v>
      </c>
      <c s="32">
        <f>ROUND(ROUND(L61,2)*ROUND(G61,3),2)</f>
      </c>
      <c s="36" t="s">
        <v>2440</v>
      </c>
      <c>
        <f>(M61*21)/100</f>
      </c>
      <c t="s">
        <v>27</v>
      </c>
    </row>
    <row r="62" spans="1:5" ht="12.75">
      <c r="A62" s="35" t="s">
        <v>57</v>
      </c>
      <c r="E62" s="39" t="s">
        <v>5</v>
      </c>
    </row>
    <row r="63" spans="1:5" ht="12.75">
      <c r="A63" s="35" t="s">
        <v>58</v>
      </c>
      <c r="E63" s="40" t="s">
        <v>2437</v>
      </c>
    </row>
    <row r="64" spans="1:5" ht="12.75">
      <c r="A64" t="s">
        <v>59</v>
      </c>
      <c r="E64" s="39" t="s">
        <v>5</v>
      </c>
    </row>
    <row r="65" spans="1:16" ht="12.75">
      <c r="A65" t="s">
        <v>52</v>
      </c>
      <c s="34" t="s">
        <v>108</v>
      </c>
      <c s="34" t="s">
        <v>2454</v>
      </c>
      <c s="35" t="s">
        <v>5</v>
      </c>
      <c s="6" t="s">
        <v>2455</v>
      </c>
      <c s="36" t="s">
        <v>77</v>
      </c>
      <c s="37">
        <v>5.688</v>
      </c>
      <c s="36">
        <v>0.019</v>
      </c>
      <c s="36">
        <f>ROUND(G65*H65,6)</f>
      </c>
      <c r="L65" s="38">
        <v>0</v>
      </c>
      <c s="32">
        <f>ROUND(ROUND(L65,2)*ROUND(G65,3),2)</f>
      </c>
      <c s="36" t="s">
        <v>2440</v>
      </c>
      <c>
        <f>(M65*21)/100</f>
      </c>
      <c t="s">
        <v>27</v>
      </c>
    </row>
    <row r="66" spans="1:5" ht="12.75">
      <c r="A66" s="35" t="s">
        <v>57</v>
      </c>
      <c r="E66" s="39" t="s">
        <v>5</v>
      </c>
    </row>
    <row r="67" spans="1:5" ht="12.75">
      <c r="A67" s="35" t="s">
        <v>58</v>
      </c>
      <c r="E67" s="40" t="s">
        <v>2441</v>
      </c>
    </row>
    <row r="68" spans="1:5" ht="12.75">
      <c r="A68" t="s">
        <v>59</v>
      </c>
      <c r="E68" s="39" t="s">
        <v>5</v>
      </c>
    </row>
    <row r="69" spans="1:16" ht="12.75">
      <c r="A69" t="s">
        <v>52</v>
      </c>
      <c s="34" t="s">
        <v>112</v>
      </c>
      <c s="34" t="s">
        <v>2456</v>
      </c>
      <c s="35" t="s">
        <v>5</v>
      </c>
      <c s="6" t="s">
        <v>2457</v>
      </c>
      <c s="36" t="s">
        <v>68</v>
      </c>
      <c s="37">
        <v>443.16</v>
      </c>
      <c s="36">
        <v>0.0025</v>
      </c>
      <c s="36">
        <f>ROUND(G69*H69,6)</f>
      </c>
      <c r="L69" s="38">
        <v>0</v>
      </c>
      <c s="32">
        <f>ROUND(ROUND(L69,2)*ROUND(G69,3),2)</f>
      </c>
      <c s="36" t="s">
        <v>655</v>
      </c>
      <c>
        <f>(M69*21)/100</f>
      </c>
      <c t="s">
        <v>27</v>
      </c>
    </row>
    <row r="70" spans="1:5" ht="12.75">
      <c r="A70" s="35" t="s">
        <v>57</v>
      </c>
      <c r="E70" s="39" t="s">
        <v>5</v>
      </c>
    </row>
    <row r="71" spans="1:5" ht="51">
      <c r="A71" s="35" t="s">
        <v>58</v>
      </c>
      <c r="E71" s="40" t="s">
        <v>2458</v>
      </c>
    </row>
    <row r="72" spans="1:5" ht="12.75">
      <c r="A72" t="s">
        <v>59</v>
      </c>
      <c r="E72" s="39" t="s">
        <v>5</v>
      </c>
    </row>
    <row r="73" spans="1:16" ht="12.75">
      <c r="A73" t="s">
        <v>52</v>
      </c>
      <c s="34" t="s">
        <v>116</v>
      </c>
      <c s="34" t="s">
        <v>2459</v>
      </c>
      <c s="35" t="s">
        <v>5</v>
      </c>
      <c s="6" t="s">
        <v>2460</v>
      </c>
      <c s="36" t="s">
        <v>83</v>
      </c>
      <c s="37">
        <v>48</v>
      </c>
      <c s="36">
        <v>0</v>
      </c>
      <c s="36">
        <f>ROUND(G73*H73,6)</f>
      </c>
      <c r="L73" s="38">
        <v>0</v>
      </c>
      <c s="32">
        <f>ROUND(ROUND(L73,2)*ROUND(G73,3),2)</f>
      </c>
      <c s="36" t="s">
        <v>655</v>
      </c>
      <c>
        <f>(M73*21)/100</f>
      </c>
      <c t="s">
        <v>27</v>
      </c>
    </row>
    <row r="74" spans="1:5" ht="12.75">
      <c r="A74" s="35" t="s">
        <v>57</v>
      </c>
      <c r="E74" s="39" t="s">
        <v>5</v>
      </c>
    </row>
    <row r="75" spans="1:5" ht="12.75">
      <c r="A75" s="35" t="s">
        <v>58</v>
      </c>
      <c r="E75" s="40" t="s">
        <v>2461</v>
      </c>
    </row>
    <row r="76" spans="1:5" ht="12.75">
      <c r="A76" t="s">
        <v>59</v>
      </c>
      <c r="E76" s="39" t="s">
        <v>5</v>
      </c>
    </row>
    <row r="77" spans="1:13" ht="12.75">
      <c r="A77" t="s">
        <v>49</v>
      </c>
      <c r="C77" s="31" t="s">
        <v>2462</v>
      </c>
      <c r="E77" s="33" t="s">
        <v>2463</v>
      </c>
      <c r="J77" s="32">
        <f>0</f>
      </c>
      <c s="32">
        <f>0</f>
      </c>
      <c s="32">
        <f>0+L78</f>
      </c>
      <c s="32">
        <f>0+M78</f>
      </c>
    </row>
    <row r="78" spans="1:16" ht="12.75">
      <c r="A78" t="s">
        <v>52</v>
      </c>
      <c s="34" t="s">
        <v>120</v>
      </c>
      <c s="34" t="s">
        <v>2464</v>
      </c>
      <c s="35" t="s">
        <v>5</v>
      </c>
      <c s="6" t="s">
        <v>2465</v>
      </c>
      <c s="36" t="s">
        <v>1202</v>
      </c>
      <c s="37">
        <v>1</v>
      </c>
      <c s="36">
        <v>0</v>
      </c>
      <c s="36">
        <f>ROUND(G78*H78,6)</f>
      </c>
      <c r="L78" s="38">
        <v>0</v>
      </c>
      <c s="32">
        <f>ROUND(ROUND(L78,2)*ROUND(G78,3),2)</f>
      </c>
      <c s="36" t="s">
        <v>655</v>
      </c>
      <c>
        <f>(M78*21)/100</f>
      </c>
      <c t="s">
        <v>27</v>
      </c>
    </row>
    <row r="79" spans="1:5" ht="12.75">
      <c r="A79" s="35" t="s">
        <v>57</v>
      </c>
      <c r="E79" s="39" t="s">
        <v>5</v>
      </c>
    </row>
    <row r="80" spans="1:5" ht="12.75">
      <c r="A80" s="35" t="s">
        <v>58</v>
      </c>
      <c r="E80" s="40" t="s">
        <v>5</v>
      </c>
    </row>
    <row r="81" spans="1:5" ht="12.75">
      <c r="A81" t="s">
        <v>59</v>
      </c>
      <c r="E81" s="39" t="s">
        <v>5</v>
      </c>
    </row>
    <row r="82" spans="1:13" ht="12.75">
      <c r="A82" t="s">
        <v>49</v>
      </c>
      <c r="C82" s="31" t="s">
        <v>2466</v>
      </c>
      <c r="E82" s="33" t="s">
        <v>2467</v>
      </c>
      <c r="J82" s="32">
        <f>0</f>
      </c>
      <c s="32">
        <f>0</f>
      </c>
      <c s="32">
        <f>0+L83+L87+L91</f>
      </c>
      <c s="32">
        <f>0+M83+M87+M91</f>
      </c>
    </row>
    <row r="83" spans="1:16" ht="12.75">
      <c r="A83" t="s">
        <v>52</v>
      </c>
      <c s="34" t="s">
        <v>123</v>
      </c>
      <c s="34" t="s">
        <v>2468</v>
      </c>
      <c s="35" t="s">
        <v>5</v>
      </c>
      <c s="6" t="s">
        <v>2469</v>
      </c>
      <c s="36" t="s">
        <v>1688</v>
      </c>
      <c s="37">
        <v>63.56</v>
      </c>
      <c s="36">
        <v>0.001</v>
      </c>
      <c s="36">
        <f>ROUND(G83*H83,6)</f>
      </c>
      <c r="L83" s="38">
        <v>0</v>
      </c>
      <c s="32">
        <f>ROUND(ROUND(L83,2)*ROUND(G83,3),2)</f>
      </c>
      <c s="36" t="s">
        <v>2440</v>
      </c>
      <c>
        <f>(M83*21)/100</f>
      </c>
      <c t="s">
        <v>27</v>
      </c>
    </row>
    <row r="84" spans="1:5" ht="12.75">
      <c r="A84" s="35" t="s">
        <v>57</v>
      </c>
      <c r="E84" s="39" t="s">
        <v>5</v>
      </c>
    </row>
    <row r="85" spans="1:5" ht="12.75">
      <c r="A85" s="35" t="s">
        <v>58</v>
      </c>
      <c r="E85" s="40" t="s">
        <v>2470</v>
      </c>
    </row>
    <row r="86" spans="1:5" ht="12.75">
      <c r="A86" t="s">
        <v>59</v>
      </c>
      <c r="E86" s="39" t="s">
        <v>5</v>
      </c>
    </row>
    <row r="87" spans="1:16" ht="25.5">
      <c r="A87" t="s">
        <v>52</v>
      </c>
      <c s="34" t="s">
        <v>128</v>
      </c>
      <c s="34" t="s">
        <v>2471</v>
      </c>
      <c s="35" t="s">
        <v>5</v>
      </c>
      <c s="6" t="s">
        <v>2472</v>
      </c>
      <c s="36" t="s">
        <v>77</v>
      </c>
      <c s="37">
        <v>17.864</v>
      </c>
      <c s="36">
        <v>0</v>
      </c>
      <c s="36">
        <f>ROUND(G87*H87,6)</f>
      </c>
      <c r="L87" s="38">
        <v>0</v>
      </c>
      <c s="32">
        <f>ROUND(ROUND(L87,2)*ROUND(G87,3),2)</f>
      </c>
      <c s="36" t="s">
        <v>2440</v>
      </c>
      <c>
        <f>(M87*21)/100</f>
      </c>
      <c t="s">
        <v>27</v>
      </c>
    </row>
    <row r="88" spans="1:5" ht="12.75">
      <c r="A88" s="35" t="s">
        <v>57</v>
      </c>
      <c r="E88" s="39" t="s">
        <v>5</v>
      </c>
    </row>
    <row r="89" spans="1:5" ht="12.75">
      <c r="A89" s="35" t="s">
        <v>58</v>
      </c>
      <c r="E89" s="40" t="s">
        <v>2473</v>
      </c>
    </row>
    <row r="90" spans="1:5" ht="12.75">
      <c r="A90" t="s">
        <v>59</v>
      </c>
      <c r="E90" s="39" t="s">
        <v>5</v>
      </c>
    </row>
    <row r="91" spans="1:16" ht="25.5">
      <c r="A91" t="s">
        <v>52</v>
      </c>
      <c s="34" t="s">
        <v>131</v>
      </c>
      <c s="34" t="s">
        <v>2474</v>
      </c>
      <c s="35" t="s">
        <v>5</v>
      </c>
      <c s="6" t="s">
        <v>2475</v>
      </c>
      <c s="36" t="s">
        <v>77</v>
      </c>
      <c s="37">
        <v>24.509</v>
      </c>
      <c s="36">
        <v>0</v>
      </c>
      <c s="36">
        <f>ROUND(G91*H91,6)</f>
      </c>
      <c r="L91" s="38">
        <v>0</v>
      </c>
      <c s="32">
        <f>ROUND(ROUND(L91,2)*ROUND(G91,3),2)</f>
      </c>
      <c s="36" t="s">
        <v>2440</v>
      </c>
      <c>
        <f>(M91*21)/100</f>
      </c>
      <c t="s">
        <v>27</v>
      </c>
    </row>
    <row r="92" spans="1:5" ht="12.75">
      <c r="A92" s="35" t="s">
        <v>57</v>
      </c>
      <c r="E92" s="39" t="s">
        <v>5</v>
      </c>
    </row>
    <row r="93" spans="1:5" ht="38.25">
      <c r="A93" s="35" t="s">
        <v>58</v>
      </c>
      <c r="E93" s="40" t="s">
        <v>2476</v>
      </c>
    </row>
    <row r="94" spans="1:5" ht="12.75">
      <c r="A94" t="s">
        <v>59</v>
      </c>
      <c r="E94" s="39" t="s">
        <v>5</v>
      </c>
    </row>
    <row r="95" spans="1:13" ht="12.75">
      <c r="A95" t="s">
        <v>49</v>
      </c>
      <c r="C95" s="31" t="s">
        <v>649</v>
      </c>
      <c r="E95" s="33" t="s">
        <v>2329</v>
      </c>
      <c r="J95" s="32">
        <f>0</f>
      </c>
      <c s="32">
        <f>0</f>
      </c>
      <c s="32">
        <f>0+L96</f>
      </c>
      <c s="32">
        <f>0+M96</f>
      </c>
    </row>
    <row r="96" spans="1:16" ht="25.5">
      <c r="A96" t="s">
        <v>52</v>
      </c>
      <c s="34" t="s">
        <v>134</v>
      </c>
      <c s="34" t="s">
        <v>1715</v>
      </c>
      <c s="35" t="s">
        <v>652</v>
      </c>
      <c s="6" t="s">
        <v>1716</v>
      </c>
      <c s="36" t="s">
        <v>654</v>
      </c>
      <c s="37">
        <v>129.144</v>
      </c>
      <c s="36">
        <v>0</v>
      </c>
      <c s="36">
        <f>ROUND(G96*H96,6)</f>
      </c>
      <c r="L96" s="38">
        <v>0</v>
      </c>
      <c s="32">
        <f>ROUND(ROUND(L96,2)*ROUND(G96,3),2)</f>
      </c>
      <c s="36" t="s">
        <v>655</v>
      </c>
      <c>
        <f>(M96*21)/100</f>
      </c>
      <c t="s">
        <v>27</v>
      </c>
    </row>
    <row r="97" spans="1:5" ht="12.75">
      <c r="A97" s="35" t="s">
        <v>57</v>
      </c>
      <c r="E97" s="39" t="s">
        <v>5</v>
      </c>
    </row>
    <row r="98" spans="1:5" ht="12.75">
      <c r="A98" s="35" t="s">
        <v>58</v>
      </c>
      <c r="E98" s="40" t="s">
        <v>2477</v>
      </c>
    </row>
    <row r="99" spans="1:5" ht="12.75">
      <c r="A99" t="s">
        <v>59</v>
      </c>
      <c r="E99" s="39" t="s">
        <v>5</v>
      </c>
    </row>
    <row r="100" spans="1:13" ht="12.75">
      <c r="A100" t="s">
        <v>2408</v>
      </c>
      <c r="C100" s="31" t="s">
        <v>2478</v>
      </c>
      <c r="E100" s="33" t="s">
        <v>2479</v>
      </c>
      <c r="J100" s="32">
        <f>0+J101+J110+J131+J144+J165</f>
      </c>
      <c s="32">
        <f>0+K101+K110+K131+K144+K165</f>
      </c>
      <c s="32">
        <f>0+L101+L110+L131+L144+L165</f>
      </c>
      <c s="32">
        <f>0+M101+M110+M131+M144+M165</f>
      </c>
    </row>
    <row r="101" spans="1:13" ht="12.75">
      <c r="A101" t="s">
        <v>49</v>
      </c>
      <c r="C101" s="31" t="s">
        <v>327</v>
      </c>
      <c r="E101" s="33" t="s">
        <v>2480</v>
      </c>
      <c r="J101" s="32">
        <f>0</f>
      </c>
      <c s="32">
        <f>0</f>
      </c>
      <c s="32">
        <f>0+L102+L106</f>
      </c>
      <c s="32">
        <f>0+M102+M106</f>
      </c>
    </row>
    <row r="102" spans="1:16" ht="12.75">
      <c r="A102" t="s">
        <v>52</v>
      </c>
      <c s="34" t="s">
        <v>50</v>
      </c>
      <c s="34" t="s">
        <v>2481</v>
      </c>
      <c s="35" t="s">
        <v>5</v>
      </c>
      <c s="6" t="s">
        <v>2482</v>
      </c>
      <c s="36" t="s">
        <v>83</v>
      </c>
      <c s="37">
        <v>10</v>
      </c>
      <c s="36">
        <v>0</v>
      </c>
      <c s="36">
        <f>ROUND(G102*H102,6)</f>
      </c>
      <c r="L102" s="38">
        <v>0</v>
      </c>
      <c s="32">
        <f>ROUND(ROUND(L102,2)*ROUND(G102,3),2)</f>
      </c>
      <c s="36" t="s">
        <v>417</v>
      </c>
      <c>
        <f>(M102*21)/100</f>
      </c>
      <c t="s">
        <v>27</v>
      </c>
    </row>
    <row r="103" spans="1:5" ht="12.75">
      <c r="A103" s="35" t="s">
        <v>57</v>
      </c>
      <c r="E103" s="39" t="s">
        <v>5</v>
      </c>
    </row>
    <row r="104" spans="1:5" ht="12.75">
      <c r="A104" s="35" t="s">
        <v>58</v>
      </c>
      <c r="E104" s="40" t="s">
        <v>2483</v>
      </c>
    </row>
    <row r="105" spans="1:5" ht="51">
      <c r="A105" t="s">
        <v>59</v>
      </c>
      <c r="E105" s="39" t="s">
        <v>2484</v>
      </c>
    </row>
    <row r="106" spans="1:16" ht="12.75">
      <c r="A106" t="s">
        <v>52</v>
      </c>
      <c s="34" t="s">
        <v>27</v>
      </c>
      <c s="34" t="s">
        <v>2485</v>
      </c>
      <c s="35" t="s">
        <v>5</v>
      </c>
      <c s="6" t="s">
        <v>2486</v>
      </c>
      <c s="36" t="s">
        <v>68</v>
      </c>
      <c s="37">
        <v>40</v>
      </c>
      <c s="36">
        <v>0</v>
      </c>
      <c s="36">
        <f>ROUND(G106*H106,6)</f>
      </c>
      <c r="L106" s="38">
        <v>0</v>
      </c>
      <c s="32">
        <f>ROUND(ROUND(L106,2)*ROUND(G106,3),2)</f>
      </c>
      <c s="36" t="s">
        <v>417</v>
      </c>
      <c>
        <f>(M106*21)/100</f>
      </c>
      <c t="s">
        <v>27</v>
      </c>
    </row>
    <row r="107" spans="1:5" ht="12.75">
      <c r="A107" s="35" t="s">
        <v>57</v>
      </c>
      <c r="E107" s="39" t="s">
        <v>5</v>
      </c>
    </row>
    <row r="108" spans="1:5" ht="12.75">
      <c r="A108" s="35" t="s">
        <v>58</v>
      </c>
      <c r="E108" s="40" t="s">
        <v>2483</v>
      </c>
    </row>
    <row r="109" spans="1:5" ht="25.5">
      <c r="A109" t="s">
        <v>59</v>
      </c>
      <c r="E109" s="39" t="s">
        <v>2487</v>
      </c>
    </row>
    <row r="110" spans="1:13" ht="12.75">
      <c r="A110" t="s">
        <v>49</v>
      </c>
      <c r="C110" s="31" t="s">
        <v>2488</v>
      </c>
      <c r="E110" s="33" t="s">
        <v>2489</v>
      </c>
      <c r="J110" s="32">
        <f>0</f>
      </c>
      <c s="32">
        <f>0</f>
      </c>
      <c s="32">
        <f>0+L111+L115+L119+L123+L127</f>
      </c>
      <c s="32">
        <f>0+M111+M115+M119+M123+M127</f>
      </c>
    </row>
    <row r="111" spans="1:16" ht="25.5">
      <c r="A111" t="s">
        <v>52</v>
      </c>
      <c s="34" t="s">
        <v>26</v>
      </c>
      <c s="34" t="s">
        <v>2490</v>
      </c>
      <c s="35" t="s">
        <v>5</v>
      </c>
      <c s="6" t="s">
        <v>2491</v>
      </c>
      <c s="36" t="s">
        <v>83</v>
      </c>
      <c s="37">
        <v>8</v>
      </c>
      <c s="36">
        <v>0</v>
      </c>
      <c s="36">
        <f>ROUND(G111*H111,6)</f>
      </c>
      <c r="L111" s="38">
        <v>0</v>
      </c>
      <c s="32">
        <f>ROUND(ROUND(L111,2)*ROUND(G111,3),2)</f>
      </c>
      <c s="36" t="s">
        <v>417</v>
      </c>
      <c>
        <f>(M111*21)/100</f>
      </c>
      <c t="s">
        <v>27</v>
      </c>
    </row>
    <row r="112" spans="1:5" ht="12.75">
      <c r="A112" s="35" t="s">
        <v>57</v>
      </c>
      <c r="E112" s="39" t="s">
        <v>5</v>
      </c>
    </row>
    <row r="113" spans="1:5" ht="12.75">
      <c r="A113" s="35" t="s">
        <v>58</v>
      </c>
      <c r="E113" s="40" t="s">
        <v>2483</v>
      </c>
    </row>
    <row r="114" spans="1:5" ht="38.25">
      <c r="A114" t="s">
        <v>59</v>
      </c>
      <c r="E114" s="39" t="s">
        <v>2492</v>
      </c>
    </row>
    <row r="115" spans="1:16" ht="12.75">
      <c r="A115" t="s">
        <v>52</v>
      </c>
      <c s="34" t="s">
        <v>65</v>
      </c>
      <c s="34" t="s">
        <v>2493</v>
      </c>
      <c s="35" t="s">
        <v>5</v>
      </c>
      <c s="6" t="s">
        <v>2494</v>
      </c>
      <c s="36" t="s">
        <v>83</v>
      </c>
      <c s="37">
        <v>2</v>
      </c>
      <c s="36">
        <v>0</v>
      </c>
      <c s="36">
        <f>ROUND(G115*H115,6)</f>
      </c>
      <c r="L115" s="38">
        <v>0</v>
      </c>
      <c s="32">
        <f>ROUND(ROUND(L115,2)*ROUND(G115,3),2)</f>
      </c>
      <c s="36" t="s">
        <v>417</v>
      </c>
      <c>
        <f>(M115*21)/100</f>
      </c>
      <c t="s">
        <v>27</v>
      </c>
    </row>
    <row r="116" spans="1:5" ht="12.75">
      <c r="A116" s="35" t="s">
        <v>57</v>
      </c>
      <c r="E116" s="39" t="s">
        <v>5</v>
      </c>
    </row>
    <row r="117" spans="1:5" ht="12.75">
      <c r="A117" s="35" t="s">
        <v>58</v>
      </c>
      <c r="E117" s="40" t="s">
        <v>2483</v>
      </c>
    </row>
    <row r="118" spans="1:5" ht="25.5">
      <c r="A118" t="s">
        <v>59</v>
      </c>
      <c r="E118" s="39" t="s">
        <v>2495</v>
      </c>
    </row>
    <row r="119" spans="1:16" ht="12.75">
      <c r="A119" t="s">
        <v>52</v>
      </c>
      <c s="34" t="s">
        <v>70</v>
      </c>
      <c s="34" t="s">
        <v>2496</v>
      </c>
      <c s="35" t="s">
        <v>5</v>
      </c>
      <c s="6" t="s">
        <v>2497</v>
      </c>
      <c s="36" t="s">
        <v>83</v>
      </c>
      <c s="37">
        <v>4</v>
      </c>
      <c s="36">
        <v>0</v>
      </c>
      <c s="36">
        <f>ROUND(G119*H119,6)</f>
      </c>
      <c r="L119" s="38">
        <v>0</v>
      </c>
      <c s="32">
        <f>ROUND(ROUND(L119,2)*ROUND(G119,3),2)</f>
      </c>
      <c s="36" t="s">
        <v>417</v>
      </c>
      <c>
        <f>(M119*21)/100</f>
      </c>
      <c t="s">
        <v>27</v>
      </c>
    </row>
    <row r="120" spans="1:5" ht="12.75">
      <c r="A120" s="35" t="s">
        <v>57</v>
      </c>
      <c r="E120" s="39" t="s">
        <v>5</v>
      </c>
    </row>
    <row r="121" spans="1:5" ht="12.75">
      <c r="A121" s="35" t="s">
        <v>58</v>
      </c>
      <c r="E121" s="40" t="s">
        <v>2483</v>
      </c>
    </row>
    <row r="122" spans="1:5" ht="25.5">
      <c r="A122" t="s">
        <v>59</v>
      </c>
      <c r="E122" s="39" t="s">
        <v>2495</v>
      </c>
    </row>
    <row r="123" spans="1:16" ht="12.75">
      <c r="A123" t="s">
        <v>52</v>
      </c>
      <c s="34" t="s">
        <v>74</v>
      </c>
      <c s="34" t="s">
        <v>2498</v>
      </c>
      <c s="35" t="s">
        <v>5</v>
      </c>
      <c s="6" t="s">
        <v>2499</v>
      </c>
      <c s="36" t="s">
        <v>83</v>
      </c>
      <c s="37">
        <v>3</v>
      </c>
      <c s="36">
        <v>0</v>
      </c>
      <c s="36">
        <f>ROUND(G123*H123,6)</f>
      </c>
      <c r="L123" s="38">
        <v>0</v>
      </c>
      <c s="32">
        <f>ROUND(ROUND(L123,2)*ROUND(G123,3),2)</f>
      </c>
      <c s="36" t="s">
        <v>417</v>
      </c>
      <c>
        <f>(M123*21)/100</f>
      </c>
      <c t="s">
        <v>27</v>
      </c>
    </row>
    <row r="124" spans="1:5" ht="12.75">
      <c r="A124" s="35" t="s">
        <v>57</v>
      </c>
      <c r="E124" s="39" t="s">
        <v>5</v>
      </c>
    </row>
    <row r="125" spans="1:5" ht="12.75">
      <c r="A125" s="35" t="s">
        <v>58</v>
      </c>
      <c r="E125" s="40" t="s">
        <v>2483</v>
      </c>
    </row>
    <row r="126" spans="1:5" ht="38.25">
      <c r="A126" t="s">
        <v>59</v>
      </c>
      <c r="E126" s="39" t="s">
        <v>2500</v>
      </c>
    </row>
    <row r="127" spans="1:16" ht="12.75">
      <c r="A127" t="s">
        <v>52</v>
      </c>
      <c s="34" t="s">
        <v>79</v>
      </c>
      <c s="34" t="s">
        <v>2501</v>
      </c>
      <c s="35" t="s">
        <v>5</v>
      </c>
      <c s="6" t="s">
        <v>2502</v>
      </c>
      <c s="36" t="s">
        <v>83</v>
      </c>
      <c s="37">
        <v>2</v>
      </c>
      <c s="36">
        <v>0</v>
      </c>
      <c s="36">
        <f>ROUND(G127*H127,6)</f>
      </c>
      <c r="L127" s="38">
        <v>0</v>
      </c>
      <c s="32">
        <f>ROUND(ROUND(L127,2)*ROUND(G127,3),2)</f>
      </c>
      <c s="36" t="s">
        <v>417</v>
      </c>
      <c>
        <f>(M127*21)/100</f>
      </c>
      <c t="s">
        <v>27</v>
      </c>
    </row>
    <row r="128" spans="1:5" ht="12.75">
      <c r="A128" s="35" t="s">
        <v>57</v>
      </c>
      <c r="E128" s="39" t="s">
        <v>5</v>
      </c>
    </row>
    <row r="129" spans="1:5" ht="12.75">
      <c r="A129" s="35" t="s">
        <v>58</v>
      </c>
      <c r="E129" s="40" t="s">
        <v>2483</v>
      </c>
    </row>
    <row r="130" spans="1:5" ht="38.25">
      <c r="A130" t="s">
        <v>59</v>
      </c>
      <c r="E130" s="39" t="s">
        <v>2500</v>
      </c>
    </row>
    <row r="131" spans="1:13" ht="12.75">
      <c r="A131" t="s">
        <v>49</v>
      </c>
      <c r="C131" s="31" t="s">
        <v>480</v>
      </c>
      <c r="E131" s="33" t="s">
        <v>2503</v>
      </c>
      <c r="J131" s="32">
        <f>0</f>
      </c>
      <c s="32">
        <f>0</f>
      </c>
      <c s="32">
        <f>0+L132+L136+L140</f>
      </c>
      <c s="32">
        <f>0+M132+M136+M140</f>
      </c>
    </row>
    <row r="132" spans="1:16" ht="12.75">
      <c r="A132" t="s">
        <v>52</v>
      </c>
      <c s="34" t="s">
        <v>85</v>
      </c>
      <c s="34" t="s">
        <v>484</v>
      </c>
      <c s="35" t="s">
        <v>5</v>
      </c>
      <c s="6" t="s">
        <v>485</v>
      </c>
      <c s="36" t="s">
        <v>68</v>
      </c>
      <c s="37">
        <v>122</v>
      </c>
      <c s="36">
        <v>0</v>
      </c>
      <c s="36">
        <f>ROUND(G132*H132,6)</f>
      </c>
      <c r="L132" s="38">
        <v>0</v>
      </c>
      <c s="32">
        <f>ROUND(ROUND(L132,2)*ROUND(G132,3),2)</f>
      </c>
      <c s="36" t="s">
        <v>417</v>
      </c>
      <c>
        <f>(M132*21)/100</f>
      </c>
      <c t="s">
        <v>27</v>
      </c>
    </row>
    <row r="133" spans="1:5" ht="12.75">
      <c r="A133" s="35" t="s">
        <v>57</v>
      </c>
      <c r="E133" s="39" t="s">
        <v>5</v>
      </c>
    </row>
    <row r="134" spans="1:5" ht="12.75">
      <c r="A134" s="35" t="s">
        <v>58</v>
      </c>
      <c r="E134" s="40" t="s">
        <v>2483</v>
      </c>
    </row>
    <row r="135" spans="1:5" ht="38.25">
      <c r="A135" t="s">
        <v>59</v>
      </c>
      <c r="E135" s="39" t="s">
        <v>2504</v>
      </c>
    </row>
    <row r="136" spans="1:16" ht="12.75">
      <c r="A136" t="s">
        <v>52</v>
      </c>
      <c s="34" t="s">
        <v>89</v>
      </c>
      <c s="34" t="s">
        <v>2505</v>
      </c>
      <c s="35" t="s">
        <v>5</v>
      </c>
      <c s="6" t="s">
        <v>2506</v>
      </c>
      <c s="36" t="s">
        <v>68</v>
      </c>
      <c s="37">
        <v>12</v>
      </c>
      <c s="36">
        <v>0</v>
      </c>
      <c s="36">
        <f>ROUND(G136*H136,6)</f>
      </c>
      <c r="L136" s="38">
        <v>0</v>
      </c>
      <c s="32">
        <f>ROUND(ROUND(L136,2)*ROUND(G136,3),2)</f>
      </c>
      <c s="36" t="s">
        <v>417</v>
      </c>
      <c>
        <f>(M136*21)/100</f>
      </c>
      <c t="s">
        <v>27</v>
      </c>
    </row>
    <row r="137" spans="1:5" ht="12.75">
      <c r="A137" s="35" t="s">
        <v>57</v>
      </c>
      <c r="E137" s="39" t="s">
        <v>5</v>
      </c>
    </row>
    <row r="138" spans="1:5" ht="12.75">
      <c r="A138" s="35" t="s">
        <v>58</v>
      </c>
      <c r="E138" s="40" t="s">
        <v>2483</v>
      </c>
    </row>
    <row r="139" spans="1:5" ht="38.25">
      <c r="A139" t="s">
        <v>59</v>
      </c>
      <c r="E139" s="39" t="s">
        <v>2504</v>
      </c>
    </row>
    <row r="140" spans="1:16" ht="25.5">
      <c r="A140" t="s">
        <v>52</v>
      </c>
      <c s="34" t="s">
        <v>93</v>
      </c>
      <c s="34" t="s">
        <v>490</v>
      </c>
      <c s="35" t="s">
        <v>5</v>
      </c>
      <c s="6" t="s">
        <v>491</v>
      </c>
      <c s="36" t="s">
        <v>83</v>
      </c>
      <c s="37">
        <v>40</v>
      </c>
      <c s="36">
        <v>0</v>
      </c>
      <c s="36">
        <f>ROUND(G140*H140,6)</f>
      </c>
      <c r="L140" s="38">
        <v>0</v>
      </c>
      <c s="32">
        <f>ROUND(ROUND(L140,2)*ROUND(G140,3),2)</f>
      </c>
      <c s="36" t="s">
        <v>417</v>
      </c>
      <c>
        <f>(M140*21)/100</f>
      </c>
      <c t="s">
        <v>27</v>
      </c>
    </row>
    <row r="141" spans="1:5" ht="12.75">
      <c r="A141" s="35" t="s">
        <v>57</v>
      </c>
      <c r="E141" s="39" t="s">
        <v>5</v>
      </c>
    </row>
    <row r="142" spans="1:5" ht="12.75">
      <c r="A142" s="35" t="s">
        <v>58</v>
      </c>
      <c r="E142" s="40" t="s">
        <v>2483</v>
      </c>
    </row>
    <row r="143" spans="1:5" ht="38.25">
      <c r="A143" t="s">
        <v>59</v>
      </c>
      <c r="E143" s="39" t="s">
        <v>2507</v>
      </c>
    </row>
    <row r="144" spans="1:13" ht="12.75">
      <c r="A144" t="s">
        <v>49</v>
      </c>
      <c r="C144" s="31" t="s">
        <v>497</v>
      </c>
      <c r="E144" s="33" t="s">
        <v>2508</v>
      </c>
      <c r="J144" s="32">
        <f>0</f>
      </c>
      <c s="32">
        <f>0</f>
      </c>
      <c s="32">
        <f>0+L145+L149+L153+L157+L161</f>
      </c>
      <c s="32">
        <f>0+M145+M149+M153+M157+M161</f>
      </c>
    </row>
    <row r="145" spans="1:16" ht="25.5">
      <c r="A145" t="s">
        <v>52</v>
      </c>
      <c s="34" t="s">
        <v>97</v>
      </c>
      <c s="34" t="s">
        <v>2509</v>
      </c>
      <c s="35" t="s">
        <v>5</v>
      </c>
      <c s="6" t="s">
        <v>2510</v>
      </c>
      <c s="36" t="s">
        <v>83</v>
      </c>
      <c s="37">
        <v>1</v>
      </c>
      <c s="36">
        <v>0</v>
      </c>
      <c s="36">
        <f>ROUND(G145*H145,6)</f>
      </c>
      <c r="L145" s="38">
        <v>0</v>
      </c>
      <c s="32">
        <f>ROUND(ROUND(L145,2)*ROUND(G145,3),2)</f>
      </c>
      <c s="36" t="s">
        <v>417</v>
      </c>
      <c>
        <f>(M145*21)/100</f>
      </c>
      <c t="s">
        <v>27</v>
      </c>
    </row>
    <row r="146" spans="1:5" ht="12.75">
      <c r="A146" s="35" t="s">
        <v>57</v>
      </c>
      <c r="E146" s="39" t="s">
        <v>5</v>
      </c>
    </row>
    <row r="147" spans="1:5" ht="12.75">
      <c r="A147" s="35" t="s">
        <v>58</v>
      </c>
      <c r="E147" s="40" t="s">
        <v>2483</v>
      </c>
    </row>
    <row r="148" spans="1:5" ht="63.75">
      <c r="A148" t="s">
        <v>59</v>
      </c>
      <c r="E148" s="39" t="s">
        <v>2511</v>
      </c>
    </row>
    <row r="149" spans="1:16" ht="25.5">
      <c r="A149" t="s">
        <v>52</v>
      </c>
      <c s="34" t="s">
        <v>100</v>
      </c>
      <c s="34" t="s">
        <v>503</v>
      </c>
      <c s="35" t="s">
        <v>5</v>
      </c>
      <c s="6" t="s">
        <v>504</v>
      </c>
      <c s="36" t="s">
        <v>83</v>
      </c>
      <c s="37">
        <v>1</v>
      </c>
      <c s="36">
        <v>0</v>
      </c>
      <c s="36">
        <f>ROUND(G149*H149,6)</f>
      </c>
      <c r="L149" s="38">
        <v>0</v>
      </c>
      <c s="32">
        <f>ROUND(ROUND(L149,2)*ROUND(G149,3),2)</f>
      </c>
      <c s="36" t="s">
        <v>417</v>
      </c>
      <c>
        <f>(M149*21)/100</f>
      </c>
      <c t="s">
        <v>27</v>
      </c>
    </row>
    <row r="150" spans="1:5" ht="12.75">
      <c r="A150" s="35" t="s">
        <v>57</v>
      </c>
      <c r="E150" s="39" t="s">
        <v>5</v>
      </c>
    </row>
    <row r="151" spans="1:5" ht="12.75">
      <c r="A151" s="35" t="s">
        <v>58</v>
      </c>
      <c r="E151" s="40" t="s">
        <v>2483</v>
      </c>
    </row>
    <row r="152" spans="1:5" ht="38.25">
      <c r="A152" t="s">
        <v>59</v>
      </c>
      <c r="E152" s="39" t="s">
        <v>2512</v>
      </c>
    </row>
    <row r="153" spans="1:16" ht="12.75">
      <c r="A153" t="s">
        <v>52</v>
      </c>
      <c s="34" t="s">
        <v>104</v>
      </c>
      <c s="34" t="s">
        <v>1933</v>
      </c>
      <c s="35" t="s">
        <v>5</v>
      </c>
      <c s="6" t="s">
        <v>1934</v>
      </c>
      <c s="36" t="s">
        <v>83</v>
      </c>
      <c s="37">
        <v>10</v>
      </c>
      <c s="36">
        <v>0</v>
      </c>
      <c s="36">
        <f>ROUND(G153*H153,6)</f>
      </c>
      <c r="L153" s="38">
        <v>0</v>
      </c>
      <c s="32">
        <f>ROUND(ROUND(L153,2)*ROUND(G153,3),2)</f>
      </c>
      <c s="36" t="s">
        <v>417</v>
      </c>
      <c>
        <f>(M153*21)/100</f>
      </c>
      <c t="s">
        <v>27</v>
      </c>
    </row>
    <row r="154" spans="1:5" ht="12.75">
      <c r="A154" s="35" t="s">
        <v>57</v>
      </c>
      <c r="E154" s="39" t="s">
        <v>5</v>
      </c>
    </row>
    <row r="155" spans="1:5" ht="12.75">
      <c r="A155" s="35" t="s">
        <v>58</v>
      </c>
      <c r="E155" s="40" t="s">
        <v>2483</v>
      </c>
    </row>
    <row r="156" spans="1:5" ht="38.25">
      <c r="A156" t="s">
        <v>59</v>
      </c>
      <c r="E156" s="39" t="s">
        <v>2513</v>
      </c>
    </row>
    <row r="157" spans="1:16" ht="12.75">
      <c r="A157" t="s">
        <v>52</v>
      </c>
      <c s="34" t="s">
        <v>108</v>
      </c>
      <c s="34" t="s">
        <v>1936</v>
      </c>
      <c s="35" t="s">
        <v>5</v>
      </c>
      <c s="6" t="s">
        <v>1937</v>
      </c>
      <c s="36" t="s">
        <v>83</v>
      </c>
      <c s="37">
        <v>1</v>
      </c>
      <c s="36">
        <v>0</v>
      </c>
      <c s="36">
        <f>ROUND(G157*H157,6)</f>
      </c>
      <c r="L157" s="38">
        <v>0</v>
      </c>
      <c s="32">
        <f>ROUND(ROUND(L157,2)*ROUND(G157,3),2)</f>
      </c>
      <c s="36" t="s">
        <v>417</v>
      </c>
      <c>
        <f>(M157*21)/100</f>
      </c>
      <c t="s">
        <v>27</v>
      </c>
    </row>
    <row r="158" spans="1:5" ht="12.75">
      <c r="A158" s="35" t="s">
        <v>57</v>
      </c>
      <c r="E158" s="39" t="s">
        <v>5</v>
      </c>
    </row>
    <row r="159" spans="1:5" ht="12.75">
      <c r="A159" s="35" t="s">
        <v>58</v>
      </c>
      <c r="E159" s="40" t="s">
        <v>2483</v>
      </c>
    </row>
    <row r="160" spans="1:5" ht="38.25">
      <c r="A160" t="s">
        <v>59</v>
      </c>
      <c r="E160" s="39" t="s">
        <v>2514</v>
      </c>
    </row>
    <row r="161" spans="1:16" ht="12.75">
      <c r="A161" t="s">
        <v>52</v>
      </c>
      <c s="34" t="s">
        <v>112</v>
      </c>
      <c s="34" t="s">
        <v>505</v>
      </c>
      <c s="35" t="s">
        <v>5</v>
      </c>
      <c s="6" t="s">
        <v>506</v>
      </c>
      <c s="36" t="s">
        <v>280</v>
      </c>
      <c s="37">
        <v>10</v>
      </c>
      <c s="36">
        <v>0</v>
      </c>
      <c s="36">
        <f>ROUND(G161*H161,6)</f>
      </c>
      <c r="L161" s="38">
        <v>0</v>
      </c>
      <c s="32">
        <f>ROUND(ROUND(L161,2)*ROUND(G161,3),2)</f>
      </c>
      <c s="36" t="s">
        <v>417</v>
      </c>
      <c>
        <f>(M161*21)/100</f>
      </c>
      <c t="s">
        <v>27</v>
      </c>
    </row>
    <row r="162" spans="1:5" ht="12.75">
      <c r="A162" s="35" t="s">
        <v>57</v>
      </c>
      <c r="E162" s="39" t="s">
        <v>5</v>
      </c>
    </row>
    <row r="163" spans="1:5" ht="12.75">
      <c r="A163" s="35" t="s">
        <v>58</v>
      </c>
      <c r="E163" s="40" t="s">
        <v>2483</v>
      </c>
    </row>
    <row r="164" spans="1:5" ht="38.25">
      <c r="A164" t="s">
        <v>59</v>
      </c>
      <c r="E164" s="39" t="s">
        <v>2515</v>
      </c>
    </row>
    <row r="165" spans="1:13" ht="12.75">
      <c r="A165" t="s">
        <v>49</v>
      </c>
      <c r="C165" s="31" t="s">
        <v>649</v>
      </c>
      <c r="E165" s="33" t="s">
        <v>650</v>
      </c>
      <c r="J165" s="32">
        <f>0</f>
      </c>
      <c s="32">
        <f>0</f>
      </c>
      <c s="32">
        <f>0+L166+L170</f>
      </c>
      <c s="32">
        <f>0+M166+M170</f>
      </c>
    </row>
    <row r="166" spans="1:16" ht="25.5">
      <c r="A166" t="s">
        <v>52</v>
      </c>
      <c s="34" t="s">
        <v>116</v>
      </c>
      <c s="34" t="s">
        <v>2516</v>
      </c>
      <c s="35" t="s">
        <v>652</v>
      </c>
      <c s="6" t="s">
        <v>2517</v>
      </c>
      <c s="36" t="s">
        <v>654</v>
      </c>
      <c s="37">
        <v>0.01</v>
      </c>
      <c s="36">
        <v>0</v>
      </c>
      <c s="36">
        <f>ROUND(G166*H166,6)</f>
      </c>
      <c r="L166" s="38">
        <v>0</v>
      </c>
      <c s="32">
        <f>ROUND(ROUND(L166,2)*ROUND(G166,3),2)</f>
      </c>
      <c s="36" t="s">
        <v>655</v>
      </c>
      <c>
        <f>(M166*21)/100</f>
      </c>
      <c t="s">
        <v>27</v>
      </c>
    </row>
    <row r="167" spans="1:5" ht="12.75">
      <c r="A167" s="35" t="s">
        <v>57</v>
      </c>
      <c r="E167" s="39" t="s">
        <v>656</v>
      </c>
    </row>
    <row r="168" spans="1:5" ht="12.75">
      <c r="A168" s="35" t="s">
        <v>58</v>
      </c>
      <c r="E168" s="40" t="s">
        <v>2483</v>
      </c>
    </row>
    <row r="169" spans="1:5" ht="165.75">
      <c r="A169" t="s">
        <v>59</v>
      </c>
      <c r="E169" s="39" t="s">
        <v>657</v>
      </c>
    </row>
    <row r="170" spans="1:16" ht="25.5">
      <c r="A170" t="s">
        <v>52</v>
      </c>
      <c s="34" t="s">
        <v>120</v>
      </c>
      <c s="34" t="s">
        <v>2518</v>
      </c>
      <c s="35" t="s">
        <v>652</v>
      </c>
      <c s="6" t="s">
        <v>2519</v>
      </c>
      <c s="36" t="s">
        <v>654</v>
      </c>
      <c s="37">
        <v>0.01</v>
      </c>
      <c s="36">
        <v>0</v>
      </c>
      <c s="36">
        <f>ROUND(G170*H170,6)</f>
      </c>
      <c r="L170" s="38">
        <v>0</v>
      </c>
      <c s="32">
        <f>ROUND(ROUND(L170,2)*ROUND(G170,3),2)</f>
      </c>
      <c s="36" t="s">
        <v>655</v>
      </c>
      <c>
        <f>(M170*21)/100</f>
      </c>
      <c t="s">
        <v>27</v>
      </c>
    </row>
    <row r="171" spans="1:5" ht="12.75">
      <c r="A171" s="35" t="s">
        <v>57</v>
      </c>
      <c r="E171" s="39" t="s">
        <v>656</v>
      </c>
    </row>
    <row r="172" spans="1:5" ht="12.75">
      <c r="A172" s="35" t="s">
        <v>58</v>
      </c>
      <c r="E172" s="40" t="s">
        <v>2483</v>
      </c>
    </row>
    <row r="173" spans="1:5" ht="165.75">
      <c r="A173" t="s">
        <v>59</v>
      </c>
      <c r="E173" s="39" t="s">
        <v>657</v>
      </c>
    </row>
    <row r="174" spans="1:13" ht="12.75">
      <c r="A174" t="s">
        <v>46</v>
      </c>
      <c r="C174" s="31" t="s">
        <v>2520</v>
      </c>
      <c r="E174" s="33" t="s">
        <v>2521</v>
      </c>
      <c r="J174" s="32">
        <f>0+J175</f>
      </c>
      <c s="32">
        <f>0+K175</f>
      </c>
      <c s="32">
        <f>0+L175</f>
      </c>
      <c s="32">
        <f>0+M175</f>
      </c>
    </row>
    <row r="175" spans="1:13" ht="12.75">
      <c r="A175" t="s">
        <v>2408</v>
      </c>
      <c r="C175" s="31" t="s">
        <v>2522</v>
      </c>
      <c r="E175" s="33" t="s">
        <v>2521</v>
      </c>
      <c r="J175" s="32">
        <f>0+J176+J189+J246+J299+J308+J321+J334+J343+J364+J373+J382</f>
      </c>
      <c s="32">
        <f>0+K176+K189+K246+K299+K308+K321+K334+K343+K364+K373+K382</f>
      </c>
      <c s="32">
        <f>0+L176+L189+L246+L299+L308+L321+L334+L343+L364+L373+L382</f>
      </c>
      <c s="32">
        <f>0+M176+M189+M246+M299+M308+M321+M334+M343+M364+M373+M382</f>
      </c>
    </row>
    <row r="176" spans="1:13" ht="12.75">
      <c r="A176" t="s">
        <v>49</v>
      </c>
      <c r="C176" s="31" t="s">
        <v>50</v>
      </c>
      <c r="E176" s="33" t="s">
        <v>51</v>
      </c>
      <c r="J176" s="32">
        <f>0</f>
      </c>
      <c s="32">
        <f>0</f>
      </c>
      <c s="32">
        <f>0+L177+L181+L185</f>
      </c>
      <c s="32">
        <f>0+M177+M181+M185</f>
      </c>
    </row>
    <row r="177" spans="1:16" ht="25.5">
      <c r="A177" t="s">
        <v>52</v>
      </c>
      <c s="34" t="s">
        <v>50</v>
      </c>
      <c s="34" t="s">
        <v>2523</v>
      </c>
      <c s="35" t="s">
        <v>5</v>
      </c>
      <c s="6" t="s">
        <v>2524</v>
      </c>
      <c s="36" t="s">
        <v>55</v>
      </c>
      <c s="37">
        <v>103.45</v>
      </c>
      <c s="36">
        <v>0</v>
      </c>
      <c s="36">
        <f>ROUND(G177*H177,6)</f>
      </c>
      <c r="L177" s="38">
        <v>0</v>
      </c>
      <c s="32">
        <f>ROUND(ROUND(L177,2)*ROUND(G177,3),2)</f>
      </c>
      <c s="36" t="s">
        <v>2412</v>
      </c>
      <c>
        <f>(M177*21)/100</f>
      </c>
      <c t="s">
        <v>27</v>
      </c>
    </row>
    <row r="178" spans="1:5" ht="12.75">
      <c r="A178" s="35" t="s">
        <v>57</v>
      </c>
      <c r="E178" s="39" t="s">
        <v>5</v>
      </c>
    </row>
    <row r="179" spans="1:5" ht="12.75">
      <c r="A179" s="35" t="s">
        <v>58</v>
      </c>
      <c r="E179" s="40" t="s">
        <v>2525</v>
      </c>
    </row>
    <row r="180" spans="1:5" ht="51">
      <c r="A180" t="s">
        <v>59</v>
      </c>
      <c r="E180" s="39" t="s">
        <v>2526</v>
      </c>
    </row>
    <row r="181" spans="1:16" ht="25.5">
      <c r="A181" t="s">
        <v>52</v>
      </c>
      <c s="34" t="s">
        <v>27</v>
      </c>
      <c s="34" t="s">
        <v>2527</v>
      </c>
      <c s="35" t="s">
        <v>5</v>
      </c>
      <c s="6" t="s">
        <v>2528</v>
      </c>
      <c s="36" t="s">
        <v>55</v>
      </c>
      <c s="37">
        <v>103.45</v>
      </c>
      <c s="36">
        <v>0</v>
      </c>
      <c s="36">
        <f>ROUND(G181*H181,6)</f>
      </c>
      <c r="L181" s="38">
        <v>0</v>
      </c>
      <c s="32">
        <f>ROUND(ROUND(L181,2)*ROUND(G181,3),2)</f>
      </c>
      <c s="36" t="s">
        <v>2412</v>
      </c>
      <c>
        <f>(M181*21)/100</f>
      </c>
      <c t="s">
        <v>27</v>
      </c>
    </row>
    <row r="182" spans="1:5" ht="12.75">
      <c r="A182" s="35" t="s">
        <v>57</v>
      </c>
      <c r="E182" s="39" t="s">
        <v>5</v>
      </c>
    </row>
    <row r="183" spans="1:5" ht="12.75">
      <c r="A183" s="35" t="s">
        <v>58</v>
      </c>
      <c r="E183" s="40" t="s">
        <v>2525</v>
      </c>
    </row>
    <row r="184" spans="1:5" ht="63.75">
      <c r="A184" t="s">
        <v>59</v>
      </c>
      <c r="E184" s="39" t="s">
        <v>2529</v>
      </c>
    </row>
    <row r="185" spans="1:16" ht="12.75">
      <c r="A185" t="s">
        <v>52</v>
      </c>
      <c s="34" t="s">
        <v>26</v>
      </c>
      <c s="34" t="s">
        <v>2419</v>
      </c>
      <c s="35" t="s">
        <v>5</v>
      </c>
      <c s="6" t="s">
        <v>2420</v>
      </c>
      <c s="36" t="s">
        <v>55</v>
      </c>
      <c s="37">
        <v>90.446</v>
      </c>
      <c s="36">
        <v>0</v>
      </c>
      <c s="36">
        <f>ROUND(G185*H185,6)</f>
      </c>
      <c r="L185" s="38">
        <v>0</v>
      </c>
      <c s="32">
        <f>ROUND(ROUND(L185,2)*ROUND(G185,3),2)</f>
      </c>
      <c s="36" t="s">
        <v>2412</v>
      </c>
      <c>
        <f>(M185*21)/100</f>
      </c>
      <c t="s">
        <v>27</v>
      </c>
    </row>
    <row r="186" spans="1:5" ht="12.75">
      <c r="A186" s="35" t="s">
        <v>57</v>
      </c>
      <c r="E186" s="39" t="s">
        <v>5</v>
      </c>
    </row>
    <row r="187" spans="1:5" ht="12.75">
      <c r="A187" s="35" t="s">
        <v>58</v>
      </c>
      <c r="E187" s="40" t="s">
        <v>2530</v>
      </c>
    </row>
    <row r="188" spans="1:5" ht="153">
      <c r="A188" t="s">
        <v>59</v>
      </c>
      <c r="E188" s="39" t="s">
        <v>2422</v>
      </c>
    </row>
    <row r="189" spans="1:13" ht="12.75">
      <c r="A189" t="s">
        <v>49</v>
      </c>
      <c r="C189" s="31" t="s">
        <v>27</v>
      </c>
      <c r="E189" s="33" t="s">
        <v>2426</v>
      </c>
      <c r="J189" s="32">
        <f>0</f>
      </c>
      <c s="32">
        <f>0</f>
      </c>
      <c s="32">
        <f>0+L190+L194+L198+L202+L206+L210+L214+L218+L222+L226+L230+L234+L238+L242</f>
      </c>
      <c s="32">
        <f>0+M190+M194+M198+M202+M206+M210+M214+M218+M222+M226+M230+M234+M238+M242</f>
      </c>
    </row>
    <row r="190" spans="1:16" ht="25.5">
      <c r="A190" t="s">
        <v>52</v>
      </c>
      <c s="34" t="s">
        <v>65</v>
      </c>
      <c s="34" t="s">
        <v>2531</v>
      </c>
      <c s="35" t="s">
        <v>5</v>
      </c>
      <c s="6" t="s">
        <v>2532</v>
      </c>
      <c s="36" t="s">
        <v>654</v>
      </c>
      <c s="37">
        <v>0.624</v>
      </c>
      <c s="36">
        <v>1</v>
      </c>
      <c s="36">
        <f>ROUND(G190*H190,6)</f>
      </c>
      <c r="L190" s="38">
        <v>0</v>
      </c>
      <c s="32">
        <f>ROUND(ROUND(L190,2)*ROUND(G190,3),2)</f>
      </c>
      <c s="36" t="s">
        <v>2440</v>
      </c>
      <c>
        <f>(M190*21)/100</f>
      </c>
      <c t="s">
        <v>27</v>
      </c>
    </row>
    <row r="191" spans="1:5" ht="12.75">
      <c r="A191" s="35" t="s">
        <v>57</v>
      </c>
      <c r="E191" s="39" t="s">
        <v>5</v>
      </c>
    </row>
    <row r="192" spans="1:5" ht="12.75">
      <c r="A192" s="35" t="s">
        <v>58</v>
      </c>
      <c r="E192" s="40" t="s">
        <v>2533</v>
      </c>
    </row>
    <row r="193" spans="1:5" ht="12.75">
      <c r="A193" t="s">
        <v>59</v>
      </c>
      <c r="E193" s="39" t="s">
        <v>5</v>
      </c>
    </row>
    <row r="194" spans="1:16" ht="25.5">
      <c r="A194" t="s">
        <v>52</v>
      </c>
      <c s="34" t="s">
        <v>70</v>
      </c>
      <c s="34" t="s">
        <v>2534</v>
      </c>
      <c s="35" t="s">
        <v>5</v>
      </c>
      <c s="6" t="s">
        <v>2535</v>
      </c>
      <c s="36" t="s">
        <v>55</v>
      </c>
      <c s="37">
        <v>1.084</v>
      </c>
      <c s="36">
        <v>2.16</v>
      </c>
      <c s="36">
        <f>ROUND(G194*H194,6)</f>
      </c>
      <c r="L194" s="38">
        <v>0</v>
      </c>
      <c s="32">
        <f>ROUND(ROUND(L194,2)*ROUND(G194,3),2)</f>
      </c>
      <c s="36" t="s">
        <v>2412</v>
      </c>
      <c>
        <f>(M194*21)/100</f>
      </c>
      <c t="s">
        <v>27</v>
      </c>
    </row>
    <row r="195" spans="1:5" ht="12.75">
      <c r="A195" s="35" t="s">
        <v>57</v>
      </c>
      <c r="E195" s="39" t="s">
        <v>5</v>
      </c>
    </row>
    <row r="196" spans="1:5" ht="12.75">
      <c r="A196" s="35" t="s">
        <v>58</v>
      </c>
      <c r="E196" s="40" t="s">
        <v>2536</v>
      </c>
    </row>
    <row r="197" spans="1:5" ht="51">
      <c r="A197" t="s">
        <v>59</v>
      </c>
      <c r="E197" s="39" t="s">
        <v>2430</v>
      </c>
    </row>
    <row r="198" spans="1:16" ht="12.75">
      <c r="A198" t="s">
        <v>52</v>
      </c>
      <c s="34" t="s">
        <v>74</v>
      </c>
      <c s="34" t="s">
        <v>2435</v>
      </c>
      <c s="35" t="s">
        <v>5</v>
      </c>
      <c s="6" t="s">
        <v>2436</v>
      </c>
      <c s="36" t="s">
        <v>55</v>
      </c>
      <c s="37">
        <v>4.044</v>
      </c>
      <c s="36">
        <v>2.45329</v>
      </c>
      <c s="36">
        <f>ROUND(G198*H198,6)</f>
      </c>
      <c r="L198" s="38">
        <v>0</v>
      </c>
      <c s="32">
        <f>ROUND(ROUND(L198,2)*ROUND(G198,3),2)</f>
      </c>
      <c s="36" t="s">
        <v>2412</v>
      </c>
      <c>
        <f>(M198*21)/100</f>
      </c>
      <c t="s">
        <v>27</v>
      </c>
    </row>
    <row r="199" spans="1:5" ht="12.75">
      <c r="A199" s="35" t="s">
        <v>57</v>
      </c>
      <c r="E199" s="39" t="s">
        <v>5</v>
      </c>
    </row>
    <row r="200" spans="1:5" ht="12.75">
      <c r="A200" s="35" t="s">
        <v>58</v>
      </c>
      <c r="E200" s="40" t="s">
        <v>2537</v>
      </c>
    </row>
    <row r="201" spans="1:5" ht="89.25">
      <c r="A201" t="s">
        <v>59</v>
      </c>
      <c r="E201" s="39" t="s">
        <v>2434</v>
      </c>
    </row>
    <row r="202" spans="1:16" ht="12.75">
      <c r="A202" t="s">
        <v>52</v>
      </c>
      <c s="34" t="s">
        <v>79</v>
      </c>
      <c s="34" t="s">
        <v>2538</v>
      </c>
      <c s="35" t="s">
        <v>5</v>
      </c>
      <c s="6" t="s">
        <v>2539</v>
      </c>
      <c s="36" t="s">
        <v>77</v>
      </c>
      <c s="37">
        <v>3.618</v>
      </c>
      <c s="36">
        <v>0.00247</v>
      </c>
      <c s="36">
        <f>ROUND(G202*H202,6)</f>
      </c>
      <c r="L202" s="38">
        <v>0</v>
      </c>
      <c s="32">
        <f>ROUND(ROUND(L202,2)*ROUND(G202,3),2)</f>
      </c>
      <c s="36" t="s">
        <v>2412</v>
      </c>
      <c>
        <f>(M202*21)/100</f>
      </c>
      <c t="s">
        <v>27</v>
      </c>
    </row>
    <row r="203" spans="1:5" ht="12.75">
      <c r="A203" s="35" t="s">
        <v>57</v>
      </c>
      <c r="E203" s="39" t="s">
        <v>5</v>
      </c>
    </row>
    <row r="204" spans="1:5" ht="12.75">
      <c r="A204" s="35" t="s">
        <v>58</v>
      </c>
      <c r="E204" s="40" t="s">
        <v>2540</v>
      </c>
    </row>
    <row r="205" spans="1:5" ht="38.25">
      <c r="A205" t="s">
        <v>59</v>
      </c>
      <c r="E205" s="39" t="s">
        <v>2541</v>
      </c>
    </row>
    <row r="206" spans="1:16" ht="12.75">
      <c r="A206" t="s">
        <v>52</v>
      </c>
      <c s="34" t="s">
        <v>85</v>
      </c>
      <c s="34" t="s">
        <v>2438</v>
      </c>
      <c s="35" t="s">
        <v>5</v>
      </c>
      <c s="6" t="s">
        <v>2439</v>
      </c>
      <c s="36" t="s">
        <v>77</v>
      </c>
      <c s="37">
        <v>3.618</v>
      </c>
      <c s="36">
        <v>0</v>
      </c>
      <c s="36">
        <f>ROUND(G206*H206,6)</f>
      </c>
      <c r="L206" s="38">
        <v>0</v>
      </c>
      <c s="32">
        <f>ROUND(ROUND(L206,2)*ROUND(G206,3),2)</f>
      </c>
      <c s="36" t="s">
        <v>2412</v>
      </c>
      <c>
        <f>(M206*21)/100</f>
      </c>
      <c t="s">
        <v>27</v>
      </c>
    </row>
    <row r="207" spans="1:5" ht="12.75">
      <c r="A207" s="35" t="s">
        <v>57</v>
      </c>
      <c r="E207" s="39" t="s">
        <v>5</v>
      </c>
    </row>
    <row r="208" spans="1:5" ht="12.75">
      <c r="A208" s="35" t="s">
        <v>58</v>
      </c>
      <c r="E208" s="40" t="s">
        <v>2540</v>
      </c>
    </row>
    <row r="209" spans="1:5" ht="38.25">
      <c r="A209" t="s">
        <v>59</v>
      </c>
      <c r="E209" s="39" t="s">
        <v>2541</v>
      </c>
    </row>
    <row r="210" spans="1:16" ht="12.75">
      <c r="A210" t="s">
        <v>52</v>
      </c>
      <c s="34" t="s">
        <v>89</v>
      </c>
      <c s="34" t="s">
        <v>2442</v>
      </c>
      <c s="35" t="s">
        <v>5</v>
      </c>
      <c s="6" t="s">
        <v>2443</v>
      </c>
      <c s="36" t="s">
        <v>654</v>
      </c>
      <c s="37">
        <v>0.36</v>
      </c>
      <c s="36">
        <v>1.06277</v>
      </c>
      <c s="36">
        <f>ROUND(G210*H210,6)</f>
      </c>
      <c r="L210" s="38">
        <v>0</v>
      </c>
      <c s="32">
        <f>ROUND(ROUND(L210,2)*ROUND(G210,3),2)</f>
      </c>
      <c s="36" t="s">
        <v>2412</v>
      </c>
      <c>
        <f>(M210*21)/100</f>
      </c>
      <c t="s">
        <v>27</v>
      </c>
    </row>
    <row r="211" spans="1:5" ht="12.75">
      <c r="A211" s="35" t="s">
        <v>57</v>
      </c>
      <c r="E211" s="39" t="s">
        <v>5</v>
      </c>
    </row>
    <row r="212" spans="1:5" ht="12.75">
      <c r="A212" s="35" t="s">
        <v>58</v>
      </c>
      <c r="E212" s="40" t="s">
        <v>2542</v>
      </c>
    </row>
    <row r="213" spans="1:5" ht="25.5">
      <c r="A213" t="s">
        <v>59</v>
      </c>
      <c r="E213" s="39" t="s">
        <v>2543</v>
      </c>
    </row>
    <row r="214" spans="1:16" ht="12.75">
      <c r="A214" t="s">
        <v>52</v>
      </c>
      <c s="34" t="s">
        <v>93</v>
      </c>
      <c s="34" t="s">
        <v>2544</v>
      </c>
      <c s="35" t="s">
        <v>5</v>
      </c>
      <c s="6" t="s">
        <v>2545</v>
      </c>
      <c s="36" t="s">
        <v>55</v>
      </c>
      <c s="37">
        <v>6.773</v>
      </c>
      <c s="36">
        <v>2.45329</v>
      </c>
      <c s="36">
        <f>ROUND(G214*H214,6)</f>
      </c>
      <c r="L214" s="38">
        <v>0</v>
      </c>
      <c s="32">
        <f>ROUND(ROUND(L214,2)*ROUND(G214,3),2)</f>
      </c>
      <c s="36" t="s">
        <v>2412</v>
      </c>
      <c>
        <f>(M214*21)/100</f>
      </c>
      <c t="s">
        <v>27</v>
      </c>
    </row>
    <row r="215" spans="1:5" ht="12.75">
      <c r="A215" s="35" t="s">
        <v>57</v>
      </c>
      <c r="E215" s="39" t="s">
        <v>5</v>
      </c>
    </row>
    <row r="216" spans="1:5" ht="12.75">
      <c r="A216" s="35" t="s">
        <v>58</v>
      </c>
      <c r="E216" s="40" t="s">
        <v>2546</v>
      </c>
    </row>
    <row r="217" spans="1:5" ht="89.25">
      <c r="A217" t="s">
        <v>59</v>
      </c>
      <c r="E217" s="39" t="s">
        <v>2434</v>
      </c>
    </row>
    <row r="218" spans="1:16" ht="12.75">
      <c r="A218" t="s">
        <v>52</v>
      </c>
      <c s="34" t="s">
        <v>97</v>
      </c>
      <c s="34" t="s">
        <v>2547</v>
      </c>
      <c s="35" t="s">
        <v>5</v>
      </c>
      <c s="6" t="s">
        <v>2548</v>
      </c>
      <c s="36" t="s">
        <v>77</v>
      </c>
      <c s="37">
        <v>40.579</v>
      </c>
      <c s="36">
        <v>0.00269</v>
      </c>
      <c s="36">
        <f>ROUND(G218*H218,6)</f>
      </c>
      <c r="L218" s="38">
        <v>0</v>
      </c>
      <c s="32">
        <f>ROUND(ROUND(L218,2)*ROUND(G218,3),2)</f>
      </c>
      <c s="36" t="s">
        <v>2412</v>
      </c>
      <c>
        <f>(M218*21)/100</f>
      </c>
      <c t="s">
        <v>27</v>
      </c>
    </row>
    <row r="219" spans="1:5" ht="12.75">
      <c r="A219" s="35" t="s">
        <v>57</v>
      </c>
      <c r="E219" s="39" t="s">
        <v>5</v>
      </c>
    </row>
    <row r="220" spans="1:5" ht="140.25">
      <c r="A220" s="35" t="s">
        <v>58</v>
      </c>
      <c r="E220" s="40" t="s">
        <v>2549</v>
      </c>
    </row>
    <row r="221" spans="1:5" ht="38.25">
      <c r="A221" t="s">
        <v>59</v>
      </c>
      <c r="E221" s="39" t="s">
        <v>2541</v>
      </c>
    </row>
    <row r="222" spans="1:16" ht="12.75">
      <c r="A222" t="s">
        <v>52</v>
      </c>
      <c s="34" t="s">
        <v>100</v>
      </c>
      <c s="34" t="s">
        <v>2550</v>
      </c>
      <c s="35" t="s">
        <v>5</v>
      </c>
      <c s="6" t="s">
        <v>2551</v>
      </c>
      <c s="36" t="s">
        <v>77</v>
      </c>
      <c s="37">
        <v>40.579</v>
      </c>
      <c s="36">
        <v>0</v>
      </c>
      <c s="36">
        <f>ROUND(G222*H222,6)</f>
      </c>
      <c r="L222" s="38">
        <v>0</v>
      </c>
      <c s="32">
        <f>ROUND(ROUND(L222,2)*ROUND(G222,3),2)</f>
      </c>
      <c s="36" t="s">
        <v>2412</v>
      </c>
      <c>
        <f>(M222*21)/100</f>
      </c>
      <c t="s">
        <v>27</v>
      </c>
    </row>
    <row r="223" spans="1:5" ht="12.75">
      <c r="A223" s="35" t="s">
        <v>57</v>
      </c>
      <c r="E223" s="39" t="s">
        <v>5</v>
      </c>
    </row>
    <row r="224" spans="1:5" ht="12.75">
      <c r="A224" s="35" t="s">
        <v>58</v>
      </c>
      <c r="E224" s="40" t="s">
        <v>2552</v>
      </c>
    </row>
    <row r="225" spans="1:5" ht="38.25">
      <c r="A225" t="s">
        <v>59</v>
      </c>
      <c r="E225" s="39" t="s">
        <v>2541</v>
      </c>
    </row>
    <row r="226" spans="1:16" ht="12.75">
      <c r="A226" t="s">
        <v>52</v>
      </c>
      <c s="34" t="s">
        <v>104</v>
      </c>
      <c s="34" t="s">
        <v>2553</v>
      </c>
      <c s="35" t="s">
        <v>5</v>
      </c>
      <c s="6" t="s">
        <v>2554</v>
      </c>
      <c s="36" t="s">
        <v>654</v>
      </c>
      <c s="37">
        <v>0.61</v>
      </c>
      <c s="36">
        <v>1.05871</v>
      </c>
      <c s="36">
        <f>ROUND(G226*H226,6)</f>
      </c>
      <c r="L226" s="38">
        <v>0</v>
      </c>
      <c s="32">
        <f>ROUND(ROUND(L226,2)*ROUND(G226,3),2)</f>
      </c>
      <c s="36" t="s">
        <v>2412</v>
      </c>
      <c>
        <f>(M226*21)/100</f>
      </c>
      <c t="s">
        <v>27</v>
      </c>
    </row>
    <row r="227" spans="1:5" ht="12.75">
      <c r="A227" s="35" t="s">
        <v>57</v>
      </c>
      <c r="E227" s="39" t="s">
        <v>5</v>
      </c>
    </row>
    <row r="228" spans="1:5" ht="12.75">
      <c r="A228" s="35" t="s">
        <v>58</v>
      </c>
      <c r="E228" s="40" t="s">
        <v>2555</v>
      </c>
    </row>
    <row r="229" spans="1:5" ht="12.75">
      <c r="A229" t="s">
        <v>59</v>
      </c>
      <c r="E229" s="39" t="s">
        <v>5</v>
      </c>
    </row>
    <row r="230" spans="1:16" ht="12.75">
      <c r="A230" t="s">
        <v>52</v>
      </c>
      <c s="34" t="s">
        <v>108</v>
      </c>
      <c s="34" t="s">
        <v>2452</v>
      </c>
      <c s="35" t="s">
        <v>5</v>
      </c>
      <c s="6" t="s">
        <v>2453</v>
      </c>
      <c s="36" t="s">
        <v>55</v>
      </c>
      <c s="37">
        <v>10.777</v>
      </c>
      <c s="36">
        <v>2.429</v>
      </c>
      <c s="36">
        <f>ROUND(G230*H230,6)</f>
      </c>
      <c r="L230" s="38">
        <v>0</v>
      </c>
      <c s="32">
        <f>ROUND(ROUND(L230,2)*ROUND(G230,3),2)</f>
      </c>
      <c s="36" t="s">
        <v>2556</v>
      </c>
      <c>
        <f>(M230*21)/100</f>
      </c>
      <c t="s">
        <v>27</v>
      </c>
    </row>
    <row r="231" spans="1:5" ht="12.75">
      <c r="A231" s="35" t="s">
        <v>57</v>
      </c>
      <c r="E231" s="39" t="s">
        <v>5</v>
      </c>
    </row>
    <row r="232" spans="1:5" ht="12.75">
      <c r="A232" s="35" t="s">
        <v>58</v>
      </c>
      <c r="E232" s="40" t="s">
        <v>2557</v>
      </c>
    </row>
    <row r="233" spans="1:5" ht="12.75">
      <c r="A233" t="s">
        <v>59</v>
      </c>
      <c r="E233" s="39" t="s">
        <v>5</v>
      </c>
    </row>
    <row r="234" spans="1:16" ht="12.75">
      <c r="A234" t="s">
        <v>52</v>
      </c>
      <c s="34" t="s">
        <v>112</v>
      </c>
      <c s="34" t="s">
        <v>2454</v>
      </c>
      <c s="35" t="s">
        <v>5</v>
      </c>
      <c s="6" t="s">
        <v>2455</v>
      </c>
      <c s="36" t="s">
        <v>77</v>
      </c>
      <c s="37">
        <v>50.227</v>
      </c>
      <c s="36">
        <v>0.019</v>
      </c>
      <c s="36">
        <f>ROUND(G234*H234,6)</f>
      </c>
      <c r="L234" s="38">
        <v>0</v>
      </c>
      <c s="32">
        <f>ROUND(ROUND(L234,2)*ROUND(G234,3),2)</f>
      </c>
      <c s="36" t="s">
        <v>2440</v>
      </c>
      <c>
        <f>(M234*21)/100</f>
      </c>
      <c t="s">
        <v>27</v>
      </c>
    </row>
    <row r="235" spans="1:5" ht="12.75">
      <c r="A235" s="35" t="s">
        <v>57</v>
      </c>
      <c r="E235" s="39" t="s">
        <v>5</v>
      </c>
    </row>
    <row r="236" spans="1:5" ht="51">
      <c r="A236" s="35" t="s">
        <v>58</v>
      </c>
      <c r="E236" s="40" t="s">
        <v>2558</v>
      </c>
    </row>
    <row r="237" spans="1:5" ht="12.75">
      <c r="A237" t="s">
        <v>59</v>
      </c>
      <c r="E237" s="39" t="s">
        <v>5</v>
      </c>
    </row>
    <row r="238" spans="1:16" ht="12.75">
      <c r="A238" t="s">
        <v>52</v>
      </c>
      <c s="34" t="s">
        <v>116</v>
      </c>
      <c s="34" t="s">
        <v>2456</v>
      </c>
      <c s="35" t="s">
        <v>5</v>
      </c>
      <c s="6" t="s">
        <v>2457</v>
      </c>
      <c s="36" t="s">
        <v>68</v>
      </c>
      <c s="37">
        <v>1159.6</v>
      </c>
      <c s="36">
        <v>0.0025</v>
      </c>
      <c s="36">
        <f>ROUND(G238*H238,6)</f>
      </c>
      <c r="L238" s="38">
        <v>0</v>
      </c>
      <c s="32">
        <f>ROUND(ROUND(L238,2)*ROUND(G238,3),2)</f>
      </c>
      <c s="36" t="s">
        <v>655</v>
      </c>
      <c>
        <f>(M238*21)/100</f>
      </c>
      <c t="s">
        <v>27</v>
      </c>
    </row>
    <row r="239" spans="1:5" ht="12.75">
      <c r="A239" s="35" t="s">
        <v>57</v>
      </c>
      <c r="E239" s="39" t="s">
        <v>5</v>
      </c>
    </row>
    <row r="240" spans="1:5" ht="51">
      <c r="A240" s="35" t="s">
        <v>58</v>
      </c>
      <c r="E240" s="40" t="s">
        <v>2559</v>
      </c>
    </row>
    <row r="241" spans="1:5" ht="12.75">
      <c r="A241" t="s">
        <v>59</v>
      </c>
      <c r="E241" s="39" t="s">
        <v>5</v>
      </c>
    </row>
    <row r="242" spans="1:16" ht="12.75">
      <c r="A242" t="s">
        <v>52</v>
      </c>
      <c s="34" t="s">
        <v>120</v>
      </c>
      <c s="34" t="s">
        <v>2459</v>
      </c>
      <c s="35" t="s">
        <v>5</v>
      </c>
      <c s="6" t="s">
        <v>2460</v>
      </c>
      <c s="36" t="s">
        <v>83</v>
      </c>
      <c s="37">
        <v>60</v>
      </c>
      <c s="36">
        <v>0</v>
      </c>
      <c s="36">
        <f>ROUND(G242*H242,6)</f>
      </c>
      <c r="L242" s="38">
        <v>0</v>
      </c>
      <c s="32">
        <f>ROUND(ROUND(L242,2)*ROUND(G242,3),2)</f>
      </c>
      <c s="36" t="s">
        <v>655</v>
      </c>
      <c>
        <f>(M242*21)/100</f>
      </c>
      <c t="s">
        <v>27</v>
      </c>
    </row>
    <row r="243" spans="1:5" ht="12.75">
      <c r="A243" s="35" t="s">
        <v>57</v>
      </c>
      <c r="E243" s="39" t="s">
        <v>5</v>
      </c>
    </row>
    <row r="244" spans="1:5" ht="12.75">
      <c r="A244" s="35" t="s">
        <v>58</v>
      </c>
      <c r="E244" s="40" t="s">
        <v>2560</v>
      </c>
    </row>
    <row r="245" spans="1:5" ht="12.75">
      <c r="A245" t="s">
        <v>59</v>
      </c>
      <c r="E245" s="39" t="s">
        <v>5</v>
      </c>
    </row>
    <row r="246" spans="1:13" ht="12.75">
      <c r="A246" t="s">
        <v>49</v>
      </c>
      <c r="C246" s="31" t="s">
        <v>26</v>
      </c>
      <c r="E246" s="33" t="s">
        <v>2561</v>
      </c>
      <c r="J246" s="32">
        <f>0</f>
      </c>
      <c s="32">
        <f>0</f>
      </c>
      <c s="32">
        <f>0+L247+L251+L255+L259+L263+L267+L271+L275+L279+L283+L287+L291+L295</f>
      </c>
      <c s="32">
        <f>0+M247+M251+M255+M259+M263+M267+M271+M275+M279+M283+M287+M291+M295</f>
      </c>
    </row>
    <row r="247" spans="1:16" ht="25.5">
      <c r="A247" t="s">
        <v>52</v>
      </c>
      <c s="34" t="s">
        <v>123</v>
      </c>
      <c s="34" t="s">
        <v>2562</v>
      </c>
      <c s="35" t="s">
        <v>5</v>
      </c>
      <c s="6" t="s">
        <v>2563</v>
      </c>
      <c s="36" t="s">
        <v>77</v>
      </c>
      <c s="37">
        <v>82.008</v>
      </c>
      <c s="36">
        <v>0.29268</v>
      </c>
      <c s="36">
        <f>ROUND(G247*H247,6)</f>
      </c>
      <c r="L247" s="38">
        <v>0</v>
      </c>
      <c s="32">
        <f>ROUND(ROUND(L247,2)*ROUND(G247,3),2)</f>
      </c>
      <c s="36" t="s">
        <v>2412</v>
      </c>
      <c>
        <f>(M247*21)/100</f>
      </c>
      <c t="s">
        <v>27</v>
      </c>
    </row>
    <row r="248" spans="1:5" ht="12.75">
      <c r="A248" s="35" t="s">
        <v>57</v>
      </c>
      <c r="E248" s="39" t="s">
        <v>5</v>
      </c>
    </row>
    <row r="249" spans="1:5" ht="12.75">
      <c r="A249" s="35" t="s">
        <v>58</v>
      </c>
      <c r="E249" s="40" t="s">
        <v>2564</v>
      </c>
    </row>
    <row r="250" spans="1:5" ht="216.75">
      <c r="A250" t="s">
        <v>59</v>
      </c>
      <c r="E250" s="39" t="s">
        <v>2565</v>
      </c>
    </row>
    <row r="251" spans="1:16" ht="12.75">
      <c r="A251" t="s">
        <v>52</v>
      </c>
      <c s="34" t="s">
        <v>128</v>
      </c>
      <c s="34" t="s">
        <v>2566</v>
      </c>
      <c s="35" t="s">
        <v>5</v>
      </c>
      <c s="6" t="s">
        <v>2567</v>
      </c>
      <c s="36" t="s">
        <v>77</v>
      </c>
      <c s="37">
        <v>16.875</v>
      </c>
      <c s="36">
        <v>0.15253</v>
      </c>
      <c s="36">
        <f>ROUND(G251*H251,6)</f>
      </c>
      <c r="L251" s="38">
        <v>0</v>
      </c>
      <c s="32">
        <f>ROUND(ROUND(L251,2)*ROUND(G251,3),2)</f>
      </c>
      <c s="36" t="s">
        <v>2412</v>
      </c>
      <c>
        <f>(M251*21)/100</f>
      </c>
      <c t="s">
        <v>27</v>
      </c>
    </row>
    <row r="252" spans="1:5" ht="12.75">
      <c r="A252" s="35" t="s">
        <v>57</v>
      </c>
      <c r="E252" s="39" t="s">
        <v>5</v>
      </c>
    </row>
    <row r="253" spans="1:5" ht="12.75">
      <c r="A253" s="35" t="s">
        <v>58</v>
      </c>
      <c r="E253" s="40" t="s">
        <v>2568</v>
      </c>
    </row>
    <row r="254" spans="1:5" ht="12.75">
      <c r="A254" t="s">
        <v>59</v>
      </c>
      <c r="E254" s="39" t="s">
        <v>5</v>
      </c>
    </row>
    <row r="255" spans="1:16" ht="12.75">
      <c r="A255" t="s">
        <v>52</v>
      </c>
      <c s="34" t="s">
        <v>131</v>
      </c>
      <c s="34" t="s">
        <v>2569</v>
      </c>
      <c s="35" t="s">
        <v>5</v>
      </c>
      <c s="6" t="s">
        <v>2570</v>
      </c>
      <c s="36" t="s">
        <v>68</v>
      </c>
      <c s="37">
        <v>97.5</v>
      </c>
      <c s="36">
        <v>0.00013</v>
      </c>
      <c s="36">
        <f>ROUND(G255*H255,6)</f>
      </c>
      <c r="L255" s="38">
        <v>0</v>
      </c>
      <c s="32">
        <f>ROUND(ROUND(L255,2)*ROUND(G255,3),2)</f>
      </c>
      <c s="36" t="s">
        <v>2412</v>
      </c>
      <c>
        <f>(M255*21)/100</f>
      </c>
      <c t="s">
        <v>27</v>
      </c>
    </row>
    <row r="256" spans="1:5" ht="12.75">
      <c r="A256" s="35" t="s">
        <v>57</v>
      </c>
      <c r="E256" s="39" t="s">
        <v>5</v>
      </c>
    </row>
    <row r="257" spans="1:5" ht="12.75">
      <c r="A257" s="35" t="s">
        <v>58</v>
      </c>
      <c r="E257" s="40" t="s">
        <v>2571</v>
      </c>
    </row>
    <row r="258" spans="1:5" ht="63.75">
      <c r="A258" t="s">
        <v>59</v>
      </c>
      <c r="E258" s="39" t="s">
        <v>2572</v>
      </c>
    </row>
    <row r="259" spans="1:16" ht="12.75">
      <c r="A259" t="s">
        <v>52</v>
      </c>
      <c s="34" t="s">
        <v>134</v>
      </c>
      <c s="34" t="s">
        <v>2573</v>
      </c>
      <c s="35" t="s">
        <v>5</v>
      </c>
      <c s="6" t="s">
        <v>2574</v>
      </c>
      <c s="36" t="s">
        <v>83</v>
      </c>
      <c s="37">
        <v>26.96</v>
      </c>
      <c s="36">
        <v>0.66</v>
      </c>
      <c s="36">
        <f>ROUND(G259*H259,6)</f>
      </c>
      <c r="L259" s="38">
        <v>0</v>
      </c>
      <c s="32">
        <f>ROUND(ROUND(L259,2)*ROUND(G259,3),2)</f>
      </c>
      <c s="36" t="s">
        <v>2556</v>
      </c>
      <c>
        <f>(M259*21)/100</f>
      </c>
      <c t="s">
        <v>27</v>
      </c>
    </row>
    <row r="260" spans="1:5" ht="12.75">
      <c r="A260" s="35" t="s">
        <v>57</v>
      </c>
      <c r="E260" s="39" t="s">
        <v>5</v>
      </c>
    </row>
    <row r="261" spans="1:5" ht="12.75">
      <c r="A261" s="35" t="s">
        <v>58</v>
      </c>
      <c r="E261" s="40" t="s">
        <v>2575</v>
      </c>
    </row>
    <row r="262" spans="1:5" ht="12.75">
      <c r="A262" t="s">
        <v>59</v>
      </c>
      <c r="E262" s="39" t="s">
        <v>5</v>
      </c>
    </row>
    <row r="263" spans="1:16" ht="12.75">
      <c r="A263" t="s">
        <v>52</v>
      </c>
      <c s="34" t="s">
        <v>138</v>
      </c>
      <c s="34" t="s">
        <v>2576</v>
      </c>
      <c s="35" t="s">
        <v>5</v>
      </c>
      <c s="6" t="s">
        <v>2577</v>
      </c>
      <c s="36" t="s">
        <v>77</v>
      </c>
      <c s="37">
        <v>16.875</v>
      </c>
      <c s="36">
        <v>0.0944</v>
      </c>
      <c s="36">
        <f>ROUND(G263*H263,6)</f>
      </c>
      <c r="L263" s="38">
        <v>0</v>
      </c>
      <c s="32">
        <f>ROUND(ROUND(L263,2)*ROUND(G263,3),2)</f>
      </c>
      <c s="36" t="s">
        <v>2556</v>
      </c>
      <c>
        <f>(M263*21)/100</f>
      </c>
      <c t="s">
        <v>27</v>
      </c>
    </row>
    <row r="264" spans="1:5" ht="12.75">
      <c r="A264" s="35" t="s">
        <v>57</v>
      </c>
      <c r="E264" s="39" t="s">
        <v>5</v>
      </c>
    </row>
    <row r="265" spans="1:5" ht="12.75">
      <c r="A265" s="35" t="s">
        <v>58</v>
      </c>
      <c r="E265" s="40" t="s">
        <v>2578</v>
      </c>
    </row>
    <row r="266" spans="1:5" ht="12.75">
      <c r="A266" t="s">
        <v>59</v>
      </c>
      <c r="E266" s="39" t="s">
        <v>5</v>
      </c>
    </row>
    <row r="267" spans="1:16" ht="12.75">
      <c r="A267" t="s">
        <v>52</v>
      </c>
      <c s="34" t="s">
        <v>142</v>
      </c>
      <c s="34" t="s">
        <v>2579</v>
      </c>
      <c s="35" t="s">
        <v>5</v>
      </c>
      <c s="6" t="s">
        <v>2580</v>
      </c>
      <c s="36" t="s">
        <v>77</v>
      </c>
      <c s="37">
        <v>82.008</v>
      </c>
      <c s="36">
        <v>0.2816</v>
      </c>
      <c s="36">
        <f>ROUND(G267*H267,6)</f>
      </c>
      <c r="L267" s="38">
        <v>0</v>
      </c>
      <c s="32">
        <f>ROUND(ROUND(L267,2)*ROUND(G267,3),2)</f>
      </c>
      <c s="36" t="s">
        <v>2556</v>
      </c>
      <c>
        <f>(M267*21)/100</f>
      </c>
      <c t="s">
        <v>27</v>
      </c>
    </row>
    <row r="268" spans="1:5" ht="12.75">
      <c r="A268" s="35" t="s">
        <v>57</v>
      </c>
      <c r="E268" s="39" t="s">
        <v>5</v>
      </c>
    </row>
    <row r="269" spans="1:5" ht="12.75">
      <c r="A269" s="35" t="s">
        <v>58</v>
      </c>
      <c r="E269" s="40" t="s">
        <v>2564</v>
      </c>
    </row>
    <row r="270" spans="1:5" ht="12.75">
      <c r="A270" t="s">
        <v>59</v>
      </c>
      <c r="E270" s="39" t="s">
        <v>5</v>
      </c>
    </row>
    <row r="271" spans="1:16" ht="12.75">
      <c r="A271" t="s">
        <v>52</v>
      </c>
      <c s="34" t="s">
        <v>146</v>
      </c>
      <c s="34" t="s">
        <v>2581</v>
      </c>
      <c s="35" t="s">
        <v>5</v>
      </c>
      <c s="6" t="s">
        <v>2582</v>
      </c>
      <c s="36" t="s">
        <v>83</v>
      </c>
      <c s="37">
        <v>8</v>
      </c>
      <c s="36">
        <v>0.045</v>
      </c>
      <c s="36">
        <f>ROUND(G271*H271,6)</f>
      </c>
      <c r="L271" s="38">
        <v>0</v>
      </c>
      <c s="32">
        <f>ROUND(ROUND(L271,2)*ROUND(G271,3),2)</f>
      </c>
      <c s="36" t="s">
        <v>2440</v>
      </c>
      <c>
        <f>(M271*21)/100</f>
      </c>
      <c t="s">
        <v>27</v>
      </c>
    </row>
    <row r="272" spans="1:5" ht="12.75">
      <c r="A272" s="35" t="s">
        <v>57</v>
      </c>
      <c r="E272" s="39" t="s">
        <v>5</v>
      </c>
    </row>
    <row r="273" spans="1:5" ht="12.75">
      <c r="A273" s="35" t="s">
        <v>58</v>
      </c>
      <c r="E273" s="40" t="s">
        <v>85</v>
      </c>
    </row>
    <row r="274" spans="1:5" ht="12.75">
      <c r="A274" t="s">
        <v>59</v>
      </c>
      <c r="E274" s="39" t="s">
        <v>5</v>
      </c>
    </row>
    <row r="275" spans="1:16" ht="12.75">
      <c r="A275" t="s">
        <v>52</v>
      </c>
      <c s="34" t="s">
        <v>149</v>
      </c>
      <c s="34" t="s">
        <v>2583</v>
      </c>
      <c s="35" t="s">
        <v>5</v>
      </c>
      <c s="6" t="s">
        <v>2584</v>
      </c>
      <c s="36" t="s">
        <v>83</v>
      </c>
      <c s="37">
        <v>4</v>
      </c>
      <c s="36">
        <v>0.054</v>
      </c>
      <c s="36">
        <f>ROUND(G275*H275,6)</f>
      </c>
      <c r="L275" s="38">
        <v>0</v>
      </c>
      <c s="32">
        <f>ROUND(ROUND(L275,2)*ROUND(G275,3),2)</f>
      </c>
      <c s="36" t="s">
        <v>2440</v>
      </c>
      <c>
        <f>(M275*21)/100</f>
      </c>
      <c t="s">
        <v>27</v>
      </c>
    </row>
    <row r="276" spans="1:5" ht="12.75">
      <c r="A276" s="35" t="s">
        <v>57</v>
      </c>
      <c r="E276" s="39" t="s">
        <v>5</v>
      </c>
    </row>
    <row r="277" spans="1:5" ht="12.75">
      <c r="A277" s="35" t="s">
        <v>58</v>
      </c>
      <c r="E277" s="40" t="s">
        <v>65</v>
      </c>
    </row>
    <row r="278" spans="1:5" ht="12.75">
      <c r="A278" t="s">
        <v>59</v>
      </c>
      <c r="E278" s="39" t="s">
        <v>5</v>
      </c>
    </row>
    <row r="279" spans="1:16" ht="12.75">
      <c r="A279" t="s">
        <v>52</v>
      </c>
      <c s="34" t="s">
        <v>152</v>
      </c>
      <c s="34" t="s">
        <v>2585</v>
      </c>
      <c s="35" t="s">
        <v>5</v>
      </c>
      <c s="6" t="s">
        <v>2586</v>
      </c>
      <c s="36" t="s">
        <v>83</v>
      </c>
      <c s="37">
        <v>4</v>
      </c>
      <c s="36">
        <v>0.063</v>
      </c>
      <c s="36">
        <f>ROUND(G279*H279,6)</f>
      </c>
      <c r="L279" s="38">
        <v>0</v>
      </c>
      <c s="32">
        <f>ROUND(ROUND(L279,2)*ROUND(G279,3),2)</f>
      </c>
      <c s="36" t="s">
        <v>2440</v>
      </c>
      <c>
        <f>(M279*21)/100</f>
      </c>
      <c t="s">
        <v>27</v>
      </c>
    </row>
    <row r="280" spans="1:5" ht="12.75">
      <c r="A280" s="35" t="s">
        <v>57</v>
      </c>
      <c r="E280" s="39" t="s">
        <v>5</v>
      </c>
    </row>
    <row r="281" spans="1:5" ht="12.75">
      <c r="A281" s="35" t="s">
        <v>58</v>
      </c>
      <c r="E281" s="40" t="s">
        <v>65</v>
      </c>
    </row>
    <row r="282" spans="1:5" ht="12.75">
      <c r="A282" t="s">
        <v>59</v>
      </c>
      <c r="E282" s="39" t="s">
        <v>5</v>
      </c>
    </row>
    <row r="283" spans="1:16" ht="12.75">
      <c r="A283" t="s">
        <v>52</v>
      </c>
      <c s="34" t="s">
        <v>155</v>
      </c>
      <c s="34" t="s">
        <v>2587</v>
      </c>
      <c s="35" t="s">
        <v>5</v>
      </c>
      <c s="6" t="s">
        <v>2588</v>
      </c>
      <c s="36" t="s">
        <v>83</v>
      </c>
      <c s="37">
        <v>8</v>
      </c>
      <c s="36">
        <v>0.02021</v>
      </c>
      <c s="36">
        <f>ROUND(G283*H283,6)</f>
      </c>
      <c r="L283" s="38">
        <v>0</v>
      </c>
      <c s="32">
        <f>ROUND(ROUND(L283,2)*ROUND(G283,3),2)</f>
      </c>
      <c s="36" t="s">
        <v>655</v>
      </c>
      <c>
        <f>(M283*21)/100</f>
      </c>
      <c t="s">
        <v>27</v>
      </c>
    </row>
    <row r="284" spans="1:5" ht="12.75">
      <c r="A284" s="35" t="s">
        <v>57</v>
      </c>
      <c r="E284" s="39" t="s">
        <v>5</v>
      </c>
    </row>
    <row r="285" spans="1:5" ht="12.75">
      <c r="A285" s="35" t="s">
        <v>58</v>
      </c>
      <c r="E285" s="40" t="s">
        <v>85</v>
      </c>
    </row>
    <row r="286" spans="1:5" ht="25.5">
      <c r="A286" t="s">
        <v>59</v>
      </c>
      <c r="E286" s="39" t="s">
        <v>2589</v>
      </c>
    </row>
    <row r="287" spans="1:16" ht="12.75">
      <c r="A287" t="s">
        <v>52</v>
      </c>
      <c s="34" t="s">
        <v>159</v>
      </c>
      <c s="34" t="s">
        <v>2590</v>
      </c>
      <c s="35" t="s">
        <v>5</v>
      </c>
      <c s="6" t="s">
        <v>2591</v>
      </c>
      <c s="36" t="s">
        <v>83</v>
      </c>
      <c s="37">
        <v>4</v>
      </c>
      <c s="36">
        <v>0.03328</v>
      </c>
      <c s="36">
        <f>ROUND(G287*H287,6)</f>
      </c>
      <c r="L287" s="38">
        <v>0</v>
      </c>
      <c s="32">
        <f>ROUND(ROUND(L287,2)*ROUND(G287,3),2)</f>
      </c>
      <c s="36" t="s">
        <v>655</v>
      </c>
      <c>
        <f>(M287*21)/100</f>
      </c>
      <c t="s">
        <v>27</v>
      </c>
    </row>
    <row r="288" spans="1:5" ht="12.75">
      <c r="A288" s="35" t="s">
        <v>57</v>
      </c>
      <c r="E288" s="39" t="s">
        <v>5</v>
      </c>
    </row>
    <row r="289" spans="1:5" ht="12.75">
      <c r="A289" s="35" t="s">
        <v>58</v>
      </c>
      <c r="E289" s="40" t="s">
        <v>65</v>
      </c>
    </row>
    <row r="290" spans="1:5" ht="25.5">
      <c r="A290" t="s">
        <v>59</v>
      </c>
      <c r="E290" s="39" t="s">
        <v>2589</v>
      </c>
    </row>
    <row r="291" spans="1:16" ht="12.75">
      <c r="A291" t="s">
        <v>52</v>
      </c>
      <c s="34" t="s">
        <v>162</v>
      </c>
      <c s="34" t="s">
        <v>2592</v>
      </c>
      <c s="35" t="s">
        <v>5</v>
      </c>
      <c s="6" t="s">
        <v>2593</v>
      </c>
      <c s="36" t="s">
        <v>83</v>
      </c>
      <c s="37">
        <v>4</v>
      </c>
      <c s="36">
        <v>0.03328</v>
      </c>
      <c s="36">
        <f>ROUND(G291*H291,6)</f>
      </c>
      <c r="L291" s="38">
        <v>0</v>
      </c>
      <c s="32">
        <f>ROUND(ROUND(L291,2)*ROUND(G291,3),2)</f>
      </c>
      <c s="36" t="s">
        <v>655</v>
      </c>
      <c>
        <f>(M291*21)/100</f>
      </c>
      <c t="s">
        <v>27</v>
      </c>
    </row>
    <row r="292" spans="1:5" ht="12.75">
      <c r="A292" s="35" t="s">
        <v>57</v>
      </c>
      <c r="E292" s="39" t="s">
        <v>5</v>
      </c>
    </row>
    <row r="293" spans="1:5" ht="12.75">
      <c r="A293" s="35" t="s">
        <v>58</v>
      </c>
      <c r="E293" s="40" t="s">
        <v>65</v>
      </c>
    </row>
    <row r="294" spans="1:5" ht="25.5">
      <c r="A294" t="s">
        <v>59</v>
      </c>
      <c r="E294" s="39" t="s">
        <v>2589</v>
      </c>
    </row>
    <row r="295" spans="1:16" ht="12.75">
      <c r="A295" t="s">
        <v>52</v>
      </c>
      <c s="34" t="s">
        <v>166</v>
      </c>
      <c s="34" t="s">
        <v>2594</v>
      </c>
      <c s="35" t="s">
        <v>5</v>
      </c>
      <c s="6" t="s">
        <v>2595</v>
      </c>
      <c s="36" t="s">
        <v>68</v>
      </c>
      <c s="37">
        <v>4</v>
      </c>
      <c s="36">
        <v>0.0006</v>
      </c>
      <c s="36">
        <f>ROUND(G295*H295,6)</f>
      </c>
      <c r="L295" s="38">
        <v>0</v>
      </c>
      <c s="32">
        <f>ROUND(ROUND(L295,2)*ROUND(G295,3),2)</f>
      </c>
      <c s="36" t="s">
        <v>655</v>
      </c>
      <c>
        <f>(M295*21)/100</f>
      </c>
      <c t="s">
        <v>27</v>
      </c>
    </row>
    <row r="296" spans="1:5" ht="12.75">
      <c r="A296" s="35" t="s">
        <v>57</v>
      </c>
      <c r="E296" s="39" t="s">
        <v>5</v>
      </c>
    </row>
    <row r="297" spans="1:5" ht="12.75">
      <c r="A297" s="35" t="s">
        <v>58</v>
      </c>
      <c r="E297" s="40" t="s">
        <v>2596</v>
      </c>
    </row>
    <row r="298" spans="1:5" ht="12.75">
      <c r="A298" t="s">
        <v>59</v>
      </c>
      <c r="E298" s="39" t="s">
        <v>5</v>
      </c>
    </row>
    <row r="299" spans="1:13" ht="12.75">
      <c r="A299" t="s">
        <v>49</v>
      </c>
      <c r="C299" s="31" t="s">
        <v>65</v>
      </c>
      <c r="E299" s="33" t="s">
        <v>1571</v>
      </c>
      <c r="J299" s="32">
        <f>0</f>
      </c>
      <c s="32">
        <f>0</f>
      </c>
      <c s="32">
        <f>0+L300+L304</f>
      </c>
      <c s="32">
        <f>0+M300+M304</f>
      </c>
    </row>
    <row r="300" spans="1:16" ht="12.75">
      <c r="A300" t="s">
        <v>52</v>
      </c>
      <c s="34" t="s">
        <v>170</v>
      </c>
      <c s="34" t="s">
        <v>2597</v>
      </c>
      <c s="35" t="s">
        <v>5</v>
      </c>
      <c s="6" t="s">
        <v>2598</v>
      </c>
      <c s="36" t="s">
        <v>55</v>
      </c>
      <c s="37">
        <v>1.809</v>
      </c>
      <c s="36">
        <v>2.25645</v>
      </c>
      <c s="36">
        <f>ROUND(G300*H300,6)</f>
      </c>
      <c r="L300" s="38">
        <v>0</v>
      </c>
      <c s="32">
        <f>ROUND(ROUND(L300,2)*ROUND(G300,3),2)</f>
      </c>
      <c s="36" t="s">
        <v>2412</v>
      </c>
      <c>
        <f>(M300*21)/100</f>
      </c>
      <c t="s">
        <v>27</v>
      </c>
    </row>
    <row r="301" spans="1:5" ht="12.75">
      <c r="A301" s="35" t="s">
        <v>57</v>
      </c>
      <c r="E301" s="39" t="s">
        <v>5</v>
      </c>
    </row>
    <row r="302" spans="1:5" ht="12.75">
      <c r="A302" s="35" t="s">
        <v>58</v>
      </c>
      <c r="E302" s="40" t="s">
        <v>2599</v>
      </c>
    </row>
    <row r="303" spans="1:5" ht="12.75">
      <c r="A303" t="s">
        <v>59</v>
      </c>
      <c r="E303" s="39" t="s">
        <v>5</v>
      </c>
    </row>
    <row r="304" spans="1:16" ht="12.75">
      <c r="A304" t="s">
        <v>52</v>
      </c>
      <c s="34" t="s">
        <v>173</v>
      </c>
      <c s="34" t="s">
        <v>2600</v>
      </c>
      <c s="35" t="s">
        <v>5</v>
      </c>
      <c s="6" t="s">
        <v>2601</v>
      </c>
      <c s="36" t="s">
        <v>654</v>
      </c>
      <c s="37">
        <v>0.163</v>
      </c>
      <c s="36">
        <v>1.05256</v>
      </c>
      <c s="36">
        <f>ROUND(G304*H304,6)</f>
      </c>
      <c r="L304" s="38">
        <v>0</v>
      </c>
      <c s="32">
        <f>ROUND(ROUND(L304,2)*ROUND(G304,3),2)</f>
      </c>
      <c s="36" t="s">
        <v>2412</v>
      </c>
      <c>
        <f>(M304*21)/100</f>
      </c>
      <c t="s">
        <v>27</v>
      </c>
    </row>
    <row r="305" spans="1:5" ht="12.75">
      <c r="A305" s="35" t="s">
        <v>57</v>
      </c>
      <c r="E305" s="39" t="s">
        <v>5</v>
      </c>
    </row>
    <row r="306" spans="1:5" ht="12.75">
      <c r="A306" s="35" t="s">
        <v>58</v>
      </c>
      <c r="E306" s="40" t="s">
        <v>2602</v>
      </c>
    </row>
    <row r="307" spans="1:5" ht="12.75">
      <c r="A307" t="s">
        <v>59</v>
      </c>
      <c r="E307" s="39" t="s">
        <v>5</v>
      </c>
    </row>
    <row r="308" spans="1:13" ht="12.75">
      <c r="A308" t="s">
        <v>49</v>
      </c>
      <c r="C308" s="31" t="s">
        <v>74</v>
      </c>
      <c r="E308" s="33" t="s">
        <v>2603</v>
      </c>
      <c r="J308" s="32">
        <f>0</f>
      </c>
      <c s="32">
        <f>0</f>
      </c>
      <c s="32">
        <f>0+L309+L313+L317</f>
      </c>
      <c s="32">
        <f>0+M309+M313+M317</f>
      </c>
    </row>
    <row r="309" spans="1:16" ht="12.75">
      <c r="A309" t="s">
        <v>52</v>
      </c>
      <c s="34" t="s">
        <v>177</v>
      </c>
      <c s="34" t="s">
        <v>2604</v>
      </c>
      <c s="35" t="s">
        <v>5</v>
      </c>
      <c s="6" t="s">
        <v>2605</v>
      </c>
      <c s="36" t="s">
        <v>77</v>
      </c>
      <c s="37">
        <v>21.593</v>
      </c>
      <c s="36">
        <v>0.021</v>
      </c>
      <c s="36">
        <f>ROUND(G309*H309,6)</f>
      </c>
      <c r="L309" s="38">
        <v>0</v>
      </c>
      <c s="32">
        <f>ROUND(ROUND(L309,2)*ROUND(G309,3),2)</f>
      </c>
      <c s="36" t="s">
        <v>2412</v>
      </c>
      <c>
        <f>(M309*21)/100</f>
      </c>
      <c t="s">
        <v>27</v>
      </c>
    </row>
    <row r="310" spans="1:5" ht="12.75">
      <c r="A310" s="35" t="s">
        <v>57</v>
      </c>
      <c r="E310" s="39" t="s">
        <v>5</v>
      </c>
    </row>
    <row r="311" spans="1:5" ht="25.5">
      <c r="A311" s="35" t="s">
        <v>58</v>
      </c>
      <c r="E311" s="40" t="s">
        <v>2606</v>
      </c>
    </row>
    <row r="312" spans="1:5" ht="12.75">
      <c r="A312" t="s">
        <v>59</v>
      </c>
      <c r="E312" s="39" t="s">
        <v>5</v>
      </c>
    </row>
    <row r="313" spans="1:16" ht="25.5">
      <c r="A313" t="s">
        <v>52</v>
      </c>
      <c s="34" t="s">
        <v>181</v>
      </c>
      <c s="34" t="s">
        <v>2607</v>
      </c>
      <c s="35" t="s">
        <v>5</v>
      </c>
      <c s="6" t="s">
        <v>2608</v>
      </c>
      <c s="36" t="s">
        <v>77</v>
      </c>
      <c s="37">
        <v>26.96</v>
      </c>
      <c s="36">
        <v>0.01838</v>
      </c>
      <c s="36">
        <f>ROUND(G313*H313,6)</f>
      </c>
      <c r="L313" s="38">
        <v>0</v>
      </c>
      <c s="32">
        <f>ROUND(ROUND(L313,2)*ROUND(G313,3),2)</f>
      </c>
      <c s="36" t="s">
        <v>655</v>
      </c>
      <c>
        <f>(M313*21)/100</f>
      </c>
      <c t="s">
        <v>27</v>
      </c>
    </row>
    <row r="314" spans="1:5" ht="12.75">
      <c r="A314" s="35" t="s">
        <v>57</v>
      </c>
      <c r="E314" s="39" t="s">
        <v>5</v>
      </c>
    </row>
    <row r="315" spans="1:5" ht="12.75">
      <c r="A315" s="35" t="s">
        <v>58</v>
      </c>
      <c r="E315" s="40" t="s">
        <v>2575</v>
      </c>
    </row>
    <row r="316" spans="1:5" ht="76.5">
      <c r="A316" t="s">
        <v>59</v>
      </c>
      <c r="E316" s="39" t="s">
        <v>2609</v>
      </c>
    </row>
    <row r="317" spans="1:16" ht="12.75">
      <c r="A317" t="s">
        <v>52</v>
      </c>
      <c s="34" t="s">
        <v>185</v>
      </c>
      <c s="34" t="s">
        <v>2610</v>
      </c>
      <c s="35" t="s">
        <v>5</v>
      </c>
      <c s="6" t="s">
        <v>2611</v>
      </c>
      <c s="36" t="s">
        <v>77</v>
      </c>
      <c s="37">
        <v>81.028</v>
      </c>
      <c s="36">
        <v>0.01838</v>
      </c>
      <c s="36">
        <f>ROUND(G317*H317,6)</f>
      </c>
      <c r="L317" s="38">
        <v>0</v>
      </c>
      <c s="32">
        <f>ROUND(ROUND(L317,2)*ROUND(G317,3),2)</f>
      </c>
      <c s="36" t="s">
        <v>655</v>
      </c>
      <c>
        <f>(M317*21)/100</f>
      </c>
      <c t="s">
        <v>27</v>
      </c>
    </row>
    <row r="318" spans="1:5" ht="12.75">
      <c r="A318" s="35" t="s">
        <v>57</v>
      </c>
      <c r="E318" s="39" t="s">
        <v>5</v>
      </c>
    </row>
    <row r="319" spans="1:5" ht="12.75">
      <c r="A319" s="35" t="s">
        <v>58</v>
      </c>
      <c r="E319" s="40" t="s">
        <v>2612</v>
      </c>
    </row>
    <row r="320" spans="1:5" ht="76.5">
      <c r="A320" t="s">
        <v>59</v>
      </c>
      <c r="E320" s="39" t="s">
        <v>2609</v>
      </c>
    </row>
    <row r="321" spans="1:13" ht="12.75">
      <c r="A321" t="s">
        <v>49</v>
      </c>
      <c r="C321" s="31" t="s">
        <v>2466</v>
      </c>
      <c r="E321" s="33" t="s">
        <v>2467</v>
      </c>
      <c r="J321" s="32">
        <f>0</f>
      </c>
      <c s="32">
        <f>0</f>
      </c>
      <c s="32">
        <f>0+L322+L326+L330</f>
      </c>
      <c s="32">
        <f>0+M322+M326+M330</f>
      </c>
    </row>
    <row r="322" spans="1:16" ht="12.75">
      <c r="A322" t="s">
        <v>52</v>
      </c>
      <c s="34" t="s">
        <v>189</v>
      </c>
      <c s="34" t="s">
        <v>2613</v>
      </c>
      <c s="35" t="s">
        <v>5</v>
      </c>
      <c s="6" t="s">
        <v>2614</v>
      </c>
      <c s="36" t="s">
        <v>1688</v>
      </c>
      <c s="37">
        <v>65.766</v>
      </c>
      <c s="36">
        <v>0.001</v>
      </c>
      <c s="36">
        <f>ROUND(G322*H322,6)</f>
      </c>
      <c r="L322" s="38">
        <v>0</v>
      </c>
      <c s="32">
        <f>ROUND(ROUND(L322,2)*ROUND(G322,3),2)</f>
      </c>
      <c s="36" t="s">
        <v>2412</v>
      </c>
      <c>
        <f>(M322*21)/100</f>
      </c>
      <c t="s">
        <v>27</v>
      </c>
    </row>
    <row r="323" spans="1:5" ht="12.75">
      <c r="A323" s="35" t="s">
        <v>57</v>
      </c>
      <c r="E323" s="39" t="s">
        <v>5</v>
      </c>
    </row>
    <row r="324" spans="1:5" ht="12.75">
      <c r="A324" s="35" t="s">
        <v>58</v>
      </c>
      <c r="E324" s="40" t="s">
        <v>2615</v>
      </c>
    </row>
    <row r="325" spans="1:5" ht="12.75">
      <c r="A325" t="s">
        <v>59</v>
      </c>
      <c r="E325" s="39" t="s">
        <v>5</v>
      </c>
    </row>
    <row r="326" spans="1:16" ht="25.5">
      <c r="A326" t="s">
        <v>52</v>
      </c>
      <c s="34" t="s">
        <v>193</v>
      </c>
      <c s="34" t="s">
        <v>2616</v>
      </c>
      <c s="35" t="s">
        <v>5</v>
      </c>
      <c s="6" t="s">
        <v>2617</v>
      </c>
      <c s="36" t="s">
        <v>77</v>
      </c>
      <c s="37">
        <v>26.96</v>
      </c>
      <c s="36">
        <v>0</v>
      </c>
      <c s="36">
        <f>ROUND(G326*H326,6)</f>
      </c>
      <c r="L326" s="38">
        <v>0</v>
      </c>
      <c s="32">
        <f>ROUND(ROUND(L326,2)*ROUND(G326,3),2)</f>
      </c>
      <c s="36" t="s">
        <v>2412</v>
      </c>
      <c>
        <f>(M326*21)/100</f>
      </c>
      <c t="s">
        <v>27</v>
      </c>
    </row>
    <row r="327" spans="1:5" ht="12.75">
      <c r="A327" s="35" t="s">
        <v>57</v>
      </c>
      <c r="E327" s="39" t="s">
        <v>5</v>
      </c>
    </row>
    <row r="328" spans="1:5" ht="12.75">
      <c r="A328" s="35" t="s">
        <v>58</v>
      </c>
      <c r="E328" s="40" t="s">
        <v>2575</v>
      </c>
    </row>
    <row r="329" spans="1:5" ht="25.5">
      <c r="A329" t="s">
        <v>59</v>
      </c>
      <c r="E329" s="39" t="s">
        <v>2618</v>
      </c>
    </row>
    <row r="330" spans="1:16" ht="12.75">
      <c r="A330" t="s">
        <v>52</v>
      </c>
      <c s="34" t="s">
        <v>197</v>
      </c>
      <c s="34" t="s">
        <v>2619</v>
      </c>
      <c s="35" t="s">
        <v>5</v>
      </c>
      <c s="6" t="s">
        <v>2620</v>
      </c>
      <c s="36" t="s">
        <v>77</v>
      </c>
      <c s="37">
        <v>16.884</v>
      </c>
      <c s="36">
        <v>0</v>
      </c>
      <c s="36">
        <f>ROUND(G330*H330,6)</f>
      </c>
      <c r="L330" s="38">
        <v>0</v>
      </c>
      <c s="32">
        <f>ROUND(ROUND(L330,2)*ROUND(G330,3),2)</f>
      </c>
      <c s="36" t="s">
        <v>2412</v>
      </c>
      <c>
        <f>(M330*21)/100</f>
      </c>
      <c t="s">
        <v>27</v>
      </c>
    </row>
    <row r="331" spans="1:5" ht="12.75">
      <c r="A331" s="35" t="s">
        <v>57</v>
      </c>
      <c r="E331" s="39" t="s">
        <v>5</v>
      </c>
    </row>
    <row r="332" spans="1:5" ht="12.75">
      <c r="A332" s="35" t="s">
        <v>58</v>
      </c>
      <c r="E332" s="40" t="s">
        <v>2621</v>
      </c>
    </row>
    <row r="333" spans="1:5" ht="25.5">
      <c r="A333" t="s">
        <v>59</v>
      </c>
      <c r="E333" s="39" t="s">
        <v>2618</v>
      </c>
    </row>
    <row r="334" spans="1:13" ht="12.75">
      <c r="A334" t="s">
        <v>49</v>
      </c>
      <c r="C334" s="31" t="s">
        <v>2622</v>
      </c>
      <c r="E334" s="33" t="s">
        <v>2623</v>
      </c>
      <c r="J334" s="32">
        <f>0</f>
      </c>
      <c s="32">
        <f>0</f>
      </c>
      <c s="32">
        <f>0+L335+L339</f>
      </c>
      <c s="32">
        <f>0+M335+M339</f>
      </c>
    </row>
    <row r="335" spans="1:16" ht="12.75">
      <c r="A335" t="s">
        <v>52</v>
      </c>
      <c s="34" t="s">
        <v>201</v>
      </c>
      <c s="34" t="s">
        <v>2624</v>
      </c>
      <c s="35" t="s">
        <v>5</v>
      </c>
      <c s="6" t="s">
        <v>2625</v>
      </c>
      <c s="36" t="s">
        <v>77</v>
      </c>
      <c s="37">
        <v>27.499</v>
      </c>
      <c s="36">
        <v>0.002</v>
      </c>
      <c s="36">
        <f>ROUND(G335*H335,6)</f>
      </c>
      <c r="L335" s="38">
        <v>0</v>
      </c>
      <c s="32">
        <f>ROUND(ROUND(L335,2)*ROUND(G335,3),2)</f>
      </c>
      <c s="36" t="s">
        <v>2412</v>
      </c>
      <c>
        <f>(M335*21)/100</f>
      </c>
      <c t="s">
        <v>27</v>
      </c>
    </row>
    <row r="336" spans="1:5" ht="12.75">
      <c r="A336" s="35" t="s">
        <v>57</v>
      </c>
      <c r="E336" s="39" t="s">
        <v>5</v>
      </c>
    </row>
    <row r="337" spans="1:5" ht="12.75">
      <c r="A337" s="35" t="s">
        <v>58</v>
      </c>
      <c r="E337" s="40" t="s">
        <v>2626</v>
      </c>
    </row>
    <row r="338" spans="1:5" ht="12.75">
      <c r="A338" t="s">
        <v>59</v>
      </c>
      <c r="E338" s="39" t="s">
        <v>5</v>
      </c>
    </row>
    <row r="339" spans="1:16" ht="25.5">
      <c r="A339" t="s">
        <v>52</v>
      </c>
      <c s="34" t="s">
        <v>205</v>
      </c>
      <c s="34" t="s">
        <v>2627</v>
      </c>
      <c s="35" t="s">
        <v>5</v>
      </c>
      <c s="6" t="s">
        <v>2628</v>
      </c>
      <c s="36" t="s">
        <v>77</v>
      </c>
      <c s="37">
        <v>26.96</v>
      </c>
      <c s="36">
        <v>0</v>
      </c>
      <c s="36">
        <f>ROUND(G339*H339,6)</f>
      </c>
      <c r="L339" s="38">
        <v>0</v>
      </c>
      <c s="32">
        <f>ROUND(ROUND(L339,2)*ROUND(G339,3),2)</f>
      </c>
      <c s="36" t="s">
        <v>2412</v>
      </c>
      <c>
        <f>(M339*21)/100</f>
      </c>
      <c t="s">
        <v>27</v>
      </c>
    </row>
    <row r="340" spans="1:5" ht="12.75">
      <c r="A340" s="35" t="s">
        <v>57</v>
      </c>
      <c r="E340" s="39" t="s">
        <v>5</v>
      </c>
    </row>
    <row r="341" spans="1:5" ht="12.75">
      <c r="A341" s="35" t="s">
        <v>58</v>
      </c>
      <c r="E341" s="40" t="s">
        <v>2575</v>
      </c>
    </row>
    <row r="342" spans="1:5" ht="12.75">
      <c r="A342" t="s">
        <v>59</v>
      </c>
      <c r="E342" s="39" t="s">
        <v>5</v>
      </c>
    </row>
    <row r="343" spans="1:13" ht="12.75">
      <c r="A343" t="s">
        <v>49</v>
      </c>
      <c r="C343" s="31" t="s">
        <v>2629</v>
      </c>
      <c r="E343" s="33" t="s">
        <v>2630</v>
      </c>
      <c r="J343" s="32">
        <f>0</f>
      </c>
      <c s="32">
        <f>0</f>
      </c>
      <c s="32">
        <f>0+L344+L348+L352+L356+L360</f>
      </c>
      <c s="32">
        <f>0+M344+M348+M352+M356+M360</f>
      </c>
    </row>
    <row r="344" spans="1:16" ht="12.75">
      <c r="A344" t="s">
        <v>52</v>
      </c>
      <c s="34" t="s">
        <v>209</v>
      </c>
      <c s="34" t="s">
        <v>2631</v>
      </c>
      <c s="35" t="s">
        <v>5</v>
      </c>
      <c s="6" t="s">
        <v>2632</v>
      </c>
      <c s="36" t="s">
        <v>83</v>
      </c>
      <c s="37">
        <v>2</v>
      </c>
      <c s="36">
        <v>0.074</v>
      </c>
      <c s="36">
        <f>ROUND(G344*H344,6)</f>
      </c>
      <c r="L344" s="38">
        <v>0</v>
      </c>
      <c s="32">
        <f>ROUND(ROUND(L344,2)*ROUND(G344,3),2)</f>
      </c>
      <c s="36" t="s">
        <v>2440</v>
      </c>
      <c>
        <f>(M344*21)/100</f>
      </c>
      <c t="s">
        <v>27</v>
      </c>
    </row>
    <row r="345" spans="1:5" ht="12.75">
      <c r="A345" s="35" t="s">
        <v>57</v>
      </c>
      <c r="E345" s="39" t="s">
        <v>5</v>
      </c>
    </row>
    <row r="346" spans="1:5" ht="12.75">
      <c r="A346" s="35" t="s">
        <v>58</v>
      </c>
      <c r="E346" s="40" t="s">
        <v>27</v>
      </c>
    </row>
    <row r="347" spans="1:5" ht="12.75">
      <c r="A347" t="s">
        <v>59</v>
      </c>
      <c r="E347" s="39" t="s">
        <v>5</v>
      </c>
    </row>
    <row r="348" spans="1:16" ht="12.75">
      <c r="A348" t="s">
        <v>52</v>
      </c>
      <c s="34" t="s">
        <v>213</v>
      </c>
      <c s="34" t="s">
        <v>2633</v>
      </c>
      <c s="35" t="s">
        <v>5</v>
      </c>
      <c s="6" t="s">
        <v>2634</v>
      </c>
      <c s="36" t="s">
        <v>77</v>
      </c>
      <c s="37">
        <v>0.75</v>
      </c>
      <c s="36">
        <v>0.02917</v>
      </c>
      <c s="36">
        <f>ROUND(G348*H348,6)</f>
      </c>
      <c r="L348" s="38">
        <v>0</v>
      </c>
      <c s="32">
        <f>ROUND(ROUND(L348,2)*ROUND(G348,3),2)</f>
      </c>
      <c s="36" t="s">
        <v>2440</v>
      </c>
      <c>
        <f>(M348*21)/100</f>
      </c>
      <c t="s">
        <v>27</v>
      </c>
    </row>
    <row r="349" spans="1:5" ht="12.75">
      <c r="A349" s="35" t="s">
        <v>57</v>
      </c>
      <c r="E349" s="39" t="s">
        <v>5</v>
      </c>
    </row>
    <row r="350" spans="1:5" ht="12.75">
      <c r="A350" s="35" t="s">
        <v>58</v>
      </c>
      <c r="E350" s="40" t="s">
        <v>2635</v>
      </c>
    </row>
    <row r="351" spans="1:5" ht="12.75">
      <c r="A351" t="s">
        <v>59</v>
      </c>
      <c r="E351" s="39" t="s">
        <v>5</v>
      </c>
    </row>
    <row r="352" spans="1:16" ht="12.75">
      <c r="A352" t="s">
        <v>52</v>
      </c>
      <c s="34" t="s">
        <v>217</v>
      </c>
      <c s="34" t="s">
        <v>2636</v>
      </c>
      <c s="35" t="s">
        <v>5</v>
      </c>
      <c s="6" t="s">
        <v>2637</v>
      </c>
      <c s="36" t="s">
        <v>83</v>
      </c>
      <c s="37">
        <v>1</v>
      </c>
      <c s="36">
        <v>0.016</v>
      </c>
      <c s="36">
        <f>ROUND(G352*H352,6)</f>
      </c>
      <c r="L352" s="38">
        <v>0</v>
      </c>
      <c s="32">
        <f>ROUND(ROUND(L352,2)*ROUND(G352,3),2)</f>
      </c>
      <c s="36" t="s">
        <v>2440</v>
      </c>
      <c>
        <f>(M352*21)/100</f>
      </c>
      <c t="s">
        <v>27</v>
      </c>
    </row>
    <row r="353" spans="1:5" ht="12.75">
      <c r="A353" s="35" t="s">
        <v>57</v>
      </c>
      <c r="E353" s="39" t="s">
        <v>5</v>
      </c>
    </row>
    <row r="354" spans="1:5" ht="12.75">
      <c r="A354" s="35" t="s">
        <v>58</v>
      </c>
      <c r="E354" s="40" t="s">
        <v>50</v>
      </c>
    </row>
    <row r="355" spans="1:5" ht="12.75">
      <c r="A355" t="s">
        <v>59</v>
      </c>
      <c r="E355" s="39" t="s">
        <v>5</v>
      </c>
    </row>
    <row r="356" spans="1:16" ht="12.75">
      <c r="A356" t="s">
        <v>52</v>
      </c>
      <c s="34" t="s">
        <v>221</v>
      </c>
      <c s="34" t="s">
        <v>2638</v>
      </c>
      <c s="35" t="s">
        <v>5</v>
      </c>
      <c s="6" t="s">
        <v>2639</v>
      </c>
      <c s="36" t="s">
        <v>83</v>
      </c>
      <c s="37">
        <v>1</v>
      </c>
      <c s="36">
        <v>0.084</v>
      </c>
      <c s="36">
        <f>ROUND(G356*H356,6)</f>
      </c>
      <c r="L356" s="38">
        <v>0</v>
      </c>
      <c s="32">
        <f>ROUND(ROUND(L356,2)*ROUND(G356,3),2)</f>
      </c>
      <c s="36" t="s">
        <v>655</v>
      </c>
      <c>
        <f>(M356*21)/100</f>
      </c>
      <c t="s">
        <v>27</v>
      </c>
    </row>
    <row r="357" spans="1:5" ht="12.75">
      <c r="A357" s="35" t="s">
        <v>57</v>
      </c>
      <c r="E357" s="39" t="s">
        <v>5</v>
      </c>
    </row>
    <row r="358" spans="1:5" ht="12.75">
      <c r="A358" s="35" t="s">
        <v>58</v>
      </c>
      <c r="E358" s="40" t="s">
        <v>50</v>
      </c>
    </row>
    <row r="359" spans="1:5" ht="12.75">
      <c r="A359" t="s">
        <v>59</v>
      </c>
      <c r="E359" s="39" t="s">
        <v>5</v>
      </c>
    </row>
    <row r="360" spans="1:16" ht="12.75">
      <c r="A360" t="s">
        <v>52</v>
      </c>
      <c s="34" t="s">
        <v>225</v>
      </c>
      <c s="34" t="s">
        <v>2640</v>
      </c>
      <c s="35" t="s">
        <v>5</v>
      </c>
      <c s="6" t="s">
        <v>2641</v>
      </c>
      <c s="36" t="s">
        <v>77</v>
      </c>
      <c s="37">
        <v>6.826</v>
      </c>
      <c s="36">
        <v>0</v>
      </c>
      <c s="36">
        <f>ROUND(G360*H360,6)</f>
      </c>
      <c r="L360" s="38">
        <v>0</v>
      </c>
      <c s="32">
        <f>ROUND(ROUND(L360,2)*ROUND(G360,3),2)</f>
      </c>
      <c s="36" t="s">
        <v>655</v>
      </c>
      <c>
        <f>(M360*21)/100</f>
      </c>
      <c t="s">
        <v>27</v>
      </c>
    </row>
    <row r="361" spans="1:5" ht="12.75">
      <c r="A361" s="35" t="s">
        <v>57</v>
      </c>
      <c r="E361" s="39" t="s">
        <v>5</v>
      </c>
    </row>
    <row r="362" spans="1:5" ht="51">
      <c r="A362" s="35" t="s">
        <v>58</v>
      </c>
      <c r="E362" s="40" t="s">
        <v>2642</v>
      </c>
    </row>
    <row r="363" spans="1:5" ht="12.75">
      <c r="A363" t="s">
        <v>59</v>
      </c>
      <c r="E363" s="39" t="s">
        <v>5</v>
      </c>
    </row>
    <row r="364" spans="1:13" ht="12.75">
      <c r="A364" t="s">
        <v>49</v>
      </c>
      <c r="C364" s="31" t="s">
        <v>2643</v>
      </c>
      <c r="E364" s="33" t="s">
        <v>2644</v>
      </c>
      <c r="J364" s="32">
        <f>0</f>
      </c>
      <c s="32">
        <f>0</f>
      </c>
      <c s="32">
        <f>0+L365+L369</f>
      </c>
      <c s="32">
        <f>0+M365+M369</f>
      </c>
    </row>
    <row r="365" spans="1:16" ht="12.75">
      <c r="A365" t="s">
        <v>52</v>
      </c>
      <c s="34" t="s">
        <v>229</v>
      </c>
      <c s="34" t="s">
        <v>2645</v>
      </c>
      <c s="35" t="s">
        <v>5</v>
      </c>
      <c s="6" t="s">
        <v>2646</v>
      </c>
      <c s="36" t="s">
        <v>77</v>
      </c>
      <c s="37">
        <v>93.609</v>
      </c>
      <c s="36">
        <v>0.0118</v>
      </c>
      <c s="36">
        <f>ROUND(G365*H365,6)</f>
      </c>
      <c r="L365" s="38">
        <v>0</v>
      </c>
      <c s="32">
        <f>ROUND(ROUND(L365,2)*ROUND(G365,3),2)</f>
      </c>
      <c s="36" t="s">
        <v>2412</v>
      </c>
      <c>
        <f>(M365*21)/100</f>
      </c>
      <c t="s">
        <v>27</v>
      </c>
    </row>
    <row r="366" spans="1:5" ht="12.75">
      <c r="A366" s="35" t="s">
        <v>57</v>
      </c>
      <c r="E366" s="39" t="s">
        <v>5</v>
      </c>
    </row>
    <row r="367" spans="1:5" ht="12.75">
      <c r="A367" s="35" t="s">
        <v>58</v>
      </c>
      <c r="E367" s="40" t="s">
        <v>2647</v>
      </c>
    </row>
    <row r="368" spans="1:5" ht="12.75">
      <c r="A368" t="s">
        <v>59</v>
      </c>
      <c r="E368" s="39" t="s">
        <v>5</v>
      </c>
    </row>
    <row r="369" spans="1:16" ht="25.5">
      <c r="A369" t="s">
        <v>52</v>
      </c>
      <c s="34" t="s">
        <v>233</v>
      </c>
      <c s="34" t="s">
        <v>2648</v>
      </c>
      <c s="35" t="s">
        <v>5</v>
      </c>
      <c s="6" t="s">
        <v>2649</v>
      </c>
      <c s="36" t="s">
        <v>77</v>
      </c>
      <c s="37">
        <v>93.609</v>
      </c>
      <c s="36">
        <v>0.006</v>
      </c>
      <c s="36">
        <f>ROUND(G369*H369,6)</f>
      </c>
      <c r="L369" s="38">
        <v>0</v>
      </c>
      <c s="32">
        <f>ROUND(ROUND(L369,2)*ROUND(G369,3),2)</f>
      </c>
      <c s="36" t="s">
        <v>2412</v>
      </c>
      <c>
        <f>(M369*21)/100</f>
      </c>
      <c t="s">
        <v>27</v>
      </c>
    </row>
    <row r="370" spans="1:5" ht="12.75">
      <c r="A370" s="35" t="s">
        <v>57</v>
      </c>
      <c r="E370" s="39" t="s">
        <v>5</v>
      </c>
    </row>
    <row r="371" spans="1:5" ht="12.75">
      <c r="A371" s="35" t="s">
        <v>58</v>
      </c>
      <c r="E371" s="40" t="s">
        <v>2647</v>
      </c>
    </row>
    <row r="372" spans="1:5" ht="12.75">
      <c r="A372" t="s">
        <v>59</v>
      </c>
      <c r="E372" s="39" t="s">
        <v>2650</v>
      </c>
    </row>
    <row r="373" spans="1:13" ht="12.75">
      <c r="A373" t="s">
        <v>49</v>
      </c>
      <c r="C373" s="31" t="s">
        <v>89</v>
      </c>
      <c r="E373" s="33" t="s">
        <v>2651</v>
      </c>
      <c r="J373" s="32">
        <f>0</f>
      </c>
      <c s="32">
        <f>0</f>
      </c>
      <c s="32">
        <f>0+L374+L378</f>
      </c>
      <c s="32">
        <f>0+M374+M378</f>
      </c>
    </row>
    <row r="374" spans="1:16" ht="12.75">
      <c r="A374" t="s">
        <v>52</v>
      </c>
      <c s="34" t="s">
        <v>237</v>
      </c>
      <c s="34" t="s">
        <v>2652</v>
      </c>
      <c s="35" t="s">
        <v>5</v>
      </c>
      <c s="6" t="s">
        <v>2653</v>
      </c>
      <c s="36" t="s">
        <v>77</v>
      </c>
      <c s="37">
        <v>6.03</v>
      </c>
      <c s="36">
        <v>0.01208</v>
      </c>
      <c s="36">
        <f>ROUND(G374*H374,6)</f>
      </c>
      <c r="L374" s="38">
        <v>0</v>
      </c>
      <c s="32">
        <f>ROUND(ROUND(L374,2)*ROUND(G374,3),2)</f>
      </c>
      <c s="36" t="s">
        <v>2412</v>
      </c>
      <c>
        <f>(M374*21)/100</f>
      </c>
      <c t="s">
        <v>27</v>
      </c>
    </row>
    <row r="375" spans="1:5" ht="12.75">
      <c r="A375" s="35" t="s">
        <v>57</v>
      </c>
      <c r="E375" s="39" t="s">
        <v>5</v>
      </c>
    </row>
    <row r="376" spans="1:5" ht="12.75">
      <c r="A376" s="35" t="s">
        <v>58</v>
      </c>
      <c r="E376" s="40" t="s">
        <v>2654</v>
      </c>
    </row>
    <row r="377" spans="1:5" ht="12.75">
      <c r="A377" t="s">
        <v>59</v>
      </c>
      <c r="E377" s="39" t="s">
        <v>2655</v>
      </c>
    </row>
    <row r="378" spans="1:16" ht="12.75">
      <c r="A378" t="s">
        <v>52</v>
      </c>
      <c s="34" t="s">
        <v>241</v>
      </c>
      <c s="34" t="s">
        <v>2656</v>
      </c>
      <c s="35" t="s">
        <v>5</v>
      </c>
      <c s="6" t="s">
        <v>2657</v>
      </c>
      <c s="36" t="s">
        <v>77</v>
      </c>
      <c s="37">
        <v>6.03</v>
      </c>
      <c s="36">
        <v>0</v>
      </c>
      <c s="36">
        <f>ROUND(G378*H378,6)</f>
      </c>
      <c r="L378" s="38">
        <v>0</v>
      </c>
      <c s="32">
        <f>ROUND(ROUND(L378,2)*ROUND(G378,3),2)</f>
      </c>
      <c s="36" t="s">
        <v>2412</v>
      </c>
      <c>
        <f>(M378*21)/100</f>
      </c>
      <c t="s">
        <v>27</v>
      </c>
    </row>
    <row r="379" spans="1:5" ht="12.75">
      <c r="A379" s="35" t="s">
        <v>57</v>
      </c>
      <c r="E379" s="39" t="s">
        <v>5</v>
      </c>
    </row>
    <row r="380" spans="1:5" ht="12.75">
      <c r="A380" s="35" t="s">
        <v>58</v>
      </c>
      <c r="E380" s="40" t="s">
        <v>2654</v>
      </c>
    </row>
    <row r="381" spans="1:5" ht="12.75">
      <c r="A381" t="s">
        <v>59</v>
      </c>
      <c r="E381" s="39" t="s">
        <v>2655</v>
      </c>
    </row>
    <row r="382" spans="1:13" ht="12.75">
      <c r="A382" t="s">
        <v>49</v>
      </c>
      <c r="C382" s="31" t="s">
        <v>649</v>
      </c>
      <c r="E382" s="33" t="s">
        <v>2329</v>
      </c>
      <c r="J382" s="32">
        <f>0</f>
      </c>
      <c s="32">
        <f>0</f>
      </c>
      <c s="32">
        <f>0+L383</f>
      </c>
      <c s="32">
        <f>0+M383</f>
      </c>
    </row>
    <row r="383" spans="1:16" ht="25.5">
      <c r="A383" t="s">
        <v>52</v>
      </c>
      <c s="34" t="s">
        <v>245</v>
      </c>
      <c s="34" t="s">
        <v>1715</v>
      </c>
      <c s="35" t="s">
        <v>652</v>
      </c>
      <c s="6" t="s">
        <v>1716</v>
      </c>
      <c s="36" t="s">
        <v>654</v>
      </c>
      <c s="37">
        <v>22.627</v>
      </c>
      <c s="36">
        <v>0</v>
      </c>
      <c s="36">
        <f>ROUND(G383*H383,6)</f>
      </c>
      <c r="L383" s="38">
        <v>0</v>
      </c>
      <c s="32">
        <f>ROUND(ROUND(L383,2)*ROUND(G383,3),2)</f>
      </c>
      <c s="36" t="s">
        <v>655</v>
      </c>
      <c>
        <f>(M383*21)/100</f>
      </c>
      <c t="s">
        <v>27</v>
      </c>
    </row>
    <row r="384" spans="1:5" ht="12.75">
      <c r="A384" s="35" t="s">
        <v>57</v>
      </c>
      <c r="E384" s="39" t="s">
        <v>5</v>
      </c>
    </row>
    <row r="385" spans="1:5" ht="12.75">
      <c r="A385" s="35" t="s">
        <v>58</v>
      </c>
      <c r="E385" s="40" t="s">
        <v>2658</v>
      </c>
    </row>
    <row r="386" spans="1:5" ht="12.75">
      <c r="A386" t="s">
        <v>59</v>
      </c>
      <c r="E386" s="39" t="s">
        <v>5</v>
      </c>
    </row>
    <row r="387" spans="1:13" ht="12.75">
      <c r="A387" t="s">
        <v>2408</v>
      </c>
      <c r="C387" s="31" t="s">
        <v>2659</v>
      </c>
      <c r="E387" s="33" t="s">
        <v>2660</v>
      </c>
      <c r="J387" s="32">
        <f>0+J388+J405+J414+J427+J488+J497+J502+J507+J536+J541</f>
      </c>
      <c s="32">
        <f>0+K388+K405+K414+K427+K488+K497+K502+K507+K536+K541</f>
      </c>
      <c s="32">
        <f>0+L388+L405+L414+L427+L488+L497+L502+L507+L536+L541</f>
      </c>
      <c s="32">
        <f>0+M388+M405+M414+M427+M488+M497+M502+M507+M536+M541</f>
      </c>
    </row>
    <row r="388" spans="1:13" ht="12.75">
      <c r="A388" t="s">
        <v>49</v>
      </c>
      <c r="C388" s="31" t="s">
        <v>50</v>
      </c>
      <c r="E388" s="33" t="s">
        <v>51</v>
      </c>
      <c r="J388" s="32">
        <f>0</f>
      </c>
      <c s="32">
        <f>0</f>
      </c>
      <c s="32">
        <f>0+L389+L393+L397+L401</f>
      </c>
      <c s="32">
        <f>0+M389+M393+M397+M401</f>
      </c>
    </row>
    <row r="389" spans="1:16" ht="12.75">
      <c r="A389" t="s">
        <v>52</v>
      </c>
      <c s="34" t="s">
        <v>50</v>
      </c>
      <c s="34" t="s">
        <v>1855</v>
      </c>
      <c s="35" t="s">
        <v>5</v>
      </c>
      <c s="6" t="s">
        <v>1856</v>
      </c>
      <c s="36" t="s">
        <v>77</v>
      </c>
      <c s="37">
        <v>16</v>
      </c>
      <c s="36">
        <v>0</v>
      </c>
      <c s="36">
        <f>ROUND(G389*H389,6)</f>
      </c>
      <c r="L389" s="38">
        <v>0</v>
      </c>
      <c s="32">
        <f>ROUND(ROUND(L389,2)*ROUND(G389,3),2)</f>
      </c>
      <c s="36" t="s">
        <v>417</v>
      </c>
      <c>
        <f>(M389*21)/100</f>
      </c>
      <c t="s">
        <v>27</v>
      </c>
    </row>
    <row r="390" spans="1:5" ht="12.75">
      <c r="A390" s="35" t="s">
        <v>57</v>
      </c>
      <c r="E390" s="39" t="s">
        <v>5</v>
      </c>
    </row>
    <row r="391" spans="1:5" ht="12.75">
      <c r="A391" s="35" t="s">
        <v>58</v>
      </c>
      <c r="E391" s="40" t="s">
        <v>2483</v>
      </c>
    </row>
    <row r="392" spans="1:5" ht="12.75">
      <c r="A392" t="s">
        <v>59</v>
      </c>
      <c r="E392" s="39" t="s">
        <v>1858</v>
      </c>
    </row>
    <row r="393" spans="1:16" ht="12.75">
      <c r="A393" t="s">
        <v>52</v>
      </c>
      <c s="34" t="s">
        <v>27</v>
      </c>
      <c s="34" t="s">
        <v>53</v>
      </c>
      <c s="35" t="s">
        <v>5</v>
      </c>
      <c s="6" t="s">
        <v>54</v>
      </c>
      <c s="36" t="s">
        <v>55</v>
      </c>
      <c s="37">
        <v>8</v>
      </c>
      <c s="36">
        <v>0</v>
      </c>
      <c s="36">
        <f>ROUND(G393*H393,6)</f>
      </c>
      <c r="L393" s="38">
        <v>0</v>
      </c>
      <c s="32">
        <f>ROUND(ROUND(L393,2)*ROUND(G393,3),2)</f>
      </c>
      <c s="36" t="s">
        <v>417</v>
      </c>
      <c>
        <f>(M393*21)/100</f>
      </c>
      <c t="s">
        <v>27</v>
      </c>
    </row>
    <row r="394" spans="1:5" ht="12.75">
      <c r="A394" s="35" t="s">
        <v>57</v>
      </c>
      <c r="E394" s="39" t="s">
        <v>5</v>
      </c>
    </row>
    <row r="395" spans="1:5" ht="12.75">
      <c r="A395" s="35" t="s">
        <v>58</v>
      </c>
      <c r="E395" s="40" t="s">
        <v>2483</v>
      </c>
    </row>
    <row r="396" spans="1:5" ht="216.75">
      <c r="A396" t="s">
        <v>59</v>
      </c>
      <c r="E396" s="39" t="s">
        <v>2661</v>
      </c>
    </row>
    <row r="397" spans="1:16" ht="12.75">
      <c r="A397" t="s">
        <v>52</v>
      </c>
      <c s="34" t="s">
        <v>26</v>
      </c>
      <c s="34" t="s">
        <v>71</v>
      </c>
      <c s="35" t="s">
        <v>5</v>
      </c>
      <c s="6" t="s">
        <v>72</v>
      </c>
      <c s="36" t="s">
        <v>55</v>
      </c>
      <c s="37">
        <v>8</v>
      </c>
      <c s="36">
        <v>0</v>
      </c>
      <c s="36">
        <f>ROUND(G397*H397,6)</f>
      </c>
      <c r="L397" s="38">
        <v>0</v>
      </c>
      <c s="32">
        <f>ROUND(ROUND(L397,2)*ROUND(G397,3),2)</f>
      </c>
      <c s="36" t="s">
        <v>417</v>
      </c>
      <c>
        <f>(M397*21)/100</f>
      </c>
      <c t="s">
        <v>27</v>
      </c>
    </row>
    <row r="398" spans="1:5" ht="12.75">
      <c r="A398" s="35" t="s">
        <v>57</v>
      </c>
      <c r="E398" s="39" t="s">
        <v>5</v>
      </c>
    </row>
    <row r="399" spans="1:5" ht="12.75">
      <c r="A399" s="35" t="s">
        <v>58</v>
      </c>
      <c r="E399" s="40" t="s">
        <v>2483</v>
      </c>
    </row>
    <row r="400" spans="1:5" ht="153">
      <c r="A400" t="s">
        <v>59</v>
      </c>
      <c r="E400" s="39" t="s">
        <v>2662</v>
      </c>
    </row>
    <row r="401" spans="1:16" ht="12.75">
      <c r="A401" t="s">
        <v>52</v>
      </c>
      <c s="34" t="s">
        <v>65</v>
      </c>
      <c s="34" t="s">
        <v>1865</v>
      </c>
      <c s="35" t="s">
        <v>5</v>
      </c>
      <c s="6" t="s">
        <v>1866</v>
      </c>
      <c s="36" t="s">
        <v>77</v>
      </c>
      <c s="37">
        <v>16</v>
      </c>
      <c s="36">
        <v>0</v>
      </c>
      <c s="36">
        <f>ROUND(G401*H401,6)</f>
      </c>
      <c r="L401" s="38">
        <v>0</v>
      </c>
      <c s="32">
        <f>ROUND(ROUND(L401,2)*ROUND(G401,3),2)</f>
      </c>
      <c s="36" t="s">
        <v>417</v>
      </c>
      <c>
        <f>(M401*21)/100</f>
      </c>
      <c t="s">
        <v>27</v>
      </c>
    </row>
    <row r="402" spans="1:5" ht="12.75">
      <c r="A402" s="35" t="s">
        <v>57</v>
      </c>
      <c r="E402" s="39" t="s">
        <v>5</v>
      </c>
    </row>
    <row r="403" spans="1:5" ht="12.75">
      <c r="A403" s="35" t="s">
        <v>58</v>
      </c>
      <c r="E403" s="40" t="s">
        <v>2483</v>
      </c>
    </row>
    <row r="404" spans="1:5" ht="38.25">
      <c r="A404" t="s">
        <v>59</v>
      </c>
      <c r="E404" s="39" t="s">
        <v>1867</v>
      </c>
    </row>
    <row r="405" spans="1:13" ht="12.75">
      <c r="A405" t="s">
        <v>49</v>
      </c>
      <c r="C405" s="31" t="s">
        <v>74</v>
      </c>
      <c r="E405" s="33" t="s">
        <v>2663</v>
      </c>
      <c r="J405" s="32">
        <f>0</f>
      </c>
      <c s="32">
        <f>0</f>
      </c>
      <c s="32">
        <f>0+L406+L410</f>
      </c>
      <c s="32">
        <f>0+M406+M410</f>
      </c>
    </row>
    <row r="406" spans="1:16" ht="12.75">
      <c r="A406" t="s">
        <v>52</v>
      </c>
      <c s="34" t="s">
        <v>70</v>
      </c>
      <c s="34" t="s">
        <v>2664</v>
      </c>
      <c s="35" t="s">
        <v>5</v>
      </c>
      <c s="6" t="s">
        <v>2665</v>
      </c>
      <c s="36" t="s">
        <v>77</v>
      </c>
      <c s="37">
        <v>5</v>
      </c>
      <c s="36">
        <v>0</v>
      </c>
      <c s="36">
        <f>ROUND(G406*H406,6)</f>
      </c>
      <c r="L406" s="38">
        <v>0</v>
      </c>
      <c s="32">
        <f>ROUND(ROUND(L406,2)*ROUND(G406,3),2)</f>
      </c>
      <c s="36" t="s">
        <v>417</v>
      </c>
      <c>
        <f>(M406*21)/100</f>
      </c>
      <c t="s">
        <v>27</v>
      </c>
    </row>
    <row r="407" spans="1:5" ht="12.75">
      <c r="A407" s="35" t="s">
        <v>57</v>
      </c>
      <c r="E407" s="39" t="s">
        <v>5</v>
      </c>
    </row>
    <row r="408" spans="1:5" ht="12.75">
      <c r="A408" s="35" t="s">
        <v>58</v>
      </c>
      <c r="E408" s="40" t="s">
        <v>2483</v>
      </c>
    </row>
    <row r="409" spans="1:5" ht="38.25">
      <c r="A409" t="s">
        <v>59</v>
      </c>
      <c r="E409" s="39" t="s">
        <v>2666</v>
      </c>
    </row>
    <row r="410" spans="1:16" ht="12.75">
      <c r="A410" t="s">
        <v>52</v>
      </c>
      <c s="34" t="s">
        <v>74</v>
      </c>
      <c s="34" t="s">
        <v>2667</v>
      </c>
      <c s="35" t="s">
        <v>5</v>
      </c>
      <c s="6" t="s">
        <v>2668</v>
      </c>
      <c s="36" t="s">
        <v>77</v>
      </c>
      <c s="37">
        <v>2</v>
      </c>
      <c s="36">
        <v>0</v>
      </c>
      <c s="36">
        <f>ROUND(G410*H410,6)</f>
      </c>
      <c r="L410" s="38">
        <v>0</v>
      </c>
      <c s="32">
        <f>ROUND(ROUND(L410,2)*ROUND(G410,3),2)</f>
      </c>
      <c s="36" t="s">
        <v>417</v>
      </c>
      <c>
        <f>(M410*21)/100</f>
      </c>
      <c t="s">
        <v>27</v>
      </c>
    </row>
    <row r="411" spans="1:5" ht="12.75">
      <c r="A411" s="35" t="s">
        <v>57</v>
      </c>
      <c r="E411" s="39" t="s">
        <v>5</v>
      </c>
    </row>
    <row r="412" spans="1:5" ht="12.75">
      <c r="A412" s="35" t="s">
        <v>58</v>
      </c>
      <c r="E412" s="40" t="s">
        <v>2483</v>
      </c>
    </row>
    <row r="413" spans="1:5" ht="38.25">
      <c r="A413" t="s">
        <v>59</v>
      </c>
      <c r="E413" s="39" t="s">
        <v>2666</v>
      </c>
    </row>
    <row r="414" spans="1:13" ht="12.75">
      <c r="A414" t="s">
        <v>49</v>
      </c>
      <c r="C414" s="31" t="s">
        <v>327</v>
      </c>
      <c r="E414" s="33" t="s">
        <v>2480</v>
      </c>
      <c r="J414" s="32">
        <f>0</f>
      </c>
      <c s="32">
        <f>0</f>
      </c>
      <c s="32">
        <f>0+L415+L419+L423</f>
      </c>
      <c s="32">
        <f>0+M415+M419+M423</f>
      </c>
    </row>
    <row r="415" spans="1:16" ht="12.75">
      <c r="A415" t="s">
        <v>52</v>
      </c>
      <c s="34" t="s">
        <v>79</v>
      </c>
      <c s="34" t="s">
        <v>2669</v>
      </c>
      <c s="35" t="s">
        <v>5</v>
      </c>
      <c s="6" t="s">
        <v>2670</v>
      </c>
      <c s="36" t="s">
        <v>83</v>
      </c>
      <c s="37">
        <v>9</v>
      </c>
      <c s="36">
        <v>0</v>
      </c>
      <c s="36">
        <f>ROUND(G415*H415,6)</f>
      </c>
      <c r="L415" s="38">
        <v>0</v>
      </c>
      <c s="32">
        <f>ROUND(ROUND(L415,2)*ROUND(G415,3),2)</f>
      </c>
      <c s="36" t="s">
        <v>417</v>
      </c>
      <c>
        <f>(M415*21)/100</f>
      </c>
      <c t="s">
        <v>27</v>
      </c>
    </row>
    <row r="416" spans="1:5" ht="12.75">
      <c r="A416" s="35" t="s">
        <v>57</v>
      </c>
      <c r="E416" s="39" t="s">
        <v>5</v>
      </c>
    </row>
    <row r="417" spans="1:5" ht="12.75">
      <c r="A417" s="35" t="s">
        <v>58</v>
      </c>
      <c r="E417" s="40" t="s">
        <v>2483</v>
      </c>
    </row>
    <row r="418" spans="1:5" ht="38.25">
      <c r="A418" t="s">
        <v>59</v>
      </c>
      <c r="E418" s="39" t="s">
        <v>2671</v>
      </c>
    </row>
    <row r="419" spans="1:16" ht="25.5">
      <c r="A419" t="s">
        <v>52</v>
      </c>
      <c s="34" t="s">
        <v>85</v>
      </c>
      <c s="34" t="s">
        <v>2672</v>
      </c>
      <c s="35" t="s">
        <v>5</v>
      </c>
      <c s="6" t="s">
        <v>2673</v>
      </c>
      <c s="36" t="s">
        <v>68</v>
      </c>
      <c s="37">
        <v>30</v>
      </c>
      <c s="36">
        <v>0</v>
      </c>
      <c s="36">
        <f>ROUND(G419*H419,6)</f>
      </c>
      <c r="L419" s="38">
        <v>0</v>
      </c>
      <c s="32">
        <f>ROUND(ROUND(L419,2)*ROUND(G419,3),2)</f>
      </c>
      <c s="36" t="s">
        <v>417</v>
      </c>
      <c>
        <f>(M419*21)/100</f>
      </c>
      <c t="s">
        <v>27</v>
      </c>
    </row>
    <row r="420" spans="1:5" ht="12.75">
      <c r="A420" s="35" t="s">
        <v>57</v>
      </c>
      <c r="E420" s="39" t="s">
        <v>5</v>
      </c>
    </row>
    <row r="421" spans="1:5" ht="12.75">
      <c r="A421" s="35" t="s">
        <v>58</v>
      </c>
      <c r="E421" s="40" t="s">
        <v>2483</v>
      </c>
    </row>
    <row r="422" spans="1:5" ht="63.75">
      <c r="A422" t="s">
        <v>59</v>
      </c>
      <c r="E422" s="39" t="s">
        <v>2674</v>
      </c>
    </row>
    <row r="423" spans="1:16" ht="25.5">
      <c r="A423" t="s">
        <v>52</v>
      </c>
      <c s="34" t="s">
        <v>89</v>
      </c>
      <c s="34" t="s">
        <v>2675</v>
      </c>
      <c s="35" t="s">
        <v>5</v>
      </c>
      <c s="6" t="s">
        <v>2676</v>
      </c>
      <c s="36" t="s">
        <v>83</v>
      </c>
      <c s="37">
        <v>1</v>
      </c>
      <c s="36">
        <v>0</v>
      </c>
      <c s="36">
        <f>ROUND(G423*H423,6)</f>
      </c>
      <c r="L423" s="38">
        <v>0</v>
      </c>
      <c s="32">
        <f>ROUND(ROUND(L423,2)*ROUND(G423,3),2)</f>
      </c>
      <c s="36" t="s">
        <v>417</v>
      </c>
      <c>
        <f>(M423*21)/100</f>
      </c>
      <c t="s">
        <v>27</v>
      </c>
    </row>
    <row r="424" spans="1:5" ht="12.75">
      <c r="A424" s="35" t="s">
        <v>57</v>
      </c>
      <c r="E424" s="39" t="s">
        <v>5</v>
      </c>
    </row>
    <row r="425" spans="1:5" ht="12.75">
      <c r="A425" s="35" t="s">
        <v>58</v>
      </c>
      <c r="E425" s="40" t="s">
        <v>2483</v>
      </c>
    </row>
    <row r="426" spans="1:5" ht="38.25">
      <c r="A426" t="s">
        <v>59</v>
      </c>
      <c r="E426" s="39" t="s">
        <v>115</v>
      </c>
    </row>
    <row r="427" spans="1:13" ht="12.75">
      <c r="A427" t="s">
        <v>49</v>
      </c>
      <c r="C427" s="31" t="s">
        <v>2488</v>
      </c>
      <c r="E427" s="33" t="s">
        <v>2489</v>
      </c>
      <c r="J427" s="32">
        <f>0</f>
      </c>
      <c s="32">
        <f>0</f>
      </c>
      <c s="32">
        <f>0+L428+L432+L436+L440+L444+L448+L452+L456+L460+L464+L468+L472+L476+L480+L484</f>
      </c>
      <c s="32">
        <f>0+M428+M432+M436+M440+M444+M448+M452+M456+M460+M464+M468+M472+M476+M480+M484</f>
      </c>
    </row>
    <row r="428" spans="1:16" ht="12.75">
      <c r="A428" t="s">
        <v>52</v>
      </c>
      <c s="34" t="s">
        <v>93</v>
      </c>
      <c s="34" t="s">
        <v>2677</v>
      </c>
      <c s="35" t="s">
        <v>5</v>
      </c>
      <c s="6" t="s">
        <v>2678</v>
      </c>
      <c s="36" t="s">
        <v>83</v>
      </c>
      <c s="37">
        <v>4</v>
      </c>
      <c s="36">
        <v>0</v>
      </c>
      <c s="36">
        <f>ROUND(G428*H428,6)</f>
      </c>
      <c r="L428" s="38">
        <v>0</v>
      </c>
      <c s="32">
        <f>ROUND(ROUND(L428,2)*ROUND(G428,3),2)</f>
      </c>
      <c s="36" t="s">
        <v>417</v>
      </c>
      <c>
        <f>(M428*21)/100</f>
      </c>
      <c t="s">
        <v>27</v>
      </c>
    </row>
    <row r="429" spans="1:5" ht="12.75">
      <c r="A429" s="35" t="s">
        <v>57</v>
      </c>
      <c r="E429" s="39" t="s">
        <v>5</v>
      </c>
    </row>
    <row r="430" spans="1:5" ht="12.75">
      <c r="A430" s="35" t="s">
        <v>58</v>
      </c>
      <c r="E430" s="40" t="s">
        <v>2483</v>
      </c>
    </row>
    <row r="431" spans="1:5" ht="38.25">
      <c r="A431" t="s">
        <v>59</v>
      </c>
      <c r="E431" s="39" t="s">
        <v>2492</v>
      </c>
    </row>
    <row r="432" spans="1:16" ht="25.5">
      <c r="A432" t="s">
        <v>52</v>
      </c>
      <c s="34" t="s">
        <v>97</v>
      </c>
      <c s="34" t="s">
        <v>2490</v>
      </c>
      <c s="35" t="s">
        <v>5</v>
      </c>
      <c s="6" t="s">
        <v>2491</v>
      </c>
      <c s="36" t="s">
        <v>83</v>
      </c>
      <c s="37">
        <v>15</v>
      </c>
      <c s="36">
        <v>0</v>
      </c>
      <c s="36">
        <f>ROUND(G432*H432,6)</f>
      </c>
      <c r="L432" s="38">
        <v>0</v>
      </c>
      <c s="32">
        <f>ROUND(ROUND(L432,2)*ROUND(G432,3),2)</f>
      </c>
      <c s="36" t="s">
        <v>417</v>
      </c>
      <c>
        <f>(M432*21)/100</f>
      </c>
      <c t="s">
        <v>27</v>
      </c>
    </row>
    <row r="433" spans="1:5" ht="12.75">
      <c r="A433" s="35" t="s">
        <v>57</v>
      </c>
      <c r="E433" s="39" t="s">
        <v>5</v>
      </c>
    </row>
    <row r="434" spans="1:5" ht="12.75">
      <c r="A434" s="35" t="s">
        <v>58</v>
      </c>
      <c r="E434" s="40" t="s">
        <v>2483</v>
      </c>
    </row>
    <row r="435" spans="1:5" ht="38.25">
      <c r="A435" t="s">
        <v>59</v>
      </c>
      <c r="E435" s="39" t="s">
        <v>2492</v>
      </c>
    </row>
    <row r="436" spans="1:16" ht="12.75">
      <c r="A436" t="s">
        <v>52</v>
      </c>
      <c s="34" t="s">
        <v>100</v>
      </c>
      <c s="34" t="s">
        <v>2679</v>
      </c>
      <c s="35" t="s">
        <v>5</v>
      </c>
      <c s="6" t="s">
        <v>2680</v>
      </c>
      <c s="36" t="s">
        <v>83</v>
      </c>
      <c s="37">
        <v>1</v>
      </c>
      <c s="36">
        <v>0</v>
      </c>
      <c s="36">
        <f>ROUND(G436*H436,6)</f>
      </c>
      <c r="L436" s="38">
        <v>0</v>
      </c>
      <c s="32">
        <f>ROUND(ROUND(L436,2)*ROUND(G436,3),2)</f>
      </c>
      <c s="36" t="s">
        <v>417</v>
      </c>
      <c>
        <f>(M436*21)/100</f>
      </c>
      <c t="s">
        <v>27</v>
      </c>
    </row>
    <row r="437" spans="1:5" ht="12.75">
      <c r="A437" s="35" t="s">
        <v>57</v>
      </c>
      <c r="E437" s="39" t="s">
        <v>5</v>
      </c>
    </row>
    <row r="438" spans="1:5" ht="12.75">
      <c r="A438" s="35" t="s">
        <v>58</v>
      </c>
      <c r="E438" s="40" t="s">
        <v>2483</v>
      </c>
    </row>
    <row r="439" spans="1:5" ht="25.5">
      <c r="A439" t="s">
        <v>59</v>
      </c>
      <c r="E439" s="39" t="s">
        <v>2495</v>
      </c>
    </row>
    <row r="440" spans="1:16" ht="12.75">
      <c r="A440" t="s">
        <v>52</v>
      </c>
      <c s="34" t="s">
        <v>104</v>
      </c>
      <c s="34" t="s">
        <v>2496</v>
      </c>
      <c s="35" t="s">
        <v>5</v>
      </c>
      <c s="6" t="s">
        <v>2497</v>
      </c>
      <c s="36" t="s">
        <v>83</v>
      </c>
      <c s="37">
        <v>3</v>
      </c>
      <c s="36">
        <v>0</v>
      </c>
      <c s="36">
        <f>ROUND(G440*H440,6)</f>
      </c>
      <c r="L440" s="38">
        <v>0</v>
      </c>
      <c s="32">
        <f>ROUND(ROUND(L440,2)*ROUND(G440,3),2)</f>
      </c>
      <c s="36" t="s">
        <v>417</v>
      </c>
      <c>
        <f>(M440*21)/100</f>
      </c>
      <c t="s">
        <v>27</v>
      </c>
    </row>
    <row r="441" spans="1:5" ht="12.75">
      <c r="A441" s="35" t="s">
        <v>57</v>
      </c>
      <c r="E441" s="39" t="s">
        <v>5</v>
      </c>
    </row>
    <row r="442" spans="1:5" ht="12.75">
      <c r="A442" s="35" t="s">
        <v>58</v>
      </c>
      <c r="E442" s="40" t="s">
        <v>2483</v>
      </c>
    </row>
    <row r="443" spans="1:5" ht="25.5">
      <c r="A443" t="s">
        <v>59</v>
      </c>
      <c r="E443" s="39" t="s">
        <v>2495</v>
      </c>
    </row>
    <row r="444" spans="1:16" ht="12.75">
      <c r="A444" t="s">
        <v>52</v>
      </c>
      <c s="34" t="s">
        <v>108</v>
      </c>
      <c s="34" t="s">
        <v>2681</v>
      </c>
      <c s="35" t="s">
        <v>5</v>
      </c>
      <c s="6" t="s">
        <v>2682</v>
      </c>
      <c s="36" t="s">
        <v>83</v>
      </c>
      <c s="37">
        <v>5</v>
      </c>
      <c s="36">
        <v>0</v>
      </c>
      <c s="36">
        <f>ROUND(G444*H444,6)</f>
      </c>
      <c r="L444" s="38">
        <v>0</v>
      </c>
      <c s="32">
        <f>ROUND(ROUND(L444,2)*ROUND(G444,3),2)</f>
      </c>
      <c s="36" t="s">
        <v>417</v>
      </c>
      <c>
        <f>(M444*21)/100</f>
      </c>
      <c t="s">
        <v>27</v>
      </c>
    </row>
    <row r="445" spans="1:5" ht="12.75">
      <c r="A445" s="35" t="s">
        <v>57</v>
      </c>
      <c r="E445" s="39" t="s">
        <v>5</v>
      </c>
    </row>
    <row r="446" spans="1:5" ht="12.75">
      <c r="A446" s="35" t="s">
        <v>58</v>
      </c>
      <c r="E446" s="40" t="s">
        <v>2483</v>
      </c>
    </row>
    <row r="447" spans="1:5" ht="38.25">
      <c r="A447" t="s">
        <v>59</v>
      </c>
      <c r="E447" s="39" t="s">
        <v>2500</v>
      </c>
    </row>
    <row r="448" spans="1:16" ht="12.75">
      <c r="A448" t="s">
        <v>52</v>
      </c>
      <c s="34" t="s">
        <v>112</v>
      </c>
      <c s="34" t="s">
        <v>2501</v>
      </c>
      <c s="35" t="s">
        <v>5</v>
      </c>
      <c s="6" t="s">
        <v>2502</v>
      </c>
      <c s="36" t="s">
        <v>83</v>
      </c>
      <c s="37">
        <v>4</v>
      </c>
      <c s="36">
        <v>0</v>
      </c>
      <c s="36">
        <f>ROUND(G448*H448,6)</f>
      </c>
      <c r="L448" s="38">
        <v>0</v>
      </c>
      <c s="32">
        <f>ROUND(ROUND(L448,2)*ROUND(G448,3),2)</f>
      </c>
      <c s="36" t="s">
        <v>417</v>
      </c>
      <c>
        <f>(M448*21)/100</f>
      </c>
      <c t="s">
        <v>27</v>
      </c>
    </row>
    <row r="449" spans="1:5" ht="12.75">
      <c r="A449" s="35" t="s">
        <v>57</v>
      </c>
      <c r="E449" s="39" t="s">
        <v>5</v>
      </c>
    </row>
    <row r="450" spans="1:5" ht="12.75">
      <c r="A450" s="35" t="s">
        <v>58</v>
      </c>
      <c r="E450" s="40" t="s">
        <v>2483</v>
      </c>
    </row>
    <row r="451" spans="1:5" ht="38.25">
      <c r="A451" t="s">
        <v>59</v>
      </c>
      <c r="E451" s="39" t="s">
        <v>2500</v>
      </c>
    </row>
    <row r="452" spans="1:16" ht="12.75">
      <c r="A452" t="s">
        <v>52</v>
      </c>
      <c s="34" t="s">
        <v>116</v>
      </c>
      <c s="34" t="s">
        <v>2683</v>
      </c>
      <c s="35" t="s">
        <v>5</v>
      </c>
      <c s="6" t="s">
        <v>2684</v>
      </c>
      <c s="36" t="s">
        <v>83</v>
      </c>
      <c s="37">
        <v>4</v>
      </c>
      <c s="36">
        <v>0</v>
      </c>
      <c s="36">
        <f>ROUND(G452*H452,6)</f>
      </c>
      <c r="L452" s="38">
        <v>0</v>
      </c>
      <c s="32">
        <f>ROUND(ROUND(L452,2)*ROUND(G452,3),2)</f>
      </c>
      <c s="36" t="s">
        <v>417</v>
      </c>
      <c>
        <f>(M452*21)/100</f>
      </c>
      <c t="s">
        <v>27</v>
      </c>
    </row>
    <row r="453" spans="1:5" ht="12.75">
      <c r="A453" s="35" t="s">
        <v>57</v>
      </c>
      <c r="E453" s="39" t="s">
        <v>5</v>
      </c>
    </row>
    <row r="454" spans="1:5" ht="12.75">
      <c r="A454" s="35" t="s">
        <v>58</v>
      </c>
      <c r="E454" s="40" t="s">
        <v>2483</v>
      </c>
    </row>
    <row r="455" spans="1:5" ht="25.5">
      <c r="A455" t="s">
        <v>59</v>
      </c>
      <c r="E455" s="39" t="s">
        <v>2685</v>
      </c>
    </row>
    <row r="456" spans="1:16" ht="12.75">
      <c r="A456" t="s">
        <v>52</v>
      </c>
      <c s="34" t="s">
        <v>120</v>
      </c>
      <c s="34" t="s">
        <v>415</v>
      </c>
      <c s="35" t="s">
        <v>5</v>
      </c>
      <c s="6" t="s">
        <v>416</v>
      </c>
      <c s="36" t="s">
        <v>68</v>
      </c>
      <c s="37">
        <v>20</v>
      </c>
      <c s="36">
        <v>0</v>
      </c>
      <c s="36">
        <f>ROUND(G456*H456,6)</f>
      </c>
      <c r="L456" s="38">
        <v>0</v>
      </c>
      <c s="32">
        <f>ROUND(ROUND(L456,2)*ROUND(G456,3),2)</f>
      </c>
      <c s="36" t="s">
        <v>417</v>
      </c>
      <c>
        <f>(M456*21)/100</f>
      </c>
      <c t="s">
        <v>27</v>
      </c>
    </row>
    <row r="457" spans="1:5" ht="12.75">
      <c r="A457" s="35" t="s">
        <v>57</v>
      </c>
      <c r="E457" s="39" t="s">
        <v>5</v>
      </c>
    </row>
    <row r="458" spans="1:5" ht="12.75">
      <c r="A458" s="35" t="s">
        <v>58</v>
      </c>
      <c r="E458" s="40" t="s">
        <v>2483</v>
      </c>
    </row>
    <row r="459" spans="1:5" ht="51">
      <c r="A459" t="s">
        <v>59</v>
      </c>
      <c r="E459" s="39" t="s">
        <v>2686</v>
      </c>
    </row>
    <row r="460" spans="1:16" ht="12.75">
      <c r="A460" t="s">
        <v>52</v>
      </c>
      <c s="34" t="s">
        <v>123</v>
      </c>
      <c s="34" t="s">
        <v>2687</v>
      </c>
      <c s="35" t="s">
        <v>5</v>
      </c>
      <c s="6" t="s">
        <v>2688</v>
      </c>
      <c s="36" t="s">
        <v>68</v>
      </c>
      <c s="37">
        <v>25</v>
      </c>
      <c s="36">
        <v>0</v>
      </c>
      <c s="36">
        <f>ROUND(G460*H460,6)</f>
      </c>
      <c r="L460" s="38">
        <v>0</v>
      </c>
      <c s="32">
        <f>ROUND(ROUND(L460,2)*ROUND(G460,3),2)</f>
      </c>
      <c s="36" t="s">
        <v>417</v>
      </c>
      <c>
        <f>(M460*21)/100</f>
      </c>
      <c t="s">
        <v>27</v>
      </c>
    </row>
    <row r="461" spans="1:5" ht="12.75">
      <c r="A461" s="35" t="s">
        <v>57</v>
      </c>
      <c r="E461" s="39" t="s">
        <v>5</v>
      </c>
    </row>
    <row r="462" spans="1:5" ht="12.75">
      <c r="A462" s="35" t="s">
        <v>58</v>
      </c>
      <c r="E462" s="40" t="s">
        <v>2483</v>
      </c>
    </row>
    <row r="463" spans="1:5" ht="51">
      <c r="A463" t="s">
        <v>59</v>
      </c>
      <c r="E463" s="39" t="s">
        <v>2689</v>
      </c>
    </row>
    <row r="464" spans="1:16" ht="12.75">
      <c r="A464" t="s">
        <v>52</v>
      </c>
      <c s="34" t="s">
        <v>128</v>
      </c>
      <c s="34" t="s">
        <v>2690</v>
      </c>
      <c s="35" t="s">
        <v>5</v>
      </c>
      <c s="6" t="s">
        <v>2691</v>
      </c>
      <c s="36" t="s">
        <v>83</v>
      </c>
      <c s="37">
        <v>1</v>
      </c>
      <c s="36">
        <v>0</v>
      </c>
      <c s="36">
        <f>ROUND(G464*H464,6)</f>
      </c>
      <c r="L464" s="38">
        <v>0</v>
      </c>
      <c s="32">
        <f>ROUND(ROUND(L464,2)*ROUND(G464,3),2)</f>
      </c>
      <c s="36" t="s">
        <v>417</v>
      </c>
      <c>
        <f>(M464*21)/100</f>
      </c>
      <c t="s">
        <v>27</v>
      </c>
    </row>
    <row r="465" spans="1:5" ht="12.75">
      <c r="A465" s="35" t="s">
        <v>57</v>
      </c>
      <c r="E465" s="39" t="s">
        <v>5</v>
      </c>
    </row>
    <row r="466" spans="1:5" ht="12.75">
      <c r="A466" s="35" t="s">
        <v>58</v>
      </c>
      <c r="E466" s="40" t="s">
        <v>2483</v>
      </c>
    </row>
    <row r="467" spans="1:5" ht="38.25">
      <c r="A467" t="s">
        <v>59</v>
      </c>
      <c r="E467" s="39" t="s">
        <v>2692</v>
      </c>
    </row>
    <row r="468" spans="1:16" ht="12.75">
      <c r="A468" t="s">
        <v>52</v>
      </c>
      <c s="34" t="s">
        <v>131</v>
      </c>
      <c s="34" t="s">
        <v>780</v>
      </c>
      <c s="35" t="s">
        <v>5</v>
      </c>
      <c s="6" t="s">
        <v>781</v>
      </c>
      <c s="36" t="s">
        <v>83</v>
      </c>
      <c s="37">
        <v>1</v>
      </c>
      <c s="36">
        <v>0</v>
      </c>
      <c s="36">
        <f>ROUND(G468*H468,6)</f>
      </c>
      <c r="L468" s="38">
        <v>0</v>
      </c>
      <c s="32">
        <f>ROUND(ROUND(L468,2)*ROUND(G468,3),2)</f>
      </c>
      <c s="36" t="s">
        <v>417</v>
      </c>
      <c>
        <f>(M468*21)/100</f>
      </c>
      <c t="s">
        <v>27</v>
      </c>
    </row>
    <row r="469" spans="1:5" ht="12.75">
      <c r="A469" s="35" t="s">
        <v>57</v>
      </c>
      <c r="E469" s="39" t="s">
        <v>5</v>
      </c>
    </row>
    <row r="470" spans="1:5" ht="12.75">
      <c r="A470" s="35" t="s">
        <v>58</v>
      </c>
      <c r="E470" s="40" t="s">
        <v>2483</v>
      </c>
    </row>
    <row r="471" spans="1:5" ht="38.25">
      <c r="A471" t="s">
        <v>59</v>
      </c>
      <c r="E471" s="39" t="s">
        <v>2693</v>
      </c>
    </row>
    <row r="472" spans="1:16" ht="12.75">
      <c r="A472" t="s">
        <v>52</v>
      </c>
      <c s="34" t="s">
        <v>134</v>
      </c>
      <c s="34" t="s">
        <v>2694</v>
      </c>
      <c s="35" t="s">
        <v>5</v>
      </c>
      <c s="6" t="s">
        <v>2695</v>
      </c>
      <c s="36" t="s">
        <v>83</v>
      </c>
      <c s="37">
        <v>3</v>
      </c>
      <c s="36">
        <v>0</v>
      </c>
      <c s="36">
        <f>ROUND(G472*H472,6)</f>
      </c>
      <c r="L472" s="38">
        <v>0</v>
      </c>
      <c s="32">
        <f>ROUND(ROUND(L472,2)*ROUND(G472,3),2)</f>
      </c>
      <c s="36" t="s">
        <v>417</v>
      </c>
      <c>
        <f>(M472*21)/100</f>
      </c>
      <c t="s">
        <v>27</v>
      </c>
    </row>
    <row r="473" spans="1:5" ht="12.75">
      <c r="A473" s="35" t="s">
        <v>57</v>
      </c>
      <c r="E473" s="39" t="s">
        <v>5</v>
      </c>
    </row>
    <row r="474" spans="1:5" ht="12.75">
      <c r="A474" s="35" t="s">
        <v>58</v>
      </c>
      <c r="E474" s="40" t="s">
        <v>2483</v>
      </c>
    </row>
    <row r="475" spans="1:5" ht="38.25">
      <c r="A475" t="s">
        <v>59</v>
      </c>
      <c r="E475" s="39" t="s">
        <v>2696</v>
      </c>
    </row>
    <row r="476" spans="1:16" ht="12.75">
      <c r="A476" t="s">
        <v>52</v>
      </c>
      <c s="34" t="s">
        <v>138</v>
      </c>
      <c s="34" t="s">
        <v>783</v>
      </c>
      <c s="35" t="s">
        <v>5</v>
      </c>
      <c s="6" t="s">
        <v>784</v>
      </c>
      <c s="36" t="s">
        <v>83</v>
      </c>
      <c s="37">
        <v>1</v>
      </c>
      <c s="36">
        <v>0</v>
      </c>
      <c s="36">
        <f>ROUND(G476*H476,6)</f>
      </c>
      <c r="L476" s="38">
        <v>0</v>
      </c>
      <c s="32">
        <f>ROUND(ROUND(L476,2)*ROUND(G476,3),2)</f>
      </c>
      <c s="36" t="s">
        <v>417</v>
      </c>
      <c>
        <f>(M476*21)/100</f>
      </c>
      <c t="s">
        <v>27</v>
      </c>
    </row>
    <row r="477" spans="1:5" ht="12.75">
      <c r="A477" s="35" t="s">
        <v>57</v>
      </c>
      <c r="E477" s="39" t="s">
        <v>5</v>
      </c>
    </row>
    <row r="478" spans="1:5" ht="12.75">
      <c r="A478" s="35" t="s">
        <v>58</v>
      </c>
      <c r="E478" s="40" t="s">
        <v>2483</v>
      </c>
    </row>
    <row r="479" spans="1:5" ht="38.25">
      <c r="A479" t="s">
        <v>59</v>
      </c>
      <c r="E479" s="39" t="s">
        <v>2697</v>
      </c>
    </row>
    <row r="480" spans="1:16" ht="12.75">
      <c r="A480" t="s">
        <v>52</v>
      </c>
      <c s="34" t="s">
        <v>142</v>
      </c>
      <c s="34" t="s">
        <v>1914</v>
      </c>
      <c s="35" t="s">
        <v>5</v>
      </c>
      <c s="6" t="s">
        <v>1915</v>
      </c>
      <c s="36" t="s">
        <v>83</v>
      </c>
      <c s="37">
        <v>10</v>
      </c>
      <c s="36">
        <v>0</v>
      </c>
      <c s="36">
        <f>ROUND(G480*H480,6)</f>
      </c>
      <c r="L480" s="38">
        <v>0</v>
      </c>
      <c s="32">
        <f>ROUND(ROUND(L480,2)*ROUND(G480,3),2)</f>
      </c>
      <c s="36" t="s">
        <v>417</v>
      </c>
      <c>
        <f>(M480*21)/100</f>
      </c>
      <c t="s">
        <v>27</v>
      </c>
    </row>
    <row r="481" spans="1:5" ht="12.75">
      <c r="A481" s="35" t="s">
        <v>57</v>
      </c>
      <c r="E481" s="39" t="s">
        <v>5</v>
      </c>
    </row>
    <row r="482" spans="1:5" ht="12.75">
      <c r="A482" s="35" t="s">
        <v>58</v>
      </c>
      <c r="E482" s="40" t="s">
        <v>2483</v>
      </c>
    </row>
    <row r="483" spans="1:5" ht="38.25">
      <c r="A483" t="s">
        <v>59</v>
      </c>
      <c r="E483" s="39" t="s">
        <v>2698</v>
      </c>
    </row>
    <row r="484" spans="1:16" ht="12.75">
      <c r="A484" t="s">
        <v>52</v>
      </c>
      <c s="34" t="s">
        <v>146</v>
      </c>
      <c s="34" t="s">
        <v>424</v>
      </c>
      <c s="35" t="s">
        <v>5</v>
      </c>
      <c s="6" t="s">
        <v>425</v>
      </c>
      <c s="36" t="s">
        <v>83</v>
      </c>
      <c s="37">
        <v>1</v>
      </c>
      <c s="36">
        <v>0</v>
      </c>
      <c s="36">
        <f>ROUND(G484*H484,6)</f>
      </c>
      <c r="L484" s="38">
        <v>0</v>
      </c>
      <c s="32">
        <f>ROUND(ROUND(L484,2)*ROUND(G484,3),2)</f>
      </c>
      <c s="36" t="s">
        <v>417</v>
      </c>
      <c>
        <f>(M484*21)/100</f>
      </c>
      <c t="s">
        <v>27</v>
      </c>
    </row>
    <row r="485" spans="1:5" ht="12.75">
      <c r="A485" s="35" t="s">
        <v>57</v>
      </c>
      <c r="E485" s="39" t="s">
        <v>5</v>
      </c>
    </row>
    <row r="486" spans="1:5" ht="12.75">
      <c r="A486" s="35" t="s">
        <v>58</v>
      </c>
      <c r="E486" s="40" t="s">
        <v>2483</v>
      </c>
    </row>
    <row r="487" spans="1:5" ht="51">
      <c r="A487" t="s">
        <v>59</v>
      </c>
      <c r="E487" s="39" t="s">
        <v>2699</v>
      </c>
    </row>
    <row r="488" spans="1:13" ht="12.75">
      <c r="A488" t="s">
        <v>49</v>
      </c>
      <c r="C488" s="31" t="s">
        <v>480</v>
      </c>
      <c r="E488" s="33" t="s">
        <v>2503</v>
      </c>
      <c r="J488" s="32">
        <f>0</f>
      </c>
      <c s="32">
        <f>0</f>
      </c>
      <c s="32">
        <f>0+L489+L493</f>
      </c>
      <c s="32">
        <f>0+M489+M493</f>
      </c>
    </row>
    <row r="489" spans="1:16" ht="12.75">
      <c r="A489" t="s">
        <v>52</v>
      </c>
      <c s="34" t="s">
        <v>149</v>
      </c>
      <c s="34" t="s">
        <v>484</v>
      </c>
      <c s="35" t="s">
        <v>5</v>
      </c>
      <c s="6" t="s">
        <v>485</v>
      </c>
      <c s="36" t="s">
        <v>68</v>
      </c>
      <c s="37">
        <v>175</v>
      </c>
      <c s="36">
        <v>0</v>
      </c>
      <c s="36">
        <f>ROUND(G489*H489,6)</f>
      </c>
      <c r="L489" s="38">
        <v>0</v>
      </c>
      <c s="32">
        <f>ROUND(ROUND(L489,2)*ROUND(G489,3),2)</f>
      </c>
      <c s="36" t="s">
        <v>417</v>
      </c>
      <c>
        <f>(M489*21)/100</f>
      </c>
      <c t="s">
        <v>27</v>
      </c>
    </row>
    <row r="490" spans="1:5" ht="12.75">
      <c r="A490" s="35" t="s">
        <v>57</v>
      </c>
      <c r="E490" s="39" t="s">
        <v>5</v>
      </c>
    </row>
    <row r="491" spans="1:5" ht="12.75">
      <c r="A491" s="35" t="s">
        <v>58</v>
      </c>
      <c r="E491" s="40" t="s">
        <v>2483</v>
      </c>
    </row>
    <row r="492" spans="1:5" ht="38.25">
      <c r="A492" t="s">
        <v>59</v>
      </c>
      <c r="E492" s="39" t="s">
        <v>2504</v>
      </c>
    </row>
    <row r="493" spans="1:16" ht="25.5">
      <c r="A493" t="s">
        <v>52</v>
      </c>
      <c s="34" t="s">
        <v>152</v>
      </c>
      <c s="34" t="s">
        <v>490</v>
      </c>
      <c s="35" t="s">
        <v>5</v>
      </c>
      <c s="6" t="s">
        <v>491</v>
      </c>
      <c s="36" t="s">
        <v>83</v>
      </c>
      <c s="37">
        <v>94</v>
      </c>
      <c s="36">
        <v>0</v>
      </c>
      <c s="36">
        <f>ROUND(G493*H493,6)</f>
      </c>
      <c r="L493" s="38">
        <v>0</v>
      </c>
      <c s="32">
        <f>ROUND(ROUND(L493,2)*ROUND(G493,3),2)</f>
      </c>
      <c s="36" t="s">
        <v>417</v>
      </c>
      <c>
        <f>(M493*21)/100</f>
      </c>
      <c t="s">
        <v>27</v>
      </c>
    </row>
    <row r="494" spans="1:5" ht="12.75">
      <c r="A494" s="35" t="s">
        <v>57</v>
      </c>
      <c r="E494" s="39" t="s">
        <v>5</v>
      </c>
    </row>
    <row r="495" spans="1:5" ht="12.75">
      <c r="A495" s="35" t="s">
        <v>58</v>
      </c>
      <c r="E495" s="40" t="s">
        <v>2483</v>
      </c>
    </row>
    <row r="496" spans="1:5" ht="38.25">
      <c r="A496" t="s">
        <v>59</v>
      </c>
      <c r="E496" s="39" t="s">
        <v>2507</v>
      </c>
    </row>
    <row r="497" spans="1:13" ht="12.75">
      <c r="A497" t="s">
        <v>49</v>
      </c>
      <c r="C497" s="31" t="s">
        <v>2700</v>
      </c>
      <c r="E497" s="33" t="s">
        <v>2701</v>
      </c>
      <c r="J497" s="32">
        <f>0</f>
      </c>
      <c s="32">
        <f>0</f>
      </c>
      <c s="32">
        <f>0+L498</f>
      </c>
      <c s="32">
        <f>0+M498</f>
      </c>
    </row>
    <row r="498" spans="1:16" ht="25.5">
      <c r="A498" t="s">
        <v>52</v>
      </c>
      <c s="34" t="s">
        <v>155</v>
      </c>
      <c s="34" t="s">
        <v>2702</v>
      </c>
      <c s="35" t="s">
        <v>5</v>
      </c>
      <c s="6" t="s">
        <v>2703</v>
      </c>
      <c s="36" t="s">
        <v>83</v>
      </c>
      <c s="37">
        <v>3</v>
      </c>
      <c s="36">
        <v>0</v>
      </c>
      <c s="36">
        <f>ROUND(G498*H498,6)</f>
      </c>
      <c r="L498" s="38">
        <v>0</v>
      </c>
      <c s="32">
        <f>ROUND(ROUND(L498,2)*ROUND(G498,3),2)</f>
      </c>
      <c s="36" t="s">
        <v>564</v>
      </c>
      <c>
        <f>(M498*21)/100</f>
      </c>
      <c t="s">
        <v>27</v>
      </c>
    </row>
    <row r="499" spans="1:5" ht="12.75">
      <c r="A499" s="35" t="s">
        <v>57</v>
      </c>
      <c r="E499" s="39" t="s">
        <v>5</v>
      </c>
    </row>
    <row r="500" spans="1:5" ht="12.75">
      <c r="A500" s="35" t="s">
        <v>58</v>
      </c>
      <c r="E500" s="40" t="s">
        <v>2483</v>
      </c>
    </row>
    <row r="501" spans="1:5" ht="38.25">
      <c r="A501" t="s">
        <v>59</v>
      </c>
      <c r="E501" s="39" t="s">
        <v>2704</v>
      </c>
    </row>
    <row r="502" spans="1:13" ht="12.75">
      <c r="A502" t="s">
        <v>49</v>
      </c>
      <c r="C502" s="31" t="s">
        <v>2705</v>
      </c>
      <c r="E502" s="33" t="s">
        <v>2706</v>
      </c>
      <c r="J502" s="32">
        <f>0</f>
      </c>
      <c s="32">
        <f>0</f>
      </c>
      <c s="32">
        <f>0+L503</f>
      </c>
      <c s="32">
        <f>0+M503</f>
      </c>
    </row>
    <row r="503" spans="1:16" ht="12.75">
      <c r="A503" t="s">
        <v>52</v>
      </c>
      <c s="34" t="s">
        <v>159</v>
      </c>
      <c s="34" t="s">
        <v>2707</v>
      </c>
      <c s="35" t="s">
        <v>5</v>
      </c>
      <c s="6" t="s">
        <v>2708</v>
      </c>
      <c s="36" t="s">
        <v>83</v>
      </c>
      <c s="37">
        <v>1</v>
      </c>
      <c s="36">
        <v>0</v>
      </c>
      <c s="36">
        <f>ROUND(G503*H503,6)</f>
      </c>
      <c r="L503" s="38">
        <v>0</v>
      </c>
      <c s="32">
        <f>ROUND(ROUND(L503,2)*ROUND(G503,3),2)</f>
      </c>
      <c s="36" t="s">
        <v>564</v>
      </c>
      <c>
        <f>(M503*21)/100</f>
      </c>
      <c t="s">
        <v>27</v>
      </c>
    </row>
    <row r="504" spans="1:5" ht="12.75">
      <c r="A504" s="35" t="s">
        <v>57</v>
      </c>
      <c r="E504" s="39" t="s">
        <v>5</v>
      </c>
    </row>
    <row r="505" spans="1:5" ht="12.75">
      <c r="A505" s="35" t="s">
        <v>58</v>
      </c>
      <c r="E505" s="40" t="s">
        <v>2483</v>
      </c>
    </row>
    <row r="506" spans="1:5" ht="76.5">
      <c r="A506" t="s">
        <v>59</v>
      </c>
      <c r="E506" s="39" t="s">
        <v>2709</v>
      </c>
    </row>
    <row r="507" spans="1:13" ht="12.75">
      <c r="A507" t="s">
        <v>49</v>
      </c>
      <c r="C507" s="31" t="s">
        <v>497</v>
      </c>
      <c r="E507" s="33" t="s">
        <v>2508</v>
      </c>
      <c r="J507" s="32">
        <f>0</f>
      </c>
      <c s="32">
        <f>0</f>
      </c>
      <c s="32">
        <f>0+L508+L512+L516+L520+L524+L528+L532</f>
      </c>
      <c s="32">
        <f>0+M508+M512+M516+M520+M524+M528+M532</f>
      </c>
    </row>
    <row r="508" spans="1:16" ht="12.75">
      <c r="A508" t="s">
        <v>52</v>
      </c>
      <c s="34" t="s">
        <v>162</v>
      </c>
      <c s="34" t="s">
        <v>2710</v>
      </c>
      <c s="35" t="s">
        <v>5</v>
      </c>
      <c s="6" t="s">
        <v>2711</v>
      </c>
      <c s="36" t="s">
        <v>83</v>
      </c>
      <c s="37">
        <v>1</v>
      </c>
      <c s="36">
        <v>0</v>
      </c>
      <c s="36">
        <f>ROUND(G508*H508,6)</f>
      </c>
      <c r="L508" s="38">
        <v>0</v>
      </c>
      <c s="32">
        <f>ROUND(ROUND(L508,2)*ROUND(G508,3),2)</f>
      </c>
      <c s="36" t="s">
        <v>417</v>
      </c>
      <c>
        <f>(M508*21)/100</f>
      </c>
      <c t="s">
        <v>27</v>
      </c>
    </row>
    <row r="509" spans="1:5" ht="12.75">
      <c r="A509" s="35" t="s">
        <v>57</v>
      </c>
      <c r="E509" s="39" t="s">
        <v>5</v>
      </c>
    </row>
    <row r="510" spans="1:5" ht="12.75">
      <c r="A510" s="35" t="s">
        <v>58</v>
      </c>
      <c r="E510" s="40" t="s">
        <v>2483</v>
      </c>
    </row>
    <row r="511" spans="1:5" ht="51">
      <c r="A511" t="s">
        <v>59</v>
      </c>
      <c r="E511" s="39" t="s">
        <v>2712</v>
      </c>
    </row>
    <row r="512" spans="1:16" ht="25.5">
      <c r="A512" t="s">
        <v>52</v>
      </c>
      <c s="34" t="s">
        <v>166</v>
      </c>
      <c s="34" t="s">
        <v>2713</v>
      </c>
      <c s="35" t="s">
        <v>5</v>
      </c>
      <c s="6" t="s">
        <v>2714</v>
      </c>
      <c s="36" t="s">
        <v>83</v>
      </c>
      <c s="37">
        <v>1</v>
      </c>
      <c s="36">
        <v>0</v>
      </c>
      <c s="36">
        <f>ROUND(G512*H512,6)</f>
      </c>
      <c r="L512" s="38">
        <v>0</v>
      </c>
      <c s="32">
        <f>ROUND(ROUND(L512,2)*ROUND(G512,3),2)</f>
      </c>
      <c s="36" t="s">
        <v>417</v>
      </c>
      <c>
        <f>(M512*21)/100</f>
      </c>
      <c t="s">
        <v>27</v>
      </c>
    </row>
    <row r="513" spans="1:5" ht="12.75">
      <c r="A513" s="35" t="s">
        <v>57</v>
      </c>
      <c r="E513" s="39" t="s">
        <v>5</v>
      </c>
    </row>
    <row r="514" spans="1:5" ht="12.75">
      <c r="A514" s="35" t="s">
        <v>58</v>
      </c>
      <c r="E514" s="40" t="s">
        <v>2483</v>
      </c>
    </row>
    <row r="515" spans="1:5" ht="63.75">
      <c r="A515" t="s">
        <v>59</v>
      </c>
      <c r="E515" s="39" t="s">
        <v>2511</v>
      </c>
    </row>
    <row r="516" spans="1:16" ht="25.5">
      <c r="A516" t="s">
        <v>52</v>
      </c>
      <c s="34" t="s">
        <v>170</v>
      </c>
      <c s="34" t="s">
        <v>503</v>
      </c>
      <c s="35" t="s">
        <v>5</v>
      </c>
      <c s="6" t="s">
        <v>504</v>
      </c>
      <c s="36" t="s">
        <v>83</v>
      </c>
      <c s="37">
        <v>1</v>
      </c>
      <c s="36">
        <v>0</v>
      </c>
      <c s="36">
        <f>ROUND(G516*H516,6)</f>
      </c>
      <c r="L516" s="38">
        <v>0</v>
      </c>
      <c s="32">
        <f>ROUND(ROUND(L516,2)*ROUND(G516,3),2)</f>
      </c>
      <c s="36" t="s">
        <v>417</v>
      </c>
      <c>
        <f>(M516*21)/100</f>
      </c>
      <c t="s">
        <v>27</v>
      </c>
    </row>
    <row r="517" spans="1:5" ht="12.75">
      <c r="A517" s="35" t="s">
        <v>57</v>
      </c>
      <c r="E517" s="39" t="s">
        <v>5</v>
      </c>
    </row>
    <row r="518" spans="1:5" ht="12.75">
      <c r="A518" s="35" t="s">
        <v>58</v>
      </c>
      <c r="E518" s="40" t="s">
        <v>2483</v>
      </c>
    </row>
    <row r="519" spans="1:5" ht="38.25">
      <c r="A519" t="s">
        <v>59</v>
      </c>
      <c r="E519" s="39" t="s">
        <v>2512</v>
      </c>
    </row>
    <row r="520" spans="1:16" ht="12.75">
      <c r="A520" t="s">
        <v>52</v>
      </c>
      <c s="34" t="s">
        <v>173</v>
      </c>
      <c s="34" t="s">
        <v>2715</v>
      </c>
      <c s="35" t="s">
        <v>5</v>
      </c>
      <c s="6" t="s">
        <v>2716</v>
      </c>
      <c s="36" t="s">
        <v>83</v>
      </c>
      <c s="37">
        <v>1</v>
      </c>
      <c s="36">
        <v>0</v>
      </c>
      <c s="36">
        <f>ROUND(G520*H520,6)</f>
      </c>
      <c r="L520" s="38">
        <v>0</v>
      </c>
      <c s="32">
        <f>ROUND(ROUND(L520,2)*ROUND(G520,3),2)</f>
      </c>
      <c s="36" t="s">
        <v>417</v>
      </c>
      <c>
        <f>(M520*21)/100</f>
      </c>
      <c t="s">
        <v>27</v>
      </c>
    </row>
    <row r="521" spans="1:5" ht="12.75">
      <c r="A521" s="35" t="s">
        <v>57</v>
      </c>
      <c r="E521" s="39" t="s">
        <v>5</v>
      </c>
    </row>
    <row r="522" spans="1:5" ht="12.75">
      <c r="A522" s="35" t="s">
        <v>58</v>
      </c>
      <c r="E522" s="40" t="s">
        <v>2483</v>
      </c>
    </row>
    <row r="523" spans="1:5" ht="38.25">
      <c r="A523" t="s">
        <v>59</v>
      </c>
      <c r="E523" s="39" t="s">
        <v>2514</v>
      </c>
    </row>
    <row r="524" spans="1:16" ht="12.75">
      <c r="A524" t="s">
        <v>52</v>
      </c>
      <c s="34" t="s">
        <v>177</v>
      </c>
      <c s="34" t="s">
        <v>1933</v>
      </c>
      <c s="35" t="s">
        <v>5</v>
      </c>
      <c s="6" t="s">
        <v>1934</v>
      </c>
      <c s="36" t="s">
        <v>83</v>
      </c>
      <c s="37">
        <v>18</v>
      </c>
      <c s="36">
        <v>0</v>
      </c>
      <c s="36">
        <f>ROUND(G524*H524,6)</f>
      </c>
      <c r="L524" s="38">
        <v>0</v>
      </c>
      <c s="32">
        <f>ROUND(ROUND(L524,2)*ROUND(G524,3),2)</f>
      </c>
      <c s="36" t="s">
        <v>417</v>
      </c>
      <c>
        <f>(M524*21)/100</f>
      </c>
      <c t="s">
        <v>27</v>
      </c>
    </row>
    <row r="525" spans="1:5" ht="12.75">
      <c r="A525" s="35" t="s">
        <v>57</v>
      </c>
      <c r="E525" s="39" t="s">
        <v>5</v>
      </c>
    </row>
    <row r="526" spans="1:5" ht="12.75">
      <c r="A526" s="35" t="s">
        <v>58</v>
      </c>
      <c r="E526" s="40" t="s">
        <v>2483</v>
      </c>
    </row>
    <row r="527" spans="1:5" ht="38.25">
      <c r="A527" t="s">
        <v>59</v>
      </c>
      <c r="E527" s="39" t="s">
        <v>2513</v>
      </c>
    </row>
    <row r="528" spans="1:16" ht="12.75">
      <c r="A528" t="s">
        <v>52</v>
      </c>
      <c s="34" t="s">
        <v>181</v>
      </c>
      <c s="34" t="s">
        <v>1936</v>
      </c>
      <c s="35" t="s">
        <v>5</v>
      </c>
      <c s="6" t="s">
        <v>1937</v>
      </c>
      <c s="36" t="s">
        <v>83</v>
      </c>
      <c s="37">
        <v>1</v>
      </c>
      <c s="36">
        <v>0</v>
      </c>
      <c s="36">
        <f>ROUND(G528*H528,6)</f>
      </c>
      <c r="L528" s="38">
        <v>0</v>
      </c>
      <c s="32">
        <f>ROUND(ROUND(L528,2)*ROUND(G528,3),2)</f>
      </c>
      <c s="36" t="s">
        <v>417</v>
      </c>
      <c>
        <f>(M528*21)/100</f>
      </c>
      <c t="s">
        <v>27</v>
      </c>
    </row>
    <row r="529" spans="1:5" ht="12.75">
      <c r="A529" s="35" t="s">
        <v>57</v>
      </c>
      <c r="E529" s="39" t="s">
        <v>5</v>
      </c>
    </row>
    <row r="530" spans="1:5" ht="12.75">
      <c r="A530" s="35" t="s">
        <v>58</v>
      </c>
      <c r="E530" s="40" t="s">
        <v>2483</v>
      </c>
    </row>
    <row r="531" spans="1:5" ht="38.25">
      <c r="A531" t="s">
        <v>59</v>
      </c>
      <c r="E531" s="39" t="s">
        <v>2514</v>
      </c>
    </row>
    <row r="532" spans="1:16" ht="12.75">
      <c r="A532" t="s">
        <v>52</v>
      </c>
      <c s="34" t="s">
        <v>185</v>
      </c>
      <c s="34" t="s">
        <v>505</v>
      </c>
      <c s="35" t="s">
        <v>5</v>
      </c>
      <c s="6" t="s">
        <v>506</v>
      </c>
      <c s="36" t="s">
        <v>280</v>
      </c>
      <c s="37">
        <v>24</v>
      </c>
      <c s="36">
        <v>0</v>
      </c>
      <c s="36">
        <f>ROUND(G532*H532,6)</f>
      </c>
      <c r="L532" s="38">
        <v>0</v>
      </c>
      <c s="32">
        <f>ROUND(ROUND(L532,2)*ROUND(G532,3),2)</f>
      </c>
      <c s="36" t="s">
        <v>417</v>
      </c>
      <c>
        <f>(M532*21)/100</f>
      </c>
      <c t="s">
        <v>27</v>
      </c>
    </row>
    <row r="533" spans="1:5" ht="12.75">
      <c r="A533" s="35" t="s">
        <v>57</v>
      </c>
      <c r="E533" s="39" t="s">
        <v>5</v>
      </c>
    </row>
    <row r="534" spans="1:5" ht="12.75">
      <c r="A534" s="35" t="s">
        <v>58</v>
      </c>
      <c r="E534" s="40" t="s">
        <v>2483</v>
      </c>
    </row>
    <row r="535" spans="1:5" ht="38.25">
      <c r="A535" t="s">
        <v>59</v>
      </c>
      <c r="E535" s="39" t="s">
        <v>2515</v>
      </c>
    </row>
    <row r="536" spans="1:13" ht="12.75">
      <c r="A536" t="s">
        <v>49</v>
      </c>
      <c r="C536" s="31" t="s">
        <v>89</v>
      </c>
      <c r="E536" s="33" t="s">
        <v>2717</v>
      </c>
      <c r="J536" s="32">
        <f>0</f>
      </c>
      <c s="32">
        <f>0</f>
      </c>
      <c s="32">
        <f>0+L537</f>
      </c>
      <c s="32">
        <f>0+M537</f>
      </c>
    </row>
    <row r="537" spans="1:16" ht="12.75">
      <c r="A537" t="s">
        <v>52</v>
      </c>
      <c s="34" t="s">
        <v>189</v>
      </c>
      <c s="34" t="s">
        <v>2718</v>
      </c>
      <c s="35" t="s">
        <v>5</v>
      </c>
      <c s="6" t="s">
        <v>2719</v>
      </c>
      <c s="36" t="s">
        <v>55</v>
      </c>
      <c s="37">
        <v>0.1</v>
      </c>
      <c s="36">
        <v>0</v>
      </c>
      <c s="36">
        <f>ROUND(G537*H537,6)</f>
      </c>
      <c r="L537" s="38">
        <v>0</v>
      </c>
      <c s="32">
        <f>ROUND(ROUND(L537,2)*ROUND(G537,3),2)</f>
      </c>
      <c s="36" t="s">
        <v>417</v>
      </c>
      <c>
        <f>(M537*21)/100</f>
      </c>
      <c t="s">
        <v>27</v>
      </c>
    </row>
    <row r="538" spans="1:5" ht="12.75">
      <c r="A538" s="35" t="s">
        <v>57</v>
      </c>
      <c r="E538" s="39" t="s">
        <v>5</v>
      </c>
    </row>
    <row r="539" spans="1:5" ht="12.75">
      <c r="A539" s="35" t="s">
        <v>58</v>
      </c>
      <c r="E539" s="40" t="s">
        <v>2483</v>
      </c>
    </row>
    <row r="540" spans="1:5" ht="76.5">
      <c r="A540" t="s">
        <v>59</v>
      </c>
      <c r="E540" s="39" t="s">
        <v>2720</v>
      </c>
    </row>
    <row r="541" spans="1:13" ht="12.75">
      <c r="A541" t="s">
        <v>49</v>
      </c>
      <c r="C541" s="31" t="s">
        <v>649</v>
      </c>
      <c r="E541" s="33" t="s">
        <v>650</v>
      </c>
      <c r="J541" s="32">
        <f>0</f>
      </c>
      <c s="32">
        <f>0</f>
      </c>
      <c s="32">
        <f>0+L542+L546+L550</f>
      </c>
      <c s="32">
        <f>0+M542+M546+M550</f>
      </c>
    </row>
    <row r="542" spans="1:16" ht="25.5">
      <c r="A542" t="s">
        <v>52</v>
      </c>
      <c s="34" t="s">
        <v>193</v>
      </c>
      <c s="34" t="s">
        <v>1719</v>
      </c>
      <c s="35" t="s">
        <v>652</v>
      </c>
      <c s="6" t="s">
        <v>1720</v>
      </c>
      <c s="36" t="s">
        <v>654</v>
      </c>
      <c s="37">
        <v>0.03</v>
      </c>
      <c s="36">
        <v>0</v>
      </c>
      <c s="36">
        <f>ROUND(G542*H542,6)</f>
      </c>
      <c r="L542" s="38">
        <v>0</v>
      </c>
      <c s="32">
        <f>ROUND(ROUND(L542,2)*ROUND(G542,3),2)</f>
      </c>
      <c s="36" t="s">
        <v>655</v>
      </c>
      <c>
        <f>(M542*21)/100</f>
      </c>
      <c t="s">
        <v>27</v>
      </c>
    </row>
    <row r="543" spans="1:5" ht="12.75">
      <c r="A543" s="35" t="s">
        <v>57</v>
      </c>
      <c r="E543" s="39" t="s">
        <v>656</v>
      </c>
    </row>
    <row r="544" spans="1:5" ht="12.75">
      <c r="A544" s="35" t="s">
        <v>58</v>
      </c>
      <c r="E544" s="40" t="s">
        <v>2483</v>
      </c>
    </row>
    <row r="545" spans="1:5" ht="165.75">
      <c r="A545" t="s">
        <v>59</v>
      </c>
      <c r="E545" s="39" t="s">
        <v>657</v>
      </c>
    </row>
    <row r="546" spans="1:16" ht="25.5">
      <c r="A546" t="s">
        <v>52</v>
      </c>
      <c s="34" t="s">
        <v>197</v>
      </c>
      <c s="34" t="s">
        <v>2516</v>
      </c>
      <c s="35" t="s">
        <v>652</v>
      </c>
      <c s="6" t="s">
        <v>2517</v>
      </c>
      <c s="36" t="s">
        <v>654</v>
      </c>
      <c s="37">
        <v>0.02</v>
      </c>
      <c s="36">
        <v>0</v>
      </c>
      <c s="36">
        <f>ROUND(G546*H546,6)</f>
      </c>
      <c r="L546" s="38">
        <v>0</v>
      </c>
      <c s="32">
        <f>ROUND(ROUND(L546,2)*ROUND(G546,3),2)</f>
      </c>
      <c s="36" t="s">
        <v>655</v>
      </c>
      <c>
        <f>(M546*21)/100</f>
      </c>
      <c t="s">
        <v>27</v>
      </c>
    </row>
    <row r="547" spans="1:5" ht="12.75">
      <c r="A547" s="35" t="s">
        <v>57</v>
      </c>
      <c r="E547" s="39" t="s">
        <v>656</v>
      </c>
    </row>
    <row r="548" spans="1:5" ht="12.75">
      <c r="A548" s="35" t="s">
        <v>58</v>
      </c>
      <c r="E548" s="40" t="s">
        <v>2483</v>
      </c>
    </row>
    <row r="549" spans="1:5" ht="165.75">
      <c r="A549" t="s">
        <v>59</v>
      </c>
      <c r="E549" s="39" t="s">
        <v>657</v>
      </c>
    </row>
    <row r="550" spans="1:16" ht="25.5">
      <c r="A550" t="s">
        <v>52</v>
      </c>
      <c s="34" t="s">
        <v>201</v>
      </c>
      <c s="34" t="s">
        <v>2518</v>
      </c>
      <c s="35" t="s">
        <v>652</v>
      </c>
      <c s="6" t="s">
        <v>2519</v>
      </c>
      <c s="36" t="s">
        <v>654</v>
      </c>
      <c s="37">
        <v>0.02</v>
      </c>
      <c s="36">
        <v>0</v>
      </c>
      <c s="36">
        <f>ROUND(G550*H550,6)</f>
      </c>
      <c r="L550" s="38">
        <v>0</v>
      </c>
      <c s="32">
        <f>ROUND(ROUND(L550,2)*ROUND(G550,3),2)</f>
      </c>
      <c s="36" t="s">
        <v>655</v>
      </c>
      <c>
        <f>(M550*21)/100</f>
      </c>
      <c t="s">
        <v>27</v>
      </c>
    </row>
    <row r="551" spans="1:5" ht="12.75">
      <c r="A551" s="35" t="s">
        <v>57</v>
      </c>
      <c r="E551" s="39" t="s">
        <v>656</v>
      </c>
    </row>
    <row r="552" spans="1:5" ht="12.75">
      <c r="A552" s="35" t="s">
        <v>58</v>
      </c>
      <c r="E552" s="40" t="s">
        <v>2483</v>
      </c>
    </row>
    <row r="553" spans="1:5" ht="165.75">
      <c r="A553" t="s">
        <v>59</v>
      </c>
      <c r="E553" s="39" t="s">
        <v>657</v>
      </c>
    </row>
    <row r="554" spans="1:13" ht="12.75">
      <c r="A554" t="s">
        <v>46</v>
      </c>
      <c r="C554" s="31" t="s">
        <v>2721</v>
      </c>
      <c r="E554" s="33" t="s">
        <v>2722</v>
      </c>
      <c r="J554" s="32">
        <f>0+J555+J568+J589+J598+J615</f>
      </c>
      <c s="32">
        <f>0+K555+K568+K589+K598+K615</f>
      </c>
      <c s="32">
        <f>0+L555+L568+L589+L598+L615</f>
      </c>
      <c s="32">
        <f>0+M555+M568+M589+M598+M615</f>
      </c>
    </row>
    <row r="555" spans="1:13" ht="12.75">
      <c r="A555" t="s">
        <v>49</v>
      </c>
      <c r="C555" s="31" t="s">
        <v>27</v>
      </c>
      <c r="E555" s="33" t="s">
        <v>2426</v>
      </c>
      <c r="J555" s="32">
        <f>0</f>
      </c>
      <c s="32">
        <f>0</f>
      </c>
      <c s="32">
        <f>0+L556+L560+L564</f>
      </c>
      <c s="32">
        <f>0+M556+M560+M564</f>
      </c>
    </row>
    <row r="556" spans="1:16" ht="12.75">
      <c r="A556" t="s">
        <v>52</v>
      </c>
      <c s="34" t="s">
        <v>50</v>
      </c>
      <c s="34" t="s">
        <v>2723</v>
      </c>
      <c s="35" t="s">
        <v>5</v>
      </c>
      <c s="6" t="s">
        <v>2724</v>
      </c>
      <c s="36" t="s">
        <v>654</v>
      </c>
      <c s="37">
        <v>0.46</v>
      </c>
      <c s="36">
        <v>1</v>
      </c>
      <c s="36">
        <f>ROUND(G556*H556,6)</f>
      </c>
      <c r="L556" s="38">
        <v>0</v>
      </c>
      <c s="32">
        <f>ROUND(ROUND(L556,2)*ROUND(G556,3),2)</f>
      </c>
      <c s="36" t="s">
        <v>2412</v>
      </c>
      <c>
        <f>(M556*21)/100</f>
      </c>
      <c t="s">
        <v>27</v>
      </c>
    </row>
    <row r="557" spans="1:5" ht="12.75">
      <c r="A557" s="35" t="s">
        <v>57</v>
      </c>
      <c r="E557" s="39" t="s">
        <v>5</v>
      </c>
    </row>
    <row r="558" spans="1:5" ht="12.75">
      <c r="A558" s="35" t="s">
        <v>58</v>
      </c>
      <c r="E558" s="40" t="s">
        <v>5</v>
      </c>
    </row>
    <row r="559" spans="1:5" ht="12.75">
      <c r="A559" t="s">
        <v>59</v>
      </c>
      <c r="E559" s="39" t="s">
        <v>5</v>
      </c>
    </row>
    <row r="560" spans="1:16" ht="12.75">
      <c r="A560" t="s">
        <v>52</v>
      </c>
      <c s="34" t="s">
        <v>27</v>
      </c>
      <c s="34" t="s">
        <v>2725</v>
      </c>
      <c s="35" t="s">
        <v>5</v>
      </c>
      <c s="6" t="s">
        <v>2726</v>
      </c>
      <c s="36" t="s">
        <v>55</v>
      </c>
      <c s="37">
        <v>5.12</v>
      </c>
      <c s="36">
        <v>2.45329</v>
      </c>
      <c s="36">
        <f>ROUND(G560*H560,6)</f>
      </c>
      <c r="L560" s="38">
        <v>0</v>
      </c>
      <c s="32">
        <f>ROUND(ROUND(L560,2)*ROUND(G560,3),2)</f>
      </c>
      <c s="36" t="s">
        <v>2412</v>
      </c>
      <c>
        <f>(M560*21)/100</f>
      </c>
      <c t="s">
        <v>27</v>
      </c>
    </row>
    <row r="561" spans="1:5" ht="12.75">
      <c r="A561" s="35" t="s">
        <v>57</v>
      </c>
      <c r="E561" s="39" t="s">
        <v>5</v>
      </c>
    </row>
    <row r="562" spans="1:5" ht="12.75">
      <c r="A562" s="35" t="s">
        <v>58</v>
      </c>
      <c r="E562" s="40" t="s">
        <v>5</v>
      </c>
    </row>
    <row r="563" spans="1:5" ht="12.75">
      <c r="A563" t="s">
        <v>59</v>
      </c>
      <c r="E563" s="39" t="s">
        <v>5</v>
      </c>
    </row>
    <row r="564" spans="1:16" ht="12.75">
      <c r="A564" t="s">
        <v>52</v>
      </c>
      <c s="34" t="s">
        <v>26</v>
      </c>
      <c s="34" t="s">
        <v>2727</v>
      </c>
      <c s="35" t="s">
        <v>5</v>
      </c>
      <c s="6" t="s">
        <v>2728</v>
      </c>
      <c s="36" t="s">
        <v>654</v>
      </c>
      <c s="37">
        <v>0.46</v>
      </c>
      <c s="36">
        <v>1.06017</v>
      </c>
      <c s="36">
        <f>ROUND(G564*H564,6)</f>
      </c>
      <c r="L564" s="38">
        <v>0</v>
      </c>
      <c s="32">
        <f>ROUND(ROUND(L564,2)*ROUND(G564,3),2)</f>
      </c>
      <c s="36" t="s">
        <v>2412</v>
      </c>
      <c>
        <f>(M564*21)/100</f>
      </c>
      <c t="s">
        <v>27</v>
      </c>
    </row>
    <row r="565" spans="1:5" ht="12.75">
      <c r="A565" s="35" t="s">
        <v>57</v>
      </c>
      <c r="E565" s="39" t="s">
        <v>5</v>
      </c>
    </row>
    <row r="566" spans="1:5" ht="12.75">
      <c r="A566" s="35" t="s">
        <v>58</v>
      </c>
      <c r="E566" s="40" t="s">
        <v>5</v>
      </c>
    </row>
    <row r="567" spans="1:5" ht="12.75">
      <c r="A567" t="s">
        <v>59</v>
      </c>
      <c r="E567" s="39" t="s">
        <v>5</v>
      </c>
    </row>
    <row r="568" spans="1:13" ht="12.75">
      <c r="A568" t="s">
        <v>49</v>
      </c>
      <c r="C568" s="31" t="s">
        <v>26</v>
      </c>
      <c r="E568" s="33" t="s">
        <v>2561</v>
      </c>
      <c r="J568" s="32">
        <f>0</f>
      </c>
      <c s="32">
        <f>0</f>
      </c>
      <c s="32">
        <f>0+L569+L573+L577+L581+L585</f>
      </c>
      <c s="32">
        <f>0+M569+M573+M577+M581+M585</f>
      </c>
    </row>
    <row r="569" spans="1:16" ht="12.75">
      <c r="A569" t="s">
        <v>52</v>
      </c>
      <c s="34" t="s">
        <v>70</v>
      </c>
      <c s="34" t="s">
        <v>2729</v>
      </c>
      <c s="35" t="s">
        <v>5</v>
      </c>
      <c s="6" t="s">
        <v>2730</v>
      </c>
      <c s="36" t="s">
        <v>654</v>
      </c>
      <c s="37">
        <v>4.52</v>
      </c>
      <c s="36">
        <v>1</v>
      </c>
      <c s="36">
        <f>ROUND(G569*H569,6)</f>
      </c>
      <c r="L569" s="38">
        <v>0</v>
      </c>
      <c s="32">
        <f>ROUND(ROUND(L569,2)*ROUND(G569,3),2)</f>
      </c>
      <c s="36" t="s">
        <v>2412</v>
      </c>
      <c>
        <f>(M569*21)/100</f>
      </c>
      <c t="s">
        <v>27</v>
      </c>
    </row>
    <row r="570" spans="1:5" ht="12.75">
      <c r="A570" s="35" t="s">
        <v>57</v>
      </c>
      <c r="E570" s="39" t="s">
        <v>5</v>
      </c>
    </row>
    <row r="571" spans="1:5" ht="12.75">
      <c r="A571" s="35" t="s">
        <v>58</v>
      </c>
      <c r="E571" s="40" t="s">
        <v>5</v>
      </c>
    </row>
    <row r="572" spans="1:5" ht="12.75">
      <c r="A572" t="s">
        <v>59</v>
      </c>
      <c r="E572" s="39" t="s">
        <v>5</v>
      </c>
    </row>
    <row r="573" spans="1:16" ht="12.75">
      <c r="A573" t="s">
        <v>52</v>
      </c>
      <c s="34" t="s">
        <v>74</v>
      </c>
      <c s="34" t="s">
        <v>2731</v>
      </c>
      <c s="35" t="s">
        <v>5</v>
      </c>
      <c s="6" t="s">
        <v>2732</v>
      </c>
      <c s="36" t="s">
        <v>654</v>
      </c>
      <c s="37">
        <v>4.752</v>
      </c>
      <c s="36">
        <v>1</v>
      </c>
      <c s="36">
        <f>ROUND(G573*H573,6)</f>
      </c>
      <c r="L573" s="38">
        <v>0</v>
      </c>
      <c s="32">
        <f>ROUND(ROUND(L573,2)*ROUND(G573,3),2)</f>
      </c>
      <c s="36" t="s">
        <v>2412</v>
      </c>
      <c>
        <f>(M573*21)/100</f>
      </c>
      <c t="s">
        <v>27</v>
      </c>
    </row>
    <row r="574" spans="1:5" ht="12.75">
      <c r="A574" s="35" t="s">
        <v>57</v>
      </c>
      <c r="E574" s="39" t="s">
        <v>5</v>
      </c>
    </row>
    <row r="575" spans="1:5" ht="12.75">
      <c r="A575" s="35" t="s">
        <v>58</v>
      </c>
      <c r="E575" s="40" t="s">
        <v>5</v>
      </c>
    </row>
    <row r="576" spans="1:5" ht="12.75">
      <c r="A576" t="s">
        <v>59</v>
      </c>
      <c r="E576" s="39" t="s">
        <v>5</v>
      </c>
    </row>
    <row r="577" spans="1:16" ht="12.75">
      <c r="A577" t="s">
        <v>52</v>
      </c>
      <c s="34" t="s">
        <v>79</v>
      </c>
      <c s="34" t="s">
        <v>2733</v>
      </c>
      <c s="35" t="s">
        <v>5</v>
      </c>
      <c s="6" t="s">
        <v>2734</v>
      </c>
      <c s="36" t="s">
        <v>68</v>
      </c>
      <c s="37">
        <v>48.2</v>
      </c>
      <c s="36">
        <v>0.00555</v>
      </c>
      <c s="36">
        <f>ROUND(G577*H577,6)</f>
      </c>
      <c r="L577" s="38">
        <v>0</v>
      </c>
      <c s="32">
        <f>ROUND(ROUND(L577,2)*ROUND(G577,3),2)</f>
      </c>
      <c s="36" t="s">
        <v>2412</v>
      </c>
      <c>
        <f>(M577*21)/100</f>
      </c>
      <c t="s">
        <v>27</v>
      </c>
    </row>
    <row r="578" spans="1:5" ht="12.75">
      <c r="A578" s="35" t="s">
        <v>57</v>
      </c>
      <c r="E578" s="39" t="s">
        <v>5</v>
      </c>
    </row>
    <row r="579" spans="1:5" ht="12.75">
      <c r="A579" s="35" t="s">
        <v>58</v>
      </c>
      <c r="E579" s="40" t="s">
        <v>2735</v>
      </c>
    </row>
    <row r="580" spans="1:5" ht="12.75">
      <c r="A580" t="s">
        <v>59</v>
      </c>
      <c r="E580" s="39" t="s">
        <v>5</v>
      </c>
    </row>
    <row r="581" spans="1:16" ht="12.75">
      <c r="A581" t="s">
        <v>52</v>
      </c>
      <c s="34" t="s">
        <v>85</v>
      </c>
      <c s="34" t="s">
        <v>2736</v>
      </c>
      <c s="35" t="s">
        <v>5</v>
      </c>
      <c s="6" t="s">
        <v>2737</v>
      </c>
      <c s="36" t="s">
        <v>654</v>
      </c>
      <c s="37">
        <v>16.295</v>
      </c>
      <c s="36">
        <v>0</v>
      </c>
      <c s="36">
        <f>ROUND(G581*H581,6)</f>
      </c>
      <c r="L581" s="38">
        <v>0</v>
      </c>
      <c s="32">
        <f>ROUND(ROUND(L581,2)*ROUND(G581,3),2)</f>
      </c>
      <c s="36" t="s">
        <v>2412</v>
      </c>
      <c>
        <f>(M581*21)/100</f>
      </c>
      <c t="s">
        <v>27</v>
      </c>
    </row>
    <row r="582" spans="1:5" ht="12.75">
      <c r="A582" s="35" t="s">
        <v>57</v>
      </c>
      <c r="E582" s="39" t="s">
        <v>5</v>
      </c>
    </row>
    <row r="583" spans="1:5" ht="12.75">
      <c r="A583" s="35" t="s">
        <v>58</v>
      </c>
      <c r="E583" s="40" t="s">
        <v>2738</v>
      </c>
    </row>
    <row r="584" spans="1:5" ht="12.75">
      <c r="A584" t="s">
        <v>59</v>
      </c>
      <c r="E584" s="39" t="s">
        <v>5</v>
      </c>
    </row>
    <row r="585" spans="1:16" ht="12.75">
      <c r="A585" t="s">
        <v>52</v>
      </c>
      <c s="34" t="s">
        <v>89</v>
      </c>
      <c s="34" t="s">
        <v>2464</v>
      </c>
      <c s="35" t="s">
        <v>5</v>
      </c>
      <c s="6" t="s">
        <v>2739</v>
      </c>
      <c s="36" t="s">
        <v>68</v>
      </c>
      <c s="37">
        <v>62.94</v>
      </c>
      <c s="36">
        <v>0</v>
      </c>
      <c s="36">
        <f>ROUND(G585*H585,6)</f>
      </c>
      <c r="L585" s="38">
        <v>0</v>
      </c>
      <c s="32">
        <f>ROUND(ROUND(L585,2)*ROUND(G585,3),2)</f>
      </c>
      <c s="36" t="s">
        <v>655</v>
      </c>
      <c>
        <f>(M585*21)/100</f>
      </c>
      <c t="s">
        <v>27</v>
      </c>
    </row>
    <row r="586" spans="1:5" ht="12.75">
      <c r="A586" s="35" t="s">
        <v>57</v>
      </c>
      <c r="E586" s="39" t="s">
        <v>5</v>
      </c>
    </row>
    <row r="587" spans="1:5" ht="12.75">
      <c r="A587" s="35" t="s">
        <v>58</v>
      </c>
      <c r="E587" s="40" t="s">
        <v>2740</v>
      </c>
    </row>
    <row r="588" spans="1:5" ht="12.75">
      <c r="A588" t="s">
        <v>59</v>
      </c>
      <c r="E588" s="39" t="s">
        <v>5</v>
      </c>
    </row>
    <row r="589" spans="1:13" ht="12.75">
      <c r="A589" t="s">
        <v>49</v>
      </c>
      <c r="C589" s="31" t="s">
        <v>65</v>
      </c>
      <c r="E589" s="33" t="s">
        <v>1571</v>
      </c>
      <c r="J589" s="32">
        <f>0</f>
      </c>
      <c s="32">
        <f>0</f>
      </c>
      <c s="32">
        <f>0+L590+L594</f>
      </c>
      <c s="32">
        <f>0+M590+M594</f>
      </c>
    </row>
    <row r="590" spans="1:16" ht="25.5">
      <c r="A590" t="s">
        <v>52</v>
      </c>
      <c s="34" t="s">
        <v>93</v>
      </c>
      <c s="34" t="s">
        <v>2741</v>
      </c>
      <c s="35" t="s">
        <v>5</v>
      </c>
      <c s="6" t="s">
        <v>2742</v>
      </c>
      <c s="36" t="s">
        <v>77</v>
      </c>
      <c s="37">
        <v>374</v>
      </c>
      <c s="36">
        <v>0</v>
      </c>
      <c s="36">
        <f>ROUND(G590*H590,6)</f>
      </c>
      <c r="L590" s="38">
        <v>0</v>
      </c>
      <c s="32">
        <f>ROUND(ROUND(L590,2)*ROUND(G590,3),2)</f>
      </c>
      <c s="36" t="s">
        <v>2412</v>
      </c>
      <c>
        <f>(M590*21)/100</f>
      </c>
      <c t="s">
        <v>27</v>
      </c>
    </row>
    <row r="591" spans="1:5" ht="12.75">
      <c r="A591" s="35" t="s">
        <v>57</v>
      </c>
      <c r="E591" s="39" t="s">
        <v>5</v>
      </c>
    </row>
    <row r="592" spans="1:5" ht="12.75">
      <c r="A592" s="35" t="s">
        <v>58</v>
      </c>
      <c r="E592" s="40" t="s">
        <v>2743</v>
      </c>
    </row>
    <row r="593" spans="1:5" ht="12.75">
      <c r="A593" t="s">
        <v>59</v>
      </c>
      <c r="E593" s="39" t="s">
        <v>5</v>
      </c>
    </row>
    <row r="594" spans="1:16" ht="12.75">
      <c r="A594" t="s">
        <v>52</v>
      </c>
      <c s="34" t="s">
        <v>97</v>
      </c>
      <c s="34" t="s">
        <v>2744</v>
      </c>
      <c s="35" t="s">
        <v>5</v>
      </c>
      <c s="6" t="s">
        <v>2745</v>
      </c>
      <c s="36" t="s">
        <v>77</v>
      </c>
      <c s="37">
        <v>374</v>
      </c>
      <c s="36">
        <v>0</v>
      </c>
      <c s="36">
        <f>ROUND(G594*H594,6)</f>
      </c>
      <c r="L594" s="38">
        <v>0</v>
      </c>
      <c s="32">
        <f>ROUND(ROUND(L594,2)*ROUND(G594,3),2)</f>
      </c>
      <c s="36" t="s">
        <v>655</v>
      </c>
      <c>
        <f>(M594*21)/100</f>
      </c>
      <c t="s">
        <v>27</v>
      </c>
    </row>
    <row r="595" spans="1:5" ht="12.75">
      <c r="A595" s="35" t="s">
        <v>57</v>
      </c>
      <c r="E595" s="39" t="s">
        <v>5</v>
      </c>
    </row>
    <row r="596" spans="1:5" ht="12.75">
      <c r="A596" s="35" t="s">
        <v>58</v>
      </c>
      <c r="E596" s="40" t="s">
        <v>5</v>
      </c>
    </row>
    <row r="597" spans="1:5" ht="12.75">
      <c r="A597" t="s">
        <v>59</v>
      </c>
      <c r="E597" s="39" t="s">
        <v>5</v>
      </c>
    </row>
    <row r="598" spans="1:13" ht="12.75">
      <c r="A598" t="s">
        <v>49</v>
      </c>
      <c r="C598" s="31" t="s">
        <v>74</v>
      </c>
      <c r="E598" s="33" t="s">
        <v>2603</v>
      </c>
      <c r="J598" s="32">
        <f>0</f>
      </c>
      <c s="32">
        <f>0</f>
      </c>
      <c s="32">
        <f>0+L599+L603+L607+L611</f>
      </c>
      <c s="32">
        <f>0+M599+M603+M607+M611</f>
      </c>
    </row>
    <row r="599" spans="1:16" ht="12.75">
      <c r="A599" t="s">
        <v>52</v>
      </c>
      <c s="34" t="s">
        <v>100</v>
      </c>
      <c s="34" t="s">
        <v>2746</v>
      </c>
      <c s="35" t="s">
        <v>5</v>
      </c>
      <c s="6" t="s">
        <v>2747</v>
      </c>
      <c s="36" t="s">
        <v>77</v>
      </c>
      <c s="37">
        <v>115.61</v>
      </c>
      <c s="36">
        <v>0</v>
      </c>
      <c s="36">
        <f>ROUND(G599*H599,6)</f>
      </c>
      <c r="L599" s="38">
        <v>0</v>
      </c>
      <c s="32">
        <f>ROUND(ROUND(L599,2)*ROUND(G599,3),2)</f>
      </c>
      <c s="36" t="s">
        <v>2412</v>
      </c>
      <c>
        <f>(M599*21)/100</f>
      </c>
      <c t="s">
        <v>27</v>
      </c>
    </row>
    <row r="600" spans="1:5" ht="12.75">
      <c r="A600" s="35" t="s">
        <v>57</v>
      </c>
      <c r="E600" s="39" t="s">
        <v>5</v>
      </c>
    </row>
    <row r="601" spans="1:5" ht="12.75">
      <c r="A601" s="35" t="s">
        <v>58</v>
      </c>
      <c r="E601" s="40" t="s">
        <v>5</v>
      </c>
    </row>
    <row r="602" spans="1:5" ht="12.75">
      <c r="A602" t="s">
        <v>59</v>
      </c>
      <c r="E602" s="39" t="s">
        <v>5</v>
      </c>
    </row>
    <row r="603" spans="1:16" ht="12.75">
      <c r="A603" t="s">
        <v>52</v>
      </c>
      <c s="34" t="s">
        <v>104</v>
      </c>
      <c s="34" t="s">
        <v>2748</v>
      </c>
      <c s="35" t="s">
        <v>5</v>
      </c>
      <c s="6" t="s">
        <v>2749</v>
      </c>
      <c s="36" t="s">
        <v>77</v>
      </c>
      <c s="37">
        <v>374</v>
      </c>
      <c s="36">
        <v>0.00637</v>
      </c>
      <c s="36">
        <f>ROUND(G603*H603,6)</f>
      </c>
      <c r="L603" s="38">
        <v>0</v>
      </c>
      <c s="32">
        <f>ROUND(ROUND(L603,2)*ROUND(G603,3),2)</f>
      </c>
      <c s="36" t="s">
        <v>2412</v>
      </c>
      <c>
        <f>(M603*21)/100</f>
      </c>
      <c t="s">
        <v>27</v>
      </c>
    </row>
    <row r="604" spans="1:5" ht="12.75">
      <c r="A604" s="35" t="s">
        <v>57</v>
      </c>
      <c r="E604" s="39" t="s">
        <v>5</v>
      </c>
    </row>
    <row r="605" spans="1:5" ht="12.75">
      <c r="A605" s="35" t="s">
        <v>58</v>
      </c>
      <c r="E605" s="40" t="s">
        <v>5</v>
      </c>
    </row>
    <row r="606" spans="1:5" ht="12.75">
      <c r="A606" t="s">
        <v>59</v>
      </c>
      <c r="E606" s="39" t="s">
        <v>5</v>
      </c>
    </row>
    <row r="607" spans="1:16" ht="12.75">
      <c r="A607" t="s">
        <v>52</v>
      </c>
      <c s="34" t="s">
        <v>108</v>
      </c>
      <c s="34" t="s">
        <v>2750</v>
      </c>
      <c s="35" t="s">
        <v>5</v>
      </c>
      <c s="6" t="s">
        <v>2751</v>
      </c>
      <c s="36" t="s">
        <v>77</v>
      </c>
      <c s="37">
        <v>115.61</v>
      </c>
      <c s="36">
        <v>0.00486</v>
      </c>
      <c s="36">
        <f>ROUND(G607*H607,6)</f>
      </c>
      <c r="L607" s="38">
        <v>0</v>
      </c>
      <c s="32">
        <f>ROUND(ROUND(L607,2)*ROUND(G607,3),2)</f>
      </c>
      <c s="36" t="s">
        <v>2412</v>
      </c>
      <c>
        <f>(M607*21)/100</f>
      </c>
      <c t="s">
        <v>27</v>
      </c>
    </row>
    <row r="608" spans="1:5" ht="12.75">
      <c r="A608" s="35" t="s">
        <v>57</v>
      </c>
      <c r="E608" s="39" t="s">
        <v>5</v>
      </c>
    </row>
    <row r="609" spans="1:5" ht="12.75">
      <c r="A609" s="35" t="s">
        <v>58</v>
      </c>
      <c r="E609" s="40" t="s">
        <v>5</v>
      </c>
    </row>
    <row r="610" spans="1:5" ht="12.75">
      <c r="A610" t="s">
        <v>59</v>
      </c>
      <c r="E610" s="39" t="s">
        <v>5</v>
      </c>
    </row>
    <row r="611" spans="1:16" ht="12.75">
      <c r="A611" t="s">
        <v>52</v>
      </c>
      <c s="34" t="s">
        <v>112</v>
      </c>
      <c s="34" t="s">
        <v>2752</v>
      </c>
      <c s="35" t="s">
        <v>5</v>
      </c>
      <c s="6" t="s">
        <v>2753</v>
      </c>
      <c s="36" t="s">
        <v>77</v>
      </c>
      <c s="37">
        <v>374</v>
      </c>
      <c s="36">
        <v>0</v>
      </c>
      <c s="36">
        <f>ROUND(G611*H611,6)</f>
      </c>
      <c r="L611" s="38">
        <v>0</v>
      </c>
      <c s="32">
        <f>ROUND(ROUND(L611,2)*ROUND(G611,3),2)</f>
      </c>
      <c s="36" t="s">
        <v>655</v>
      </c>
      <c>
        <f>(M611*21)/100</f>
      </c>
      <c t="s">
        <v>27</v>
      </c>
    </row>
    <row r="612" spans="1:5" ht="12.75">
      <c r="A612" s="35" t="s">
        <v>57</v>
      </c>
      <c r="E612" s="39" t="s">
        <v>5</v>
      </c>
    </row>
    <row r="613" spans="1:5" ht="12.75">
      <c r="A613" s="35" t="s">
        <v>58</v>
      </c>
      <c r="E613" s="40" t="s">
        <v>5</v>
      </c>
    </row>
    <row r="614" spans="1:5" ht="12.75">
      <c r="A614" t="s">
        <v>59</v>
      </c>
      <c r="E614" s="39" t="s">
        <v>5</v>
      </c>
    </row>
    <row r="615" spans="1:13" ht="12.75">
      <c r="A615" t="s">
        <v>49</v>
      </c>
      <c r="C615" s="31" t="s">
        <v>2754</v>
      </c>
      <c r="E615" s="33" t="s">
        <v>2755</v>
      </c>
      <c r="J615" s="32">
        <f>0</f>
      </c>
      <c s="32">
        <f>0</f>
      </c>
      <c s="32">
        <f>0+L616</f>
      </c>
      <c s="32">
        <f>0+M616</f>
      </c>
    </row>
    <row r="616" spans="1:16" ht="12.75">
      <c r="A616" t="s">
        <v>52</v>
      </c>
      <c s="34" t="s">
        <v>116</v>
      </c>
      <c s="34" t="s">
        <v>2756</v>
      </c>
      <c s="35" t="s">
        <v>5</v>
      </c>
      <c s="6" t="s">
        <v>2757</v>
      </c>
      <c s="36" t="s">
        <v>654</v>
      </c>
      <c s="37">
        <v>16.2</v>
      </c>
      <c s="36">
        <v>0</v>
      </c>
      <c s="36">
        <f>ROUND(G616*H616,6)</f>
      </c>
      <c r="L616" s="38">
        <v>0</v>
      </c>
      <c s="32">
        <f>ROUND(ROUND(L616,2)*ROUND(G616,3),2)</f>
      </c>
      <c s="36" t="s">
        <v>2412</v>
      </c>
      <c>
        <f>(M616*21)/100</f>
      </c>
      <c t="s">
        <v>27</v>
      </c>
    </row>
    <row r="617" spans="1:5" ht="12.75">
      <c r="A617" s="35" t="s">
        <v>57</v>
      </c>
      <c r="E617" s="39" t="s">
        <v>5</v>
      </c>
    </row>
    <row r="618" spans="1:5" ht="12.75">
      <c r="A618" s="35" t="s">
        <v>58</v>
      </c>
      <c r="E618" s="40" t="s">
        <v>5</v>
      </c>
    </row>
    <row r="619" spans="1:5" ht="12.75">
      <c r="A619" t="s">
        <v>59</v>
      </c>
      <c r="E619" s="39" t="s">
        <v>5</v>
      </c>
    </row>
    <row r="620" spans="1:13" ht="12.75">
      <c r="A620" t="s">
        <v>46</v>
      </c>
      <c r="C620" s="31" t="s">
        <v>2758</v>
      </c>
      <c r="E620" s="33" t="s">
        <v>2759</v>
      </c>
      <c r="J620" s="32">
        <f>0+J621+J626</f>
      </c>
      <c s="32">
        <f>0+K621+K626</f>
      </c>
      <c s="32">
        <f>0+L621+L626</f>
      </c>
      <c s="32">
        <f>0+M621+M626</f>
      </c>
    </row>
    <row r="621" spans="1:13" ht="12.75">
      <c r="A621" t="s">
        <v>49</v>
      </c>
      <c r="C621" s="31" t="s">
        <v>79</v>
      </c>
      <c r="E621" s="33" t="s">
        <v>80</v>
      </c>
      <c r="J621" s="32">
        <f>0</f>
      </c>
      <c s="32">
        <f>0</f>
      </c>
      <c s="32">
        <f>0+L622</f>
      </c>
      <c s="32">
        <f>0+M622</f>
      </c>
    </row>
    <row r="622" spans="1:16" ht="12.75">
      <c r="A622" t="s">
        <v>52</v>
      </c>
      <c s="34" t="s">
        <v>50</v>
      </c>
      <c s="34" t="s">
        <v>2760</v>
      </c>
      <c s="35" t="s">
        <v>5</v>
      </c>
      <c s="6" t="s">
        <v>2761</v>
      </c>
      <c s="36" t="s">
        <v>83</v>
      </c>
      <c s="37">
        <v>2</v>
      </c>
      <c s="36">
        <v>0</v>
      </c>
      <c s="36">
        <f>ROUND(G622*H622,6)</f>
      </c>
      <c r="L622" s="38">
        <v>0</v>
      </c>
      <c s="32">
        <f>ROUND(ROUND(L622,2)*ROUND(G622,3),2)</f>
      </c>
      <c s="36" t="s">
        <v>655</v>
      </c>
      <c>
        <f>(M622*21)/100</f>
      </c>
      <c t="s">
        <v>27</v>
      </c>
    </row>
    <row r="623" spans="1:5" ht="12.75">
      <c r="A623" s="35" t="s">
        <v>57</v>
      </c>
      <c r="E623" s="39" t="s">
        <v>5</v>
      </c>
    </row>
    <row r="624" spans="1:5" ht="12.75">
      <c r="A624" s="35" t="s">
        <v>58</v>
      </c>
      <c r="E624" s="40" t="s">
        <v>5</v>
      </c>
    </row>
    <row r="625" spans="1:5" ht="102">
      <c r="A625" t="s">
        <v>59</v>
      </c>
      <c r="E625" s="39" t="s">
        <v>2762</v>
      </c>
    </row>
    <row r="626" spans="1:13" ht="12.75">
      <c r="A626" t="s">
        <v>49</v>
      </c>
      <c r="C626" s="31" t="s">
        <v>89</v>
      </c>
      <c r="E626" s="33" t="s">
        <v>1127</v>
      </c>
      <c r="J626" s="32">
        <f>0</f>
      </c>
      <c s="32">
        <f>0</f>
      </c>
      <c s="32">
        <f>0+L627+L631+L635+L639+L643+L647</f>
      </c>
      <c s="32">
        <f>0+M627+M631+M635+M639+M643+M647</f>
      </c>
    </row>
    <row r="627" spans="1:16" ht="12.75">
      <c r="A627" t="s">
        <v>52</v>
      </c>
      <c s="34" t="s">
        <v>27</v>
      </c>
      <c s="34" t="s">
        <v>2763</v>
      </c>
      <c s="35" t="s">
        <v>5</v>
      </c>
      <c s="6" t="s">
        <v>2764</v>
      </c>
      <c s="36" t="s">
        <v>83</v>
      </c>
      <c s="37">
        <v>2</v>
      </c>
      <c s="36">
        <v>0</v>
      </c>
      <c s="36">
        <f>ROUND(G627*H627,6)</f>
      </c>
      <c r="L627" s="38">
        <v>0</v>
      </c>
      <c s="32">
        <f>ROUND(ROUND(L627,2)*ROUND(G627,3),2)</f>
      </c>
      <c s="36" t="s">
        <v>56</v>
      </c>
      <c>
        <f>(M627*21)/100</f>
      </c>
      <c t="s">
        <v>27</v>
      </c>
    </row>
    <row r="628" spans="1:5" ht="12.75">
      <c r="A628" s="35" t="s">
        <v>57</v>
      </c>
      <c r="E628" s="39" t="s">
        <v>5</v>
      </c>
    </row>
    <row r="629" spans="1:5" ht="12.75">
      <c r="A629" s="35" t="s">
        <v>58</v>
      </c>
      <c r="E629" s="40" t="s">
        <v>5</v>
      </c>
    </row>
    <row r="630" spans="1:5" ht="140.25">
      <c r="A630" t="s">
        <v>59</v>
      </c>
      <c r="E630" s="39" t="s">
        <v>1312</v>
      </c>
    </row>
    <row r="631" spans="1:16" ht="25.5">
      <c r="A631" t="s">
        <v>52</v>
      </c>
      <c s="34" t="s">
        <v>26</v>
      </c>
      <c s="34" t="s">
        <v>2765</v>
      </c>
      <c s="35" t="s">
        <v>5</v>
      </c>
      <c s="6" t="s">
        <v>2766</v>
      </c>
      <c s="36" t="s">
        <v>83</v>
      </c>
      <c s="37">
        <v>2</v>
      </c>
      <c s="36">
        <v>0</v>
      </c>
      <c s="36">
        <f>ROUND(G631*H631,6)</f>
      </c>
      <c r="L631" s="38">
        <v>0</v>
      </c>
      <c s="32">
        <f>ROUND(ROUND(L631,2)*ROUND(G631,3),2)</f>
      </c>
      <c s="36" t="s">
        <v>56</v>
      </c>
      <c>
        <f>(M631*21)/100</f>
      </c>
      <c t="s">
        <v>27</v>
      </c>
    </row>
    <row r="632" spans="1:5" ht="12.75">
      <c r="A632" s="35" t="s">
        <v>57</v>
      </c>
      <c r="E632" s="39" t="s">
        <v>5</v>
      </c>
    </row>
    <row r="633" spans="1:5" ht="12.75">
      <c r="A633" s="35" t="s">
        <v>58</v>
      </c>
      <c r="E633" s="40" t="s">
        <v>5</v>
      </c>
    </row>
    <row r="634" spans="1:5" ht="140.25">
      <c r="A634" t="s">
        <v>59</v>
      </c>
      <c r="E634" s="39" t="s">
        <v>1312</v>
      </c>
    </row>
    <row r="635" spans="1:16" ht="25.5">
      <c r="A635" t="s">
        <v>52</v>
      </c>
      <c s="34" t="s">
        <v>65</v>
      </c>
      <c s="34" t="s">
        <v>2765</v>
      </c>
      <c s="35" t="s">
        <v>26</v>
      </c>
      <c s="6" t="s">
        <v>2767</v>
      </c>
      <c s="36" t="s">
        <v>83</v>
      </c>
      <c s="37">
        <v>2</v>
      </c>
      <c s="36">
        <v>0</v>
      </c>
      <c s="36">
        <f>ROUND(G635*H635,6)</f>
      </c>
      <c r="L635" s="38">
        <v>0</v>
      </c>
      <c s="32">
        <f>ROUND(ROUND(L635,2)*ROUND(G635,3),2)</f>
      </c>
      <c s="36" t="s">
        <v>655</v>
      </c>
      <c>
        <f>(M635*21)/100</f>
      </c>
      <c t="s">
        <v>27</v>
      </c>
    </row>
    <row r="636" spans="1:5" ht="12.75">
      <c r="A636" s="35" t="s">
        <v>57</v>
      </c>
      <c r="E636" s="39" t="s">
        <v>5</v>
      </c>
    </row>
    <row r="637" spans="1:5" ht="12.75">
      <c r="A637" s="35" t="s">
        <v>58</v>
      </c>
      <c r="E637" s="40" t="s">
        <v>5</v>
      </c>
    </row>
    <row r="638" spans="1:5" ht="114.75">
      <c r="A638" t="s">
        <v>59</v>
      </c>
      <c r="E638" s="39" t="s">
        <v>2768</v>
      </c>
    </row>
    <row r="639" spans="1:16" ht="25.5">
      <c r="A639" t="s">
        <v>52</v>
      </c>
      <c s="34" t="s">
        <v>70</v>
      </c>
      <c s="34" t="s">
        <v>2765</v>
      </c>
      <c s="35" t="s">
        <v>65</v>
      </c>
      <c s="6" t="s">
        <v>2769</v>
      </c>
      <c s="36" t="s">
        <v>83</v>
      </c>
      <c s="37">
        <v>5</v>
      </c>
      <c s="36">
        <v>0</v>
      </c>
      <c s="36">
        <f>ROUND(G639*H639,6)</f>
      </c>
      <c r="L639" s="38">
        <v>0</v>
      </c>
      <c s="32">
        <f>ROUND(ROUND(L639,2)*ROUND(G639,3),2)</f>
      </c>
      <c s="36" t="s">
        <v>655</v>
      </c>
      <c>
        <f>(M639*21)/100</f>
      </c>
      <c t="s">
        <v>27</v>
      </c>
    </row>
    <row r="640" spans="1:5" ht="12.75">
      <c r="A640" s="35" t="s">
        <v>57</v>
      </c>
      <c r="E640" s="39" t="s">
        <v>5</v>
      </c>
    </row>
    <row r="641" spans="1:5" ht="12.75">
      <c r="A641" s="35" t="s">
        <v>58</v>
      </c>
      <c r="E641" s="40" t="s">
        <v>5</v>
      </c>
    </row>
    <row r="642" spans="1:5" ht="114.75">
      <c r="A642" t="s">
        <v>59</v>
      </c>
      <c r="E642" s="39" t="s">
        <v>2768</v>
      </c>
    </row>
    <row r="643" spans="1:16" ht="12.75">
      <c r="A643" t="s">
        <v>52</v>
      </c>
      <c s="34" t="s">
        <v>74</v>
      </c>
      <c s="34" t="s">
        <v>2770</v>
      </c>
      <c s="35" t="s">
        <v>5</v>
      </c>
      <c s="6" t="s">
        <v>2771</v>
      </c>
      <c s="36" t="s">
        <v>83</v>
      </c>
      <c s="37">
        <v>4</v>
      </c>
      <c s="36">
        <v>0</v>
      </c>
      <c s="36">
        <f>ROUND(G643*H643,6)</f>
      </c>
      <c r="L643" s="38">
        <v>0</v>
      </c>
      <c s="32">
        <f>ROUND(ROUND(L643,2)*ROUND(G643,3),2)</f>
      </c>
      <c s="36" t="s">
        <v>655</v>
      </c>
      <c>
        <f>(M643*21)/100</f>
      </c>
      <c t="s">
        <v>27</v>
      </c>
    </row>
    <row r="644" spans="1:5" ht="12.75">
      <c r="A644" s="35" t="s">
        <v>57</v>
      </c>
      <c r="E644" s="39" t="s">
        <v>5</v>
      </c>
    </row>
    <row r="645" spans="1:5" ht="12.75">
      <c r="A645" s="35" t="s">
        <v>58</v>
      </c>
      <c r="E645" s="40" t="s">
        <v>5</v>
      </c>
    </row>
    <row r="646" spans="1:5" ht="114.75">
      <c r="A646" t="s">
        <v>59</v>
      </c>
      <c r="E646" s="39" t="s">
        <v>2772</v>
      </c>
    </row>
    <row r="647" spans="1:16" ht="25.5">
      <c r="A647" t="s">
        <v>52</v>
      </c>
      <c s="34" t="s">
        <v>79</v>
      </c>
      <c s="34" t="s">
        <v>2773</v>
      </c>
      <c s="35" t="s">
        <v>27</v>
      </c>
      <c s="6" t="s">
        <v>2774</v>
      </c>
      <c s="36" t="s">
        <v>83</v>
      </c>
      <c s="37">
        <v>4</v>
      </c>
      <c s="36">
        <v>0</v>
      </c>
      <c s="36">
        <f>ROUND(G647*H647,6)</f>
      </c>
      <c r="L647" s="38">
        <v>0</v>
      </c>
      <c s="32">
        <f>ROUND(ROUND(L647,2)*ROUND(G647,3),2)</f>
      </c>
      <c s="36" t="s">
        <v>655</v>
      </c>
      <c>
        <f>(M647*21)/100</f>
      </c>
      <c t="s">
        <v>27</v>
      </c>
    </row>
    <row r="648" spans="1:5" ht="12.75">
      <c r="A648" s="35" t="s">
        <v>57</v>
      </c>
      <c r="E648" s="39" t="s">
        <v>5</v>
      </c>
    </row>
    <row r="649" spans="1:5" ht="12.75">
      <c r="A649" s="35" t="s">
        <v>58</v>
      </c>
      <c r="E649" s="40" t="s">
        <v>5</v>
      </c>
    </row>
    <row r="650" spans="1:5" ht="89.25">
      <c r="A650" t="s">
        <v>59</v>
      </c>
      <c r="E650" s="39" t="s">
        <v>2775</v>
      </c>
    </row>
    <row r="651" spans="1:13" ht="12.75">
      <c r="A651" t="s">
        <v>46</v>
      </c>
      <c r="C651" s="31" t="s">
        <v>2776</v>
      </c>
      <c r="E651" s="33" t="s">
        <v>2777</v>
      </c>
      <c r="J651" s="32">
        <f>0+J652+J657+J666+J675+J684+J689+J694+J699+J704+J713+J738</f>
      </c>
      <c s="32">
        <f>0+K652+K657+K666+K675+K684+K689+K694+K699+K704+K713+K738</f>
      </c>
      <c s="32">
        <f>0+L652+L657+L666+L675+L684+L689+L694+L699+L704+L713+L738</f>
      </c>
      <c s="32">
        <f>0+M652+M657+M666+M675+M684+M689+M694+M699+M704+M713+M738</f>
      </c>
    </row>
    <row r="652" spans="1:13" ht="12.75">
      <c r="A652" t="s">
        <v>49</v>
      </c>
      <c r="C652" s="31" t="s">
        <v>50</v>
      </c>
      <c r="E652" s="33" t="s">
        <v>51</v>
      </c>
      <c r="J652" s="32">
        <f>0</f>
      </c>
      <c s="32">
        <f>0</f>
      </c>
      <c s="32">
        <f>0+L653</f>
      </c>
      <c s="32">
        <f>0+M653</f>
      </c>
    </row>
    <row r="653" spans="1:16" ht="12.75">
      <c r="A653" t="s">
        <v>52</v>
      </c>
      <c s="34" t="s">
        <v>50</v>
      </c>
      <c s="34" t="s">
        <v>2419</v>
      </c>
      <c s="35" t="s">
        <v>5</v>
      </c>
      <c s="6" t="s">
        <v>2420</v>
      </c>
      <c s="36" t="s">
        <v>55</v>
      </c>
      <c s="37">
        <v>159.85</v>
      </c>
      <c s="36">
        <v>0</v>
      </c>
      <c s="36">
        <f>ROUND(G653*H653,6)</f>
      </c>
      <c r="L653" s="38">
        <v>0</v>
      </c>
      <c s="32">
        <f>ROUND(ROUND(L653,2)*ROUND(G653,3),2)</f>
      </c>
      <c s="36" t="s">
        <v>2412</v>
      </c>
      <c>
        <f>(M653*21)/100</f>
      </c>
      <c t="s">
        <v>27</v>
      </c>
    </row>
    <row r="654" spans="1:5" ht="12.75">
      <c r="A654" s="35" t="s">
        <v>57</v>
      </c>
      <c r="E654" s="39" t="s">
        <v>5</v>
      </c>
    </row>
    <row r="655" spans="1:5" ht="12.75">
      <c r="A655" s="35" t="s">
        <v>58</v>
      </c>
      <c r="E655" s="40" t="s">
        <v>2778</v>
      </c>
    </row>
    <row r="656" spans="1:5" ht="153">
      <c r="A656" t="s">
        <v>59</v>
      </c>
      <c r="E656" s="39" t="s">
        <v>2422</v>
      </c>
    </row>
    <row r="657" spans="1:13" ht="12.75">
      <c r="A657" t="s">
        <v>49</v>
      </c>
      <c r="C657" s="31" t="s">
        <v>26</v>
      </c>
      <c r="E657" s="33" t="s">
        <v>2561</v>
      </c>
      <c r="J657" s="32">
        <f>0</f>
      </c>
      <c s="32">
        <f>0</f>
      </c>
      <c s="32">
        <f>0+L658+L662</f>
      </c>
      <c s="32">
        <f>0+M658+M662</f>
      </c>
    </row>
    <row r="658" spans="1:16" ht="25.5">
      <c r="A658" t="s">
        <v>52</v>
      </c>
      <c s="34" t="s">
        <v>27</v>
      </c>
      <c s="34" t="s">
        <v>2779</v>
      </c>
      <c s="35" t="s">
        <v>5</v>
      </c>
      <c s="6" t="s">
        <v>2780</v>
      </c>
      <c s="36" t="s">
        <v>77</v>
      </c>
      <c s="37">
        <v>1.8</v>
      </c>
      <c s="36">
        <v>0.32</v>
      </c>
      <c s="36">
        <f>ROUND(G658*H658,6)</f>
      </c>
      <c r="L658" s="38">
        <v>0</v>
      </c>
      <c s="32">
        <f>ROUND(ROUND(L658,2)*ROUND(G658,3),2)</f>
      </c>
      <c s="36" t="s">
        <v>2440</v>
      </c>
      <c>
        <f>(M658*21)/100</f>
      </c>
      <c t="s">
        <v>27</v>
      </c>
    </row>
    <row r="659" spans="1:5" ht="12.75">
      <c r="A659" s="35" t="s">
        <v>57</v>
      </c>
      <c r="E659" s="39" t="s">
        <v>5</v>
      </c>
    </row>
    <row r="660" spans="1:5" ht="12.75">
      <c r="A660" s="35" t="s">
        <v>58</v>
      </c>
      <c r="E660" s="40" t="s">
        <v>2781</v>
      </c>
    </row>
    <row r="661" spans="1:5" ht="12.75">
      <c r="A661" t="s">
        <v>59</v>
      </c>
      <c r="E661" s="39" t="s">
        <v>5</v>
      </c>
    </row>
    <row r="662" spans="1:16" ht="25.5">
      <c r="A662" t="s">
        <v>52</v>
      </c>
      <c s="34" t="s">
        <v>26</v>
      </c>
      <c s="34" t="s">
        <v>2782</v>
      </c>
      <c s="35" t="s">
        <v>5</v>
      </c>
      <c s="6" t="s">
        <v>2783</v>
      </c>
      <c s="36" t="s">
        <v>77</v>
      </c>
      <c s="37">
        <v>1.8</v>
      </c>
      <c s="36">
        <v>0.3261</v>
      </c>
      <c s="36">
        <f>ROUND(G662*H662,6)</f>
      </c>
      <c r="L662" s="38">
        <v>0</v>
      </c>
      <c s="32">
        <f>ROUND(ROUND(L662,2)*ROUND(G662,3),2)</f>
      </c>
      <c s="36" t="s">
        <v>2440</v>
      </c>
      <c>
        <f>(M662*21)/100</f>
      </c>
      <c t="s">
        <v>27</v>
      </c>
    </row>
    <row r="663" spans="1:5" ht="12.75">
      <c r="A663" s="35" t="s">
        <v>57</v>
      </c>
      <c r="E663" s="39" t="s">
        <v>5</v>
      </c>
    </row>
    <row r="664" spans="1:5" ht="12.75">
      <c r="A664" s="35" t="s">
        <v>58</v>
      </c>
      <c r="E664" s="40" t="s">
        <v>2781</v>
      </c>
    </row>
    <row r="665" spans="1:5" ht="12.75">
      <c r="A665" t="s">
        <v>59</v>
      </c>
      <c r="E665" s="39" t="s">
        <v>5</v>
      </c>
    </row>
    <row r="666" spans="1:13" ht="12.75">
      <c r="A666" t="s">
        <v>49</v>
      </c>
      <c r="C666" s="31" t="s">
        <v>74</v>
      </c>
      <c r="E666" s="33" t="s">
        <v>2603</v>
      </c>
      <c r="J666" s="32">
        <f>0</f>
      </c>
      <c s="32">
        <f>0</f>
      </c>
      <c s="32">
        <f>0+L667+L671</f>
      </c>
      <c s="32">
        <f>0+M667+M671</f>
      </c>
    </row>
    <row r="667" spans="1:16" ht="12.75">
      <c r="A667" t="s">
        <v>52</v>
      </c>
      <c s="34" t="s">
        <v>65</v>
      </c>
      <c s="34" t="s">
        <v>2784</v>
      </c>
      <c s="35" t="s">
        <v>5</v>
      </c>
      <c s="6" t="s">
        <v>2785</v>
      </c>
      <c s="36" t="s">
        <v>654</v>
      </c>
      <c s="37">
        <v>2.703</v>
      </c>
      <c s="36">
        <v>1</v>
      </c>
      <c s="36">
        <f>ROUND(G667*H667,6)</f>
      </c>
      <c r="L667" s="38">
        <v>0</v>
      </c>
      <c s="32">
        <f>ROUND(ROUND(L667,2)*ROUND(G667,3),2)</f>
      </c>
      <c s="36" t="s">
        <v>2440</v>
      </c>
      <c>
        <f>(M667*21)/100</f>
      </c>
      <c t="s">
        <v>27</v>
      </c>
    </row>
    <row r="668" spans="1:5" ht="12.75">
      <c r="A668" s="35" t="s">
        <v>57</v>
      </c>
      <c r="E668" s="39" t="s">
        <v>5</v>
      </c>
    </row>
    <row r="669" spans="1:5" ht="12.75">
      <c r="A669" s="35" t="s">
        <v>58</v>
      </c>
      <c r="E669" s="40" t="s">
        <v>2786</v>
      </c>
    </row>
    <row r="670" spans="1:5" ht="12.75">
      <c r="A670" t="s">
        <v>59</v>
      </c>
      <c r="E670" s="39" t="s">
        <v>5</v>
      </c>
    </row>
    <row r="671" spans="1:16" ht="12.75">
      <c r="A671" t="s">
        <v>52</v>
      </c>
      <c s="34" t="s">
        <v>70</v>
      </c>
      <c s="34" t="s">
        <v>2787</v>
      </c>
      <c s="35" t="s">
        <v>5</v>
      </c>
      <c s="6" t="s">
        <v>2788</v>
      </c>
      <c s="36" t="s">
        <v>77</v>
      </c>
      <c s="37">
        <v>90.084</v>
      </c>
      <c s="36">
        <v>0.0231</v>
      </c>
      <c s="36">
        <f>ROUND(G671*H671,6)</f>
      </c>
      <c r="L671" s="38">
        <v>0</v>
      </c>
      <c s="32">
        <f>ROUND(ROUND(L671,2)*ROUND(G671,3),2)</f>
      </c>
      <c s="36" t="s">
        <v>2440</v>
      </c>
      <c>
        <f>(M671*21)/100</f>
      </c>
      <c t="s">
        <v>27</v>
      </c>
    </row>
    <row r="672" spans="1:5" ht="12.75">
      <c r="A672" s="35" t="s">
        <v>57</v>
      </c>
      <c r="E672" s="39" t="s">
        <v>5</v>
      </c>
    </row>
    <row r="673" spans="1:5" ht="12.75">
      <c r="A673" s="35" t="s">
        <v>58</v>
      </c>
      <c r="E673" s="40" t="s">
        <v>2789</v>
      </c>
    </row>
    <row r="674" spans="1:5" ht="12.75">
      <c r="A674" t="s">
        <v>59</v>
      </c>
      <c r="E674" s="39" t="s">
        <v>5</v>
      </c>
    </row>
    <row r="675" spans="1:13" ht="12.75">
      <c r="A675" t="s">
        <v>49</v>
      </c>
      <c r="C675" s="31" t="s">
        <v>2790</v>
      </c>
      <c r="E675" s="33" t="s">
        <v>2791</v>
      </c>
      <c r="J675" s="32">
        <f>0</f>
      </c>
      <c s="32">
        <f>0</f>
      </c>
      <c s="32">
        <f>0+L676+L680</f>
      </c>
      <c s="32">
        <f>0+M676+M680</f>
      </c>
    </row>
    <row r="676" spans="1:16" ht="12.75">
      <c r="A676" t="s">
        <v>52</v>
      </c>
      <c s="34" t="s">
        <v>74</v>
      </c>
      <c s="34" t="s">
        <v>2792</v>
      </c>
      <c s="35" t="s">
        <v>5</v>
      </c>
      <c s="6" t="s">
        <v>2793</v>
      </c>
      <c s="36" t="s">
        <v>83</v>
      </c>
      <c s="37">
        <v>16</v>
      </c>
      <c s="36">
        <v>0</v>
      </c>
      <c s="36">
        <f>ROUND(G676*H676,6)</f>
      </c>
      <c r="L676" s="38">
        <v>0</v>
      </c>
      <c s="32">
        <f>ROUND(ROUND(L676,2)*ROUND(G676,3),2)</f>
      </c>
      <c s="36" t="s">
        <v>2412</v>
      </c>
      <c>
        <f>(M676*21)/100</f>
      </c>
      <c t="s">
        <v>27</v>
      </c>
    </row>
    <row r="677" spans="1:5" ht="12.75">
      <c r="A677" s="35" t="s">
        <v>57</v>
      </c>
      <c r="E677" s="39" t="s">
        <v>5</v>
      </c>
    </row>
    <row r="678" spans="1:5" ht="12.75">
      <c r="A678" s="35" t="s">
        <v>58</v>
      </c>
      <c r="E678" s="40" t="s">
        <v>116</v>
      </c>
    </row>
    <row r="679" spans="1:5" ht="12.75">
      <c r="A679" t="s">
        <v>59</v>
      </c>
      <c r="E679" s="39" t="s">
        <v>5</v>
      </c>
    </row>
    <row r="680" spans="1:16" ht="12.75">
      <c r="A680" t="s">
        <v>52</v>
      </c>
      <c s="34" t="s">
        <v>79</v>
      </c>
      <c s="34" t="s">
        <v>2794</v>
      </c>
      <c s="35" t="s">
        <v>5</v>
      </c>
      <c s="6" t="s">
        <v>2795</v>
      </c>
      <c s="36" t="s">
        <v>83</v>
      </c>
      <c s="37">
        <v>7</v>
      </c>
      <c s="36">
        <v>0</v>
      </c>
      <c s="36">
        <f>ROUND(G680*H680,6)</f>
      </c>
      <c r="L680" s="38">
        <v>0</v>
      </c>
      <c s="32">
        <f>ROUND(ROUND(L680,2)*ROUND(G680,3),2)</f>
      </c>
      <c s="36" t="s">
        <v>2412</v>
      </c>
      <c>
        <f>(M680*21)/100</f>
      </c>
      <c t="s">
        <v>27</v>
      </c>
    </row>
    <row r="681" spans="1:5" ht="12.75">
      <c r="A681" s="35" t="s">
        <v>57</v>
      </c>
      <c r="E681" s="39" t="s">
        <v>5</v>
      </c>
    </row>
    <row r="682" spans="1:5" ht="12.75">
      <c r="A682" s="35" t="s">
        <v>58</v>
      </c>
      <c r="E682" s="40" t="s">
        <v>79</v>
      </c>
    </row>
    <row r="683" spans="1:5" ht="12.75">
      <c r="A683" t="s">
        <v>59</v>
      </c>
      <c r="E683" s="39" t="s">
        <v>5</v>
      </c>
    </row>
    <row r="684" spans="1:13" ht="12.75">
      <c r="A684" t="s">
        <v>49</v>
      </c>
      <c r="C684" s="31" t="s">
        <v>2488</v>
      </c>
      <c r="E684" s="33" t="s">
        <v>1910</v>
      </c>
      <c r="J684" s="32">
        <f>0</f>
      </c>
      <c s="32">
        <f>0</f>
      </c>
      <c s="32">
        <f>0+L685</f>
      </c>
      <c s="32">
        <f>0+M685</f>
      </c>
    </row>
    <row r="685" spans="1:16" ht="12.75">
      <c r="A685" t="s">
        <v>52</v>
      </c>
      <c s="34" t="s">
        <v>85</v>
      </c>
      <c s="34" t="s">
        <v>2796</v>
      </c>
      <c s="35" t="s">
        <v>5</v>
      </c>
      <c s="6" t="s">
        <v>2797</v>
      </c>
      <c s="36" t="s">
        <v>68</v>
      </c>
      <c s="37">
        <v>20</v>
      </c>
      <c s="36">
        <v>0</v>
      </c>
      <c s="36">
        <f>ROUND(G685*H685,6)</f>
      </c>
      <c r="L685" s="38">
        <v>0</v>
      </c>
      <c s="32">
        <f>ROUND(ROUND(L685,2)*ROUND(G685,3),2)</f>
      </c>
      <c s="36" t="s">
        <v>2412</v>
      </c>
      <c>
        <f>(M685*21)/100</f>
      </c>
      <c t="s">
        <v>27</v>
      </c>
    </row>
    <row r="686" spans="1:5" ht="12.75">
      <c r="A686" s="35" t="s">
        <v>57</v>
      </c>
      <c r="E686" s="39" t="s">
        <v>5</v>
      </c>
    </row>
    <row r="687" spans="1:5" ht="12.75">
      <c r="A687" s="35" t="s">
        <v>58</v>
      </c>
      <c r="E687" s="40" t="s">
        <v>131</v>
      </c>
    </row>
    <row r="688" spans="1:5" ht="12.75">
      <c r="A688" t="s">
        <v>59</v>
      </c>
      <c r="E688" s="39" t="s">
        <v>5</v>
      </c>
    </row>
    <row r="689" spans="1:13" ht="12.75">
      <c r="A689" t="s">
        <v>49</v>
      </c>
      <c r="C689" s="31" t="s">
        <v>2798</v>
      </c>
      <c r="E689" s="33" t="s">
        <v>2799</v>
      </c>
      <c r="J689" s="32">
        <f>0</f>
      </c>
      <c s="32">
        <f>0</f>
      </c>
      <c s="32">
        <f>0+L690</f>
      </c>
      <c s="32">
        <f>0+M690</f>
      </c>
    </row>
    <row r="690" spans="1:16" ht="25.5">
      <c r="A690" t="s">
        <v>52</v>
      </c>
      <c s="34" t="s">
        <v>89</v>
      </c>
      <c s="34" t="s">
        <v>2800</v>
      </c>
      <c s="35" t="s">
        <v>5</v>
      </c>
      <c s="6" t="s">
        <v>2801</v>
      </c>
      <c s="36" t="s">
        <v>77</v>
      </c>
      <c s="37">
        <v>333.087</v>
      </c>
      <c s="36">
        <v>0</v>
      </c>
      <c s="36">
        <f>ROUND(G690*H690,6)</f>
      </c>
      <c r="L690" s="38">
        <v>0</v>
      </c>
      <c s="32">
        <f>ROUND(ROUND(L690,2)*ROUND(G690,3),2)</f>
      </c>
      <c s="36" t="s">
        <v>2412</v>
      </c>
      <c>
        <f>(M690*21)/100</f>
      </c>
      <c t="s">
        <v>27</v>
      </c>
    </row>
    <row r="691" spans="1:5" ht="12.75">
      <c r="A691" s="35" t="s">
        <v>57</v>
      </c>
      <c r="E691" s="39" t="s">
        <v>5</v>
      </c>
    </row>
    <row r="692" spans="1:5" ht="12.75">
      <c r="A692" s="35" t="s">
        <v>58</v>
      </c>
      <c r="E692" s="40" t="s">
        <v>2802</v>
      </c>
    </row>
    <row r="693" spans="1:5" ht="12.75">
      <c r="A693" t="s">
        <v>59</v>
      </c>
      <c r="E693" s="39" t="s">
        <v>5</v>
      </c>
    </row>
    <row r="694" spans="1:13" ht="12.75">
      <c r="A694" t="s">
        <v>49</v>
      </c>
      <c r="C694" s="31" t="s">
        <v>2803</v>
      </c>
      <c r="E694" s="33" t="s">
        <v>2804</v>
      </c>
      <c r="J694" s="32">
        <f>0</f>
      </c>
      <c s="32">
        <f>0</f>
      </c>
      <c s="32">
        <f>0+L695</f>
      </c>
      <c s="32">
        <f>0+M695</f>
      </c>
    </row>
    <row r="695" spans="1:16" ht="12.75">
      <c r="A695" t="s">
        <v>52</v>
      </c>
      <c s="34" t="s">
        <v>93</v>
      </c>
      <c s="34" t="s">
        <v>2805</v>
      </c>
      <c s="35" t="s">
        <v>5</v>
      </c>
      <c s="6" t="s">
        <v>2806</v>
      </c>
      <c s="36" t="s">
        <v>83</v>
      </c>
      <c s="37">
        <v>22</v>
      </c>
      <c s="36">
        <v>0</v>
      </c>
      <c s="36">
        <f>ROUND(G695*H695,6)</f>
      </c>
      <c r="L695" s="38">
        <v>0</v>
      </c>
      <c s="32">
        <f>ROUND(ROUND(L695,2)*ROUND(G695,3),2)</f>
      </c>
      <c s="36" t="s">
        <v>2412</v>
      </c>
      <c>
        <f>(M695*21)/100</f>
      </c>
      <c t="s">
        <v>27</v>
      </c>
    </row>
    <row r="696" spans="1:5" ht="12.75">
      <c r="A696" s="35" t="s">
        <v>57</v>
      </c>
      <c r="E696" s="39" t="s">
        <v>5</v>
      </c>
    </row>
    <row r="697" spans="1:5" ht="12.75">
      <c r="A697" s="35" t="s">
        <v>58</v>
      </c>
      <c r="E697" s="40" t="s">
        <v>138</v>
      </c>
    </row>
    <row r="698" spans="1:5" ht="12.75">
      <c r="A698" t="s">
        <v>59</v>
      </c>
      <c r="E698" s="39" t="s">
        <v>5</v>
      </c>
    </row>
    <row r="699" spans="1:13" ht="12.75">
      <c r="A699" t="s">
        <v>49</v>
      </c>
      <c r="C699" s="31" t="s">
        <v>2643</v>
      </c>
      <c r="E699" s="33" t="s">
        <v>2644</v>
      </c>
      <c r="J699" s="32">
        <f>0</f>
      </c>
      <c s="32">
        <f>0</f>
      </c>
      <c s="32">
        <f>0+L700</f>
      </c>
      <c s="32">
        <f>0+M700</f>
      </c>
    </row>
    <row r="700" spans="1:16" ht="12.75">
      <c r="A700" t="s">
        <v>52</v>
      </c>
      <c s="34" t="s">
        <v>97</v>
      </c>
      <c s="34" t="s">
        <v>2807</v>
      </c>
      <c s="35" t="s">
        <v>5</v>
      </c>
      <c s="6" t="s">
        <v>2808</v>
      </c>
      <c s="36" t="s">
        <v>77</v>
      </c>
      <c s="37">
        <v>56.4</v>
      </c>
      <c s="36">
        <v>0</v>
      </c>
      <c s="36">
        <f>ROUND(G700*H700,6)</f>
      </c>
      <c r="L700" s="38">
        <v>0</v>
      </c>
      <c s="32">
        <f>ROUND(ROUND(L700,2)*ROUND(G700,3),2)</f>
      </c>
      <c s="36" t="s">
        <v>2412</v>
      </c>
      <c>
        <f>(M700*21)/100</f>
      </c>
      <c t="s">
        <v>27</v>
      </c>
    </row>
    <row r="701" spans="1:5" ht="12.75">
      <c r="A701" s="35" t="s">
        <v>57</v>
      </c>
      <c r="E701" s="39" t="s">
        <v>5</v>
      </c>
    </row>
    <row r="702" spans="1:5" ht="51">
      <c r="A702" s="35" t="s">
        <v>58</v>
      </c>
      <c r="E702" s="40" t="s">
        <v>2809</v>
      </c>
    </row>
    <row r="703" spans="1:5" ht="12.75">
      <c r="A703" t="s">
        <v>59</v>
      </c>
      <c r="E703" s="39" t="s">
        <v>5</v>
      </c>
    </row>
    <row r="704" spans="1:13" ht="12.75">
      <c r="A704" t="s">
        <v>49</v>
      </c>
      <c r="C704" s="31" t="s">
        <v>89</v>
      </c>
      <c r="E704" s="33" t="s">
        <v>2651</v>
      </c>
      <c r="J704" s="32">
        <f>0</f>
      </c>
      <c s="32">
        <f>0</f>
      </c>
      <c s="32">
        <f>0+L705+L709</f>
      </c>
      <c s="32">
        <f>0+M705+M709</f>
      </c>
    </row>
    <row r="705" spans="1:16" ht="12.75">
      <c r="A705" t="s">
        <v>52</v>
      </c>
      <c s="34" t="s">
        <v>100</v>
      </c>
      <c s="34" t="s">
        <v>2810</v>
      </c>
      <c s="35" t="s">
        <v>5</v>
      </c>
      <c s="6" t="s">
        <v>2811</v>
      </c>
      <c s="36" t="s">
        <v>55</v>
      </c>
      <c s="37">
        <v>219.708</v>
      </c>
      <c s="36">
        <v>0</v>
      </c>
      <c s="36">
        <f>ROUND(G705*H705,6)</f>
      </c>
      <c r="L705" s="38">
        <v>0</v>
      </c>
      <c s="32">
        <f>ROUND(ROUND(L705,2)*ROUND(G705,3),2)</f>
      </c>
      <c s="36" t="s">
        <v>2412</v>
      </c>
      <c>
        <f>(M705*21)/100</f>
      </c>
      <c t="s">
        <v>27</v>
      </c>
    </row>
    <row r="706" spans="1:5" ht="12.75">
      <c r="A706" s="35" t="s">
        <v>57</v>
      </c>
      <c r="E706" s="39" t="s">
        <v>5</v>
      </c>
    </row>
    <row r="707" spans="1:5" ht="12.75">
      <c r="A707" s="35" t="s">
        <v>58</v>
      </c>
      <c r="E707" s="40" t="s">
        <v>2812</v>
      </c>
    </row>
    <row r="708" spans="1:5" ht="127.5">
      <c r="A708" t="s">
        <v>59</v>
      </c>
      <c r="E708" s="39" t="s">
        <v>2813</v>
      </c>
    </row>
    <row r="709" spans="1:16" ht="12.75">
      <c r="A709" t="s">
        <v>52</v>
      </c>
      <c s="34" t="s">
        <v>104</v>
      </c>
      <c s="34" t="s">
        <v>2814</v>
      </c>
      <c s="35" t="s">
        <v>5</v>
      </c>
      <c s="6" t="s">
        <v>2815</v>
      </c>
      <c s="36" t="s">
        <v>55</v>
      </c>
      <c s="37">
        <v>124.282</v>
      </c>
      <c s="36">
        <v>0</v>
      </c>
      <c s="36">
        <f>ROUND(G709*H709,6)</f>
      </c>
      <c r="L709" s="38">
        <v>0</v>
      </c>
      <c s="32">
        <f>ROUND(ROUND(L709,2)*ROUND(G709,3),2)</f>
      </c>
      <c s="36" t="s">
        <v>2412</v>
      </c>
      <c>
        <f>(M709*21)/100</f>
      </c>
      <c t="s">
        <v>27</v>
      </c>
    </row>
    <row r="710" spans="1:5" ht="12.75">
      <c r="A710" s="35" t="s">
        <v>57</v>
      </c>
      <c r="E710" s="39" t="s">
        <v>5</v>
      </c>
    </row>
    <row r="711" spans="1:5" ht="114.75">
      <c r="A711" s="35" t="s">
        <v>58</v>
      </c>
      <c r="E711" s="40" t="s">
        <v>2816</v>
      </c>
    </row>
    <row r="712" spans="1:5" ht="127.5">
      <c r="A712" t="s">
        <v>59</v>
      </c>
      <c r="E712" s="39" t="s">
        <v>2813</v>
      </c>
    </row>
    <row r="713" spans="1:13" ht="12.75">
      <c r="A713" t="s">
        <v>49</v>
      </c>
      <c r="C713" s="31" t="s">
        <v>649</v>
      </c>
      <c r="E713" s="33" t="s">
        <v>2329</v>
      </c>
      <c r="J713" s="32">
        <f>0</f>
      </c>
      <c s="32">
        <f>0</f>
      </c>
      <c s="32">
        <f>0+L714+L718+L722+L726+L730+L734</f>
      </c>
      <c s="32">
        <f>0+M714+M718+M722+M726+M730+M734</f>
      </c>
    </row>
    <row r="714" spans="1:16" ht="25.5">
      <c r="A714" t="s">
        <v>52</v>
      </c>
      <c s="34" t="s">
        <v>108</v>
      </c>
      <c s="34" t="s">
        <v>1719</v>
      </c>
      <c s="35" t="s">
        <v>652</v>
      </c>
      <c s="6" t="s">
        <v>1720</v>
      </c>
      <c s="36" t="s">
        <v>654</v>
      </c>
      <c s="37">
        <v>527.299</v>
      </c>
      <c s="36">
        <v>0</v>
      </c>
      <c s="36">
        <f>ROUND(G714*H714,6)</f>
      </c>
      <c r="L714" s="38">
        <v>0</v>
      </c>
      <c s="32">
        <f>ROUND(ROUND(L714,2)*ROUND(G714,3),2)</f>
      </c>
      <c s="36" t="s">
        <v>655</v>
      </c>
      <c>
        <f>(M714*21)/100</f>
      </c>
      <c t="s">
        <v>27</v>
      </c>
    </row>
    <row r="715" spans="1:5" ht="12.75">
      <c r="A715" s="35" t="s">
        <v>57</v>
      </c>
      <c r="E715" s="39" t="s">
        <v>5</v>
      </c>
    </row>
    <row r="716" spans="1:5" ht="12.75">
      <c r="A716" s="35" t="s">
        <v>58</v>
      </c>
      <c r="E716" s="40" t="s">
        <v>2817</v>
      </c>
    </row>
    <row r="717" spans="1:5" ht="12.75">
      <c r="A717" t="s">
        <v>59</v>
      </c>
      <c r="E717" s="39" t="s">
        <v>5</v>
      </c>
    </row>
    <row r="718" spans="1:16" ht="38.25">
      <c r="A718" t="s">
        <v>52</v>
      </c>
      <c s="34" t="s">
        <v>112</v>
      </c>
      <c s="34" t="s">
        <v>2818</v>
      </c>
      <c s="35" t="s">
        <v>652</v>
      </c>
      <c s="6" t="s">
        <v>2819</v>
      </c>
      <c s="36" t="s">
        <v>654</v>
      </c>
      <c s="37">
        <v>1</v>
      </c>
      <c s="36">
        <v>0</v>
      </c>
      <c s="36">
        <f>ROUND(G718*H718,6)</f>
      </c>
      <c r="L718" s="38">
        <v>0</v>
      </c>
      <c s="32">
        <f>ROUND(ROUND(L718,2)*ROUND(G718,3),2)</f>
      </c>
      <c s="36" t="s">
        <v>655</v>
      </c>
      <c>
        <f>(M718*21)/100</f>
      </c>
      <c t="s">
        <v>27</v>
      </c>
    </row>
    <row r="719" spans="1:5" ht="12.75">
      <c r="A719" s="35" t="s">
        <v>57</v>
      </c>
      <c r="E719" s="39" t="s">
        <v>5</v>
      </c>
    </row>
    <row r="720" spans="1:5" ht="12.75">
      <c r="A720" s="35" t="s">
        <v>58</v>
      </c>
      <c r="E720" s="40" t="s">
        <v>50</v>
      </c>
    </row>
    <row r="721" spans="1:5" ht="12.75">
      <c r="A721" t="s">
        <v>59</v>
      </c>
      <c r="E721" s="39" t="s">
        <v>5</v>
      </c>
    </row>
    <row r="722" spans="1:16" ht="25.5">
      <c r="A722" t="s">
        <v>52</v>
      </c>
      <c s="34" t="s">
        <v>116</v>
      </c>
      <c s="34" t="s">
        <v>1371</v>
      </c>
      <c s="35" t="s">
        <v>652</v>
      </c>
      <c s="6" t="s">
        <v>1372</v>
      </c>
      <c s="36" t="s">
        <v>654</v>
      </c>
      <c s="37">
        <v>253.535</v>
      </c>
      <c s="36">
        <v>0</v>
      </c>
      <c s="36">
        <f>ROUND(G722*H722,6)</f>
      </c>
      <c r="L722" s="38">
        <v>0</v>
      </c>
      <c s="32">
        <f>ROUND(ROUND(L722,2)*ROUND(G722,3),2)</f>
      </c>
      <c s="36" t="s">
        <v>655</v>
      </c>
      <c>
        <f>(M722*21)/100</f>
      </c>
      <c t="s">
        <v>27</v>
      </c>
    </row>
    <row r="723" spans="1:5" ht="12.75">
      <c r="A723" s="35" t="s">
        <v>57</v>
      </c>
      <c r="E723" s="39" t="s">
        <v>5</v>
      </c>
    </row>
    <row r="724" spans="1:5" ht="12.75">
      <c r="A724" s="35" t="s">
        <v>58</v>
      </c>
      <c r="E724" s="40" t="s">
        <v>2820</v>
      </c>
    </row>
    <row r="725" spans="1:5" ht="12.75">
      <c r="A725" t="s">
        <v>59</v>
      </c>
      <c r="E725" s="39" t="s">
        <v>5</v>
      </c>
    </row>
    <row r="726" spans="1:16" ht="25.5">
      <c r="A726" t="s">
        <v>52</v>
      </c>
      <c s="34" t="s">
        <v>120</v>
      </c>
      <c s="34" t="s">
        <v>651</v>
      </c>
      <c s="35" t="s">
        <v>652</v>
      </c>
      <c s="6" t="s">
        <v>653</v>
      </c>
      <c s="36" t="s">
        <v>654</v>
      </c>
      <c s="37">
        <v>3</v>
      </c>
      <c s="36">
        <v>0</v>
      </c>
      <c s="36">
        <f>ROUND(G726*H726,6)</f>
      </c>
      <c r="L726" s="38">
        <v>0</v>
      </c>
      <c s="32">
        <f>ROUND(ROUND(L726,2)*ROUND(G726,3),2)</f>
      </c>
      <c s="36" t="s">
        <v>655</v>
      </c>
      <c>
        <f>(M726*21)/100</f>
      </c>
      <c t="s">
        <v>27</v>
      </c>
    </row>
    <row r="727" spans="1:5" ht="12.75">
      <c r="A727" s="35" t="s">
        <v>57</v>
      </c>
      <c r="E727" s="39" t="s">
        <v>5</v>
      </c>
    </row>
    <row r="728" spans="1:5" ht="12.75">
      <c r="A728" s="35" t="s">
        <v>58</v>
      </c>
      <c r="E728" s="40" t="s">
        <v>26</v>
      </c>
    </row>
    <row r="729" spans="1:5" ht="12.75">
      <c r="A729" t="s">
        <v>59</v>
      </c>
      <c r="E729" s="39" t="s">
        <v>5</v>
      </c>
    </row>
    <row r="730" spans="1:16" ht="25.5">
      <c r="A730" t="s">
        <v>52</v>
      </c>
      <c s="34" t="s">
        <v>123</v>
      </c>
      <c s="34" t="s">
        <v>2821</v>
      </c>
      <c s="35" t="s">
        <v>652</v>
      </c>
      <c s="6" t="s">
        <v>2822</v>
      </c>
      <c s="36" t="s">
        <v>654</v>
      </c>
      <c s="37">
        <v>1</v>
      </c>
      <c s="36">
        <v>0</v>
      </c>
      <c s="36">
        <f>ROUND(G730*H730,6)</f>
      </c>
      <c r="L730" s="38">
        <v>0</v>
      </c>
      <c s="32">
        <f>ROUND(ROUND(L730,2)*ROUND(G730,3),2)</f>
      </c>
      <c s="36" t="s">
        <v>655</v>
      </c>
      <c>
        <f>(M730*21)/100</f>
      </c>
      <c t="s">
        <v>27</v>
      </c>
    </row>
    <row r="731" spans="1:5" ht="12.75">
      <c r="A731" s="35" t="s">
        <v>57</v>
      </c>
      <c r="E731" s="39" t="s">
        <v>5</v>
      </c>
    </row>
    <row r="732" spans="1:5" ht="12.75">
      <c r="A732" s="35" t="s">
        <v>58</v>
      </c>
      <c r="E732" s="40" t="s">
        <v>50</v>
      </c>
    </row>
    <row r="733" spans="1:5" ht="12.75">
      <c r="A733" t="s">
        <v>59</v>
      </c>
      <c r="E733" s="39" t="s">
        <v>5</v>
      </c>
    </row>
    <row r="734" spans="1:16" ht="25.5">
      <c r="A734" t="s">
        <v>52</v>
      </c>
      <c s="34" t="s">
        <v>128</v>
      </c>
      <c s="34" t="s">
        <v>661</v>
      </c>
      <c s="35" t="s">
        <v>652</v>
      </c>
      <c s="6" t="s">
        <v>662</v>
      </c>
      <c s="36" t="s">
        <v>654</v>
      </c>
      <c s="37">
        <v>1</v>
      </c>
      <c s="36">
        <v>0</v>
      </c>
      <c s="36">
        <f>ROUND(G734*H734,6)</f>
      </c>
      <c r="L734" s="38">
        <v>0</v>
      </c>
      <c s="32">
        <f>ROUND(ROUND(L734,2)*ROUND(G734,3),2)</f>
      </c>
      <c s="36" t="s">
        <v>655</v>
      </c>
      <c>
        <f>(M734*21)/100</f>
      </c>
      <c t="s">
        <v>27</v>
      </c>
    </row>
    <row r="735" spans="1:5" ht="12.75">
      <c r="A735" s="35" t="s">
        <v>57</v>
      </c>
      <c r="E735" s="39" t="s">
        <v>5</v>
      </c>
    </row>
    <row r="736" spans="1:5" ht="12.75">
      <c r="A736" s="35" t="s">
        <v>58</v>
      </c>
      <c r="E736" s="40" t="s">
        <v>50</v>
      </c>
    </row>
    <row r="737" spans="1:5" ht="12.75">
      <c r="A737" t="s">
        <v>59</v>
      </c>
      <c r="E737" s="39" t="s">
        <v>5</v>
      </c>
    </row>
    <row r="738" spans="1:13" ht="12.75">
      <c r="A738" t="s">
        <v>49</v>
      </c>
      <c r="C738" s="31" t="s">
        <v>2823</v>
      </c>
      <c r="E738" s="33" t="s">
        <v>2824</v>
      </c>
      <c r="J738" s="32">
        <f>0</f>
      </c>
      <c s="32">
        <f>0</f>
      </c>
      <c s="32">
        <f>0+L739</f>
      </c>
      <c s="32">
        <f>0+M739</f>
      </c>
    </row>
    <row r="739" spans="1:16" ht="12.75">
      <c r="A739" t="s">
        <v>52</v>
      </c>
      <c s="34" t="s">
        <v>131</v>
      </c>
      <c s="34" t="s">
        <v>2825</v>
      </c>
      <c s="35" t="s">
        <v>5</v>
      </c>
      <c s="6" t="s">
        <v>2826</v>
      </c>
      <c s="36" t="s">
        <v>2827</v>
      </c>
      <c s="37">
        <v>1</v>
      </c>
      <c s="36">
        <v>0</v>
      </c>
      <c s="36">
        <f>ROUND(G739*H739,6)</f>
      </c>
      <c r="L739" s="38">
        <v>0</v>
      </c>
      <c s="32">
        <f>ROUND(ROUND(L739,2)*ROUND(G739,3),2)</f>
      </c>
      <c s="36" t="s">
        <v>655</v>
      </c>
      <c>
        <f>(M739*21)/100</f>
      </c>
      <c t="s">
        <v>27</v>
      </c>
    </row>
    <row r="740" spans="1:5" ht="12.75">
      <c r="A740" s="35" t="s">
        <v>57</v>
      </c>
      <c r="E740" s="39" t="s">
        <v>5</v>
      </c>
    </row>
    <row r="741" spans="1:5" ht="12.75">
      <c r="A741" s="35" t="s">
        <v>58</v>
      </c>
      <c r="E741" s="40" t="s">
        <v>50</v>
      </c>
    </row>
    <row r="742" spans="1:5" ht="12.75">
      <c r="A742" t="s">
        <v>59</v>
      </c>
      <c r="E742" s="39" t="s">
        <v>5</v>
      </c>
    </row>
    <row r="743" spans="1:13" ht="12.75">
      <c r="A743" t="s">
        <v>46</v>
      </c>
      <c r="C743" s="31" t="s">
        <v>2828</v>
      </c>
      <c r="E743" s="33" t="s">
        <v>2829</v>
      </c>
      <c r="J743" s="32">
        <f>0+J744+J757+J774+J787+J804</f>
      </c>
      <c s="32">
        <f>0+K744+K757+K774+K787+K804</f>
      </c>
      <c s="32">
        <f>0+L744+L757+L774+L787+L804</f>
      </c>
      <c s="32">
        <f>0+M744+M757+M774+M787+M804</f>
      </c>
    </row>
    <row r="744" spans="1:13" ht="12.75">
      <c r="A744" t="s">
        <v>49</v>
      </c>
      <c r="C744" s="31" t="s">
        <v>50</v>
      </c>
      <c r="E744" s="33" t="s">
        <v>51</v>
      </c>
      <c r="J744" s="32">
        <f>0</f>
      </c>
      <c s="32">
        <f>0</f>
      </c>
      <c s="32">
        <f>0+L745+L749+L753</f>
      </c>
      <c s="32">
        <f>0+M745+M749+M753</f>
      </c>
    </row>
    <row r="745" spans="1:16" ht="12.75">
      <c r="A745" t="s">
        <v>52</v>
      </c>
      <c s="34" t="s">
        <v>50</v>
      </c>
      <c s="34" t="s">
        <v>2830</v>
      </c>
      <c s="35" t="s">
        <v>5</v>
      </c>
      <c s="6" t="s">
        <v>2831</v>
      </c>
      <c s="36" t="s">
        <v>55</v>
      </c>
      <c s="37">
        <v>0.48</v>
      </c>
      <c s="36">
        <v>0</v>
      </c>
      <c s="36">
        <f>ROUND(G745*H745,6)</f>
      </c>
      <c r="L745" s="38">
        <v>0</v>
      </c>
      <c s="32">
        <f>ROUND(ROUND(L745,2)*ROUND(G745,3),2)</f>
      </c>
      <c s="36" t="s">
        <v>2412</v>
      </c>
      <c>
        <f>(M745*21)/100</f>
      </c>
      <c t="s">
        <v>27</v>
      </c>
    </row>
    <row r="746" spans="1:5" ht="12.75">
      <c r="A746" s="35" t="s">
        <v>57</v>
      </c>
      <c r="E746" s="39" t="s">
        <v>5</v>
      </c>
    </row>
    <row r="747" spans="1:5" ht="12.75">
      <c r="A747" s="35" t="s">
        <v>58</v>
      </c>
      <c r="E747" s="40" t="s">
        <v>2832</v>
      </c>
    </row>
    <row r="748" spans="1:5" ht="38.25">
      <c r="A748" t="s">
        <v>59</v>
      </c>
      <c r="E748" s="39" t="s">
        <v>2833</v>
      </c>
    </row>
    <row r="749" spans="1:16" ht="12.75">
      <c r="A749" t="s">
        <v>52</v>
      </c>
      <c s="34" t="s">
        <v>27</v>
      </c>
      <c s="34" t="s">
        <v>2415</v>
      </c>
      <c s="35" t="s">
        <v>5</v>
      </c>
      <c s="6" t="s">
        <v>2416</v>
      </c>
      <c s="36" t="s">
        <v>55</v>
      </c>
      <c s="37">
        <v>0.48</v>
      </c>
      <c s="36">
        <v>0</v>
      </c>
      <c s="36">
        <f>ROUND(G749*H749,6)</f>
      </c>
      <c r="L749" s="38">
        <v>0</v>
      </c>
      <c s="32">
        <f>ROUND(ROUND(L749,2)*ROUND(G749,3),2)</f>
      </c>
      <c s="36" t="s">
        <v>2412</v>
      </c>
      <c>
        <f>(M749*21)/100</f>
      </c>
      <c t="s">
        <v>27</v>
      </c>
    </row>
    <row r="750" spans="1:5" ht="12.75">
      <c r="A750" s="35" t="s">
        <v>57</v>
      </c>
      <c r="E750" s="39" t="s">
        <v>5</v>
      </c>
    </row>
    <row r="751" spans="1:5" ht="12.75">
      <c r="A751" s="35" t="s">
        <v>58</v>
      </c>
      <c r="E751" s="40" t="s">
        <v>2832</v>
      </c>
    </row>
    <row r="752" spans="1:5" ht="140.25">
      <c r="A752" t="s">
        <v>59</v>
      </c>
      <c r="E752" s="39" t="s">
        <v>2418</v>
      </c>
    </row>
    <row r="753" spans="1:16" ht="12.75">
      <c r="A753" t="s">
        <v>52</v>
      </c>
      <c s="34" t="s">
        <v>26</v>
      </c>
      <c s="34" t="s">
        <v>2423</v>
      </c>
      <c s="35" t="s">
        <v>5</v>
      </c>
      <c s="6" t="s">
        <v>2424</v>
      </c>
      <c s="36" t="s">
        <v>55</v>
      </c>
      <c s="37">
        <v>0.48</v>
      </c>
      <c s="36">
        <v>0</v>
      </c>
      <c s="36">
        <f>ROUND(G753*H753,6)</f>
      </c>
      <c r="L753" s="38">
        <v>0</v>
      </c>
      <c s="32">
        <f>ROUND(ROUND(L753,2)*ROUND(G753,3),2)</f>
      </c>
      <c s="36" t="s">
        <v>2412</v>
      </c>
      <c>
        <f>(M753*21)/100</f>
      </c>
      <c t="s">
        <v>27</v>
      </c>
    </row>
    <row r="754" spans="1:5" ht="12.75">
      <c r="A754" s="35" t="s">
        <v>57</v>
      </c>
      <c r="E754" s="39" t="s">
        <v>5</v>
      </c>
    </row>
    <row r="755" spans="1:5" ht="12.75">
      <c r="A755" s="35" t="s">
        <v>58</v>
      </c>
      <c r="E755" s="40" t="s">
        <v>2832</v>
      </c>
    </row>
    <row r="756" spans="1:5" ht="51">
      <c r="A756" t="s">
        <v>59</v>
      </c>
      <c r="E756" s="39" t="s">
        <v>2425</v>
      </c>
    </row>
    <row r="757" spans="1:13" ht="12.75">
      <c r="A757" t="s">
        <v>49</v>
      </c>
      <c r="C757" s="31" t="s">
        <v>27</v>
      </c>
      <c r="E757" s="33" t="s">
        <v>2426</v>
      </c>
      <c r="J757" s="32">
        <f>0</f>
      </c>
      <c s="32">
        <f>0</f>
      </c>
      <c s="32">
        <f>0+L758+L762+L766+L770</f>
      </c>
      <c s="32">
        <f>0+M758+M762+M766+M770</f>
      </c>
    </row>
    <row r="758" spans="1:16" ht="12.75">
      <c r="A758" t="s">
        <v>52</v>
      </c>
      <c s="34" t="s">
        <v>65</v>
      </c>
      <c s="34" t="s">
        <v>2438</v>
      </c>
      <c s="35" t="s">
        <v>5</v>
      </c>
      <c s="6" t="s">
        <v>2439</v>
      </c>
      <c s="36" t="s">
        <v>77</v>
      </c>
      <c s="37">
        <v>8.069</v>
      </c>
      <c s="36">
        <v>0</v>
      </c>
      <c s="36">
        <f>ROUND(G758*H758,6)</f>
      </c>
      <c r="L758" s="38">
        <v>0</v>
      </c>
      <c s="32">
        <f>ROUND(ROUND(L758,2)*ROUND(G758,3),2)</f>
      </c>
      <c s="36" t="s">
        <v>2440</v>
      </c>
      <c>
        <f>(M758*21)/100</f>
      </c>
      <c t="s">
        <v>27</v>
      </c>
    </row>
    <row r="759" spans="1:5" ht="12.75">
      <c r="A759" s="35" t="s">
        <v>57</v>
      </c>
      <c r="E759" s="39" t="s">
        <v>5</v>
      </c>
    </row>
    <row r="760" spans="1:5" ht="12.75">
      <c r="A760" s="35" t="s">
        <v>58</v>
      </c>
      <c r="E760" s="40" t="s">
        <v>2834</v>
      </c>
    </row>
    <row r="761" spans="1:5" ht="12.75">
      <c r="A761" t="s">
        <v>59</v>
      </c>
      <c r="E761" s="39" t="s">
        <v>5</v>
      </c>
    </row>
    <row r="762" spans="1:16" ht="12.75">
      <c r="A762" t="s">
        <v>52</v>
      </c>
      <c s="34" t="s">
        <v>70</v>
      </c>
      <c s="34" t="s">
        <v>2835</v>
      </c>
      <c s="35" t="s">
        <v>5</v>
      </c>
      <c s="6" t="s">
        <v>2836</v>
      </c>
      <c s="36" t="s">
        <v>55</v>
      </c>
      <c s="37">
        <v>0.48</v>
      </c>
      <c s="36">
        <v>2.25634</v>
      </c>
      <c s="36">
        <f>ROUND(G762*H762,6)</f>
      </c>
      <c r="L762" s="38">
        <v>0</v>
      </c>
      <c s="32">
        <f>ROUND(ROUND(L762,2)*ROUND(G762,3),2)</f>
      </c>
      <c s="36" t="s">
        <v>2412</v>
      </c>
      <c>
        <f>(M762*21)/100</f>
      </c>
      <c t="s">
        <v>27</v>
      </c>
    </row>
    <row r="763" spans="1:5" ht="12.75">
      <c r="A763" s="35" t="s">
        <v>57</v>
      </c>
      <c r="E763" s="39" t="s">
        <v>5</v>
      </c>
    </row>
    <row r="764" spans="1:5" ht="12.75">
      <c r="A764" s="35" t="s">
        <v>58</v>
      </c>
      <c r="E764" s="40" t="s">
        <v>2832</v>
      </c>
    </row>
    <row r="765" spans="1:5" ht="89.25">
      <c r="A765" t="s">
        <v>59</v>
      </c>
      <c r="E765" s="39" t="s">
        <v>2434</v>
      </c>
    </row>
    <row r="766" spans="1:16" ht="12.75">
      <c r="A766" t="s">
        <v>52</v>
      </c>
      <c s="34" t="s">
        <v>74</v>
      </c>
      <c s="34" t="s">
        <v>2445</v>
      </c>
      <c s="35" t="s">
        <v>5</v>
      </c>
      <c s="6" t="s">
        <v>2446</v>
      </c>
      <c s="36" t="s">
        <v>77</v>
      </c>
      <c s="37">
        <v>8.069</v>
      </c>
      <c s="36">
        <v>0.01743</v>
      </c>
      <c s="36">
        <f>ROUND(G766*H766,6)</f>
      </c>
      <c r="L766" s="38">
        <v>0</v>
      </c>
      <c s="32">
        <f>ROUND(ROUND(L766,2)*ROUND(G766,3),2)</f>
      </c>
      <c s="36" t="s">
        <v>2412</v>
      </c>
      <c>
        <f>(M766*21)/100</f>
      </c>
      <c t="s">
        <v>27</v>
      </c>
    </row>
    <row r="767" spans="1:5" ht="12.75">
      <c r="A767" s="35" t="s">
        <v>57</v>
      </c>
      <c r="E767" s="39" t="s">
        <v>5</v>
      </c>
    </row>
    <row r="768" spans="1:5" ht="12.75">
      <c r="A768" s="35" t="s">
        <v>58</v>
      </c>
      <c r="E768" s="40" t="s">
        <v>2834</v>
      </c>
    </row>
    <row r="769" spans="1:5" ht="12.75">
      <c r="A769" t="s">
        <v>59</v>
      </c>
      <c r="E769" s="39" t="s">
        <v>5</v>
      </c>
    </row>
    <row r="770" spans="1:16" ht="12.75">
      <c r="A770" t="s">
        <v>52</v>
      </c>
      <c s="34" t="s">
        <v>79</v>
      </c>
      <c s="34" t="s">
        <v>2837</v>
      </c>
      <c s="35" t="s">
        <v>5</v>
      </c>
      <c s="6" t="s">
        <v>2838</v>
      </c>
      <c s="36" t="s">
        <v>55</v>
      </c>
      <c s="37">
        <v>0.48</v>
      </c>
      <c s="36">
        <v>2.234</v>
      </c>
      <c s="36">
        <f>ROUND(G770*H770,6)</f>
      </c>
      <c r="L770" s="38">
        <v>0</v>
      </c>
      <c s="32">
        <f>ROUND(ROUND(L770,2)*ROUND(G770,3),2)</f>
      </c>
      <c s="36" t="s">
        <v>2412</v>
      </c>
      <c>
        <f>(M770*21)/100</f>
      </c>
      <c t="s">
        <v>27</v>
      </c>
    </row>
    <row r="771" spans="1:5" ht="12.75">
      <c r="A771" s="35" t="s">
        <v>57</v>
      </c>
      <c r="E771" s="39" t="s">
        <v>5</v>
      </c>
    </row>
    <row r="772" spans="1:5" ht="12.75">
      <c r="A772" s="35" t="s">
        <v>58</v>
      </c>
      <c r="E772" s="40" t="s">
        <v>2832</v>
      </c>
    </row>
    <row r="773" spans="1:5" ht="12.75">
      <c r="A773" t="s">
        <v>59</v>
      </c>
      <c r="E773" s="39" t="s">
        <v>5</v>
      </c>
    </row>
    <row r="774" spans="1:13" ht="12.75">
      <c r="A774" t="s">
        <v>49</v>
      </c>
      <c r="C774" s="31" t="s">
        <v>2462</v>
      </c>
      <c r="E774" s="33" t="s">
        <v>2463</v>
      </c>
      <c r="J774" s="32">
        <f>0</f>
      </c>
      <c s="32">
        <f>0</f>
      </c>
      <c s="32">
        <f>0+L775+L779+L783</f>
      </c>
      <c s="32">
        <f>0+M775+M779+M783</f>
      </c>
    </row>
    <row r="775" spans="1:16" ht="12.75">
      <c r="A775" t="s">
        <v>52</v>
      </c>
      <c s="34" t="s">
        <v>85</v>
      </c>
      <c s="34" t="s">
        <v>2839</v>
      </c>
      <c s="35" t="s">
        <v>5</v>
      </c>
      <c s="6" t="s">
        <v>2840</v>
      </c>
      <c s="36" t="s">
        <v>77</v>
      </c>
      <c s="37">
        <v>8.069</v>
      </c>
      <c s="36">
        <v>0.0351</v>
      </c>
      <c s="36">
        <f>ROUND(G775*H775,6)</f>
      </c>
      <c r="L775" s="38">
        <v>0</v>
      </c>
      <c s="32">
        <f>ROUND(ROUND(L775,2)*ROUND(G775,3),2)</f>
      </c>
      <c s="36" t="s">
        <v>2412</v>
      </c>
      <c>
        <f>(M775*21)/100</f>
      </c>
      <c t="s">
        <v>27</v>
      </c>
    </row>
    <row r="776" spans="1:5" ht="12.75">
      <c r="A776" s="35" t="s">
        <v>57</v>
      </c>
      <c r="E776" s="39" t="s">
        <v>5</v>
      </c>
    </row>
    <row r="777" spans="1:5" ht="12.75">
      <c r="A777" s="35" t="s">
        <v>58</v>
      </c>
      <c r="E777" s="40" t="s">
        <v>2834</v>
      </c>
    </row>
    <row r="778" spans="1:5" ht="63.75">
      <c r="A778" t="s">
        <v>59</v>
      </c>
      <c r="E778" s="39" t="s">
        <v>2841</v>
      </c>
    </row>
    <row r="779" spans="1:16" ht="12.75">
      <c r="A779" t="s">
        <v>52</v>
      </c>
      <c s="34" t="s">
        <v>89</v>
      </c>
      <c s="34" t="s">
        <v>2464</v>
      </c>
      <c s="35" t="s">
        <v>5</v>
      </c>
      <c s="6" t="s">
        <v>2842</v>
      </c>
      <c s="36" t="s">
        <v>1202</v>
      </c>
      <c s="37">
        <v>4</v>
      </c>
      <c s="36">
        <v>0</v>
      </c>
      <c s="36">
        <f>ROUND(G779*H779,6)</f>
      </c>
      <c r="L779" s="38">
        <v>0</v>
      </c>
      <c s="32">
        <f>ROUND(ROUND(L779,2)*ROUND(G779,3),2)</f>
      </c>
      <c s="36" t="s">
        <v>655</v>
      </c>
      <c>
        <f>(M779*21)/100</f>
      </c>
      <c t="s">
        <v>27</v>
      </c>
    </row>
    <row r="780" spans="1:5" ht="12.75">
      <c r="A780" s="35" t="s">
        <v>57</v>
      </c>
      <c r="E780" s="39" t="s">
        <v>5</v>
      </c>
    </row>
    <row r="781" spans="1:5" ht="12.75">
      <c r="A781" s="35" t="s">
        <v>58</v>
      </c>
      <c r="E781" s="40" t="s">
        <v>65</v>
      </c>
    </row>
    <row r="782" spans="1:5" ht="12.75">
      <c r="A782" t="s">
        <v>59</v>
      </c>
      <c r="E782" s="39" t="s">
        <v>5</v>
      </c>
    </row>
    <row r="783" spans="1:16" ht="12.75">
      <c r="A783" t="s">
        <v>52</v>
      </c>
      <c s="34" t="s">
        <v>93</v>
      </c>
      <c s="34" t="s">
        <v>2744</v>
      </c>
      <c s="35" t="s">
        <v>5</v>
      </c>
      <c s="6" t="s">
        <v>2843</v>
      </c>
      <c s="36" t="s">
        <v>1202</v>
      </c>
      <c s="37">
        <v>3</v>
      </c>
      <c s="36">
        <v>0</v>
      </c>
      <c s="36">
        <f>ROUND(G783*H783,6)</f>
      </c>
      <c r="L783" s="38">
        <v>0</v>
      </c>
      <c s="32">
        <f>ROUND(ROUND(L783,2)*ROUND(G783,3),2)</f>
      </c>
      <c s="36" t="s">
        <v>655</v>
      </c>
      <c>
        <f>(M783*21)/100</f>
      </c>
      <c t="s">
        <v>27</v>
      </c>
    </row>
    <row r="784" spans="1:5" ht="12.75">
      <c r="A784" s="35" t="s">
        <v>57</v>
      </c>
      <c r="E784" s="39" t="s">
        <v>5</v>
      </c>
    </row>
    <row r="785" spans="1:5" ht="12.75">
      <c r="A785" s="35" t="s">
        <v>58</v>
      </c>
      <c r="E785" s="40" t="s">
        <v>5</v>
      </c>
    </row>
    <row r="786" spans="1:5" ht="12.75">
      <c r="A786" t="s">
        <v>59</v>
      </c>
      <c r="E786" s="39" t="s">
        <v>5</v>
      </c>
    </row>
    <row r="787" spans="1:13" ht="12.75">
      <c r="A787" t="s">
        <v>49</v>
      </c>
      <c r="C787" s="31" t="s">
        <v>89</v>
      </c>
      <c r="E787" s="33" t="s">
        <v>2651</v>
      </c>
      <c r="J787" s="32">
        <f>0</f>
      </c>
      <c s="32">
        <f>0</f>
      </c>
      <c s="32">
        <f>0+L788+L792+L796+L800</f>
      </c>
      <c s="32">
        <f>0+M788+M792+M796+M800</f>
      </c>
    </row>
    <row r="788" spans="1:16" ht="12.75">
      <c r="A788" t="s">
        <v>52</v>
      </c>
      <c s="34" t="s">
        <v>97</v>
      </c>
      <c s="34" t="s">
        <v>2844</v>
      </c>
      <c s="35" t="s">
        <v>5</v>
      </c>
      <c s="6" t="s">
        <v>2845</v>
      </c>
      <c s="36" t="s">
        <v>83</v>
      </c>
      <c s="37">
        <v>3</v>
      </c>
      <c s="36">
        <v>0.0008</v>
      </c>
      <c s="36">
        <f>ROUND(G788*H788,6)</f>
      </c>
      <c r="L788" s="38">
        <v>0</v>
      </c>
      <c s="32">
        <f>ROUND(ROUND(L788,2)*ROUND(G788,3),2)</f>
      </c>
      <c s="36" t="s">
        <v>2440</v>
      </c>
      <c>
        <f>(M788*21)/100</f>
      </c>
      <c t="s">
        <v>27</v>
      </c>
    </row>
    <row r="789" spans="1:5" ht="12.75">
      <c r="A789" s="35" t="s">
        <v>57</v>
      </c>
      <c r="E789" s="39" t="s">
        <v>5</v>
      </c>
    </row>
    <row r="790" spans="1:5" ht="12.75">
      <c r="A790" s="35" t="s">
        <v>58</v>
      </c>
      <c r="E790" s="40" t="s">
        <v>26</v>
      </c>
    </row>
    <row r="791" spans="1:5" ht="12.75">
      <c r="A791" t="s">
        <v>59</v>
      </c>
      <c r="E791" s="39" t="s">
        <v>5</v>
      </c>
    </row>
    <row r="792" spans="1:16" ht="12.75">
      <c r="A792" t="s">
        <v>52</v>
      </c>
      <c s="34" t="s">
        <v>100</v>
      </c>
      <c s="34" t="s">
        <v>2846</v>
      </c>
      <c s="35" t="s">
        <v>5</v>
      </c>
      <c s="6" t="s">
        <v>2847</v>
      </c>
      <c s="36" t="s">
        <v>83</v>
      </c>
      <c s="37">
        <v>3</v>
      </c>
      <c s="36">
        <v>0.001</v>
      </c>
      <c s="36">
        <f>ROUND(G792*H792,6)</f>
      </c>
      <c r="L792" s="38">
        <v>0</v>
      </c>
      <c s="32">
        <f>ROUND(ROUND(L792,2)*ROUND(G792,3),2)</f>
      </c>
      <c s="36" t="s">
        <v>2440</v>
      </c>
      <c>
        <f>(M792*21)/100</f>
      </c>
      <c t="s">
        <v>27</v>
      </c>
    </row>
    <row r="793" spans="1:5" ht="12.75">
      <c r="A793" s="35" t="s">
        <v>57</v>
      </c>
      <c r="E793" s="39" t="s">
        <v>5</v>
      </c>
    </row>
    <row r="794" spans="1:5" ht="12.75">
      <c r="A794" s="35" t="s">
        <v>58</v>
      </c>
      <c r="E794" s="40" t="s">
        <v>26</v>
      </c>
    </row>
    <row r="795" spans="1:5" ht="12.75">
      <c r="A795" t="s">
        <v>59</v>
      </c>
      <c r="E795" s="39" t="s">
        <v>5</v>
      </c>
    </row>
    <row r="796" spans="1:16" ht="12.75">
      <c r="A796" t="s">
        <v>52</v>
      </c>
      <c s="34" t="s">
        <v>104</v>
      </c>
      <c s="34" t="s">
        <v>2848</v>
      </c>
      <c s="35" t="s">
        <v>5</v>
      </c>
      <c s="6" t="s">
        <v>2849</v>
      </c>
      <c s="36" t="s">
        <v>83</v>
      </c>
      <c s="37">
        <v>3</v>
      </c>
      <c s="36">
        <v>0.345</v>
      </c>
      <c s="36">
        <f>ROUND(G796*H796,6)</f>
      </c>
      <c r="L796" s="38">
        <v>0</v>
      </c>
      <c s="32">
        <f>ROUND(ROUND(L796,2)*ROUND(G796,3),2)</f>
      </c>
      <c s="36" t="s">
        <v>655</v>
      </c>
      <c>
        <f>(M796*21)/100</f>
      </c>
      <c t="s">
        <v>27</v>
      </c>
    </row>
    <row r="797" spans="1:5" ht="12.75">
      <c r="A797" s="35" t="s">
        <v>57</v>
      </c>
      <c r="E797" s="39" t="s">
        <v>5</v>
      </c>
    </row>
    <row r="798" spans="1:5" ht="12.75">
      <c r="A798" s="35" t="s">
        <v>58</v>
      </c>
      <c r="E798" s="40" t="s">
        <v>5</v>
      </c>
    </row>
    <row r="799" spans="1:5" ht="12.75">
      <c r="A799" t="s">
        <v>59</v>
      </c>
      <c r="E799" s="39" t="s">
        <v>5</v>
      </c>
    </row>
    <row r="800" spans="1:16" ht="12.75">
      <c r="A800" t="s">
        <v>52</v>
      </c>
      <c s="34" t="s">
        <v>108</v>
      </c>
      <c s="34" t="s">
        <v>2850</v>
      </c>
      <c s="35" t="s">
        <v>5</v>
      </c>
      <c s="6" t="s">
        <v>2851</v>
      </c>
      <c s="36" t="s">
        <v>83</v>
      </c>
      <c s="37">
        <v>3</v>
      </c>
      <c s="36">
        <v>0.156</v>
      </c>
      <c s="36">
        <f>ROUND(G800*H800,6)</f>
      </c>
      <c r="L800" s="38">
        <v>0</v>
      </c>
      <c s="32">
        <f>ROUND(ROUND(L800,2)*ROUND(G800,3),2)</f>
      </c>
      <c s="36" t="s">
        <v>655</v>
      </c>
      <c>
        <f>(M800*21)/100</f>
      </c>
      <c t="s">
        <v>27</v>
      </c>
    </row>
    <row r="801" spans="1:5" ht="12.75">
      <c r="A801" s="35" t="s">
        <v>57</v>
      </c>
      <c r="E801" s="39" t="s">
        <v>5</v>
      </c>
    </row>
    <row r="802" spans="1:5" ht="12.75">
      <c r="A802" s="35" t="s">
        <v>58</v>
      </c>
      <c r="E802" s="40" t="s">
        <v>5</v>
      </c>
    </row>
    <row r="803" spans="1:5" ht="12.75">
      <c r="A803" t="s">
        <v>59</v>
      </c>
      <c r="E803" s="39" t="s">
        <v>5</v>
      </c>
    </row>
    <row r="804" spans="1:13" ht="12.75">
      <c r="A804" t="s">
        <v>49</v>
      </c>
      <c r="C804" s="31" t="s">
        <v>649</v>
      </c>
      <c r="E804" s="33" t="s">
        <v>2329</v>
      </c>
      <c r="J804" s="32">
        <f>0</f>
      </c>
      <c s="32">
        <f>0</f>
      </c>
      <c s="32">
        <f>0+L805</f>
      </c>
      <c s="32">
        <f>0+M805</f>
      </c>
    </row>
    <row r="805" spans="1:16" ht="25.5">
      <c r="A805" t="s">
        <v>52</v>
      </c>
      <c s="34" t="s">
        <v>112</v>
      </c>
      <c s="34" t="s">
        <v>1715</v>
      </c>
      <c s="35" t="s">
        <v>652</v>
      </c>
      <c s="6" t="s">
        <v>1716</v>
      </c>
      <c s="36" t="s">
        <v>654</v>
      </c>
      <c s="37">
        <v>1.286</v>
      </c>
      <c s="36">
        <v>0</v>
      </c>
      <c s="36">
        <f>ROUND(G805*H805,6)</f>
      </c>
      <c r="L805" s="38">
        <v>0</v>
      </c>
      <c s="32">
        <f>ROUND(ROUND(L805,2)*ROUND(G805,3),2)</f>
      </c>
      <c s="36" t="s">
        <v>655</v>
      </c>
      <c>
        <f>(M805*21)/100</f>
      </c>
      <c t="s">
        <v>27</v>
      </c>
    </row>
    <row r="806" spans="1:5" ht="12.75">
      <c r="A806" s="35" t="s">
        <v>57</v>
      </c>
      <c r="E806" s="39" t="s">
        <v>5</v>
      </c>
    </row>
    <row r="807" spans="1:5" ht="12.75">
      <c r="A807" s="35" t="s">
        <v>58</v>
      </c>
      <c r="E807" s="40" t="s">
        <v>2852</v>
      </c>
    </row>
    <row r="808" spans="1:5" ht="12.75">
      <c r="A808" t="s">
        <v>59</v>
      </c>
      <c r="E80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2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COUNTIFS(L8:L1246,"=0",A8:A1246,"P")+COUNTIFS(L8:L1246,"",A8:A1246,"P")+SUM(Q8:Q1246)</f>
      </c>
    </row>
    <row r="8" spans="1:13" ht="12.75">
      <c r="A8" t="s">
        <v>44</v>
      </c>
      <c r="C8" s="28" t="s">
        <v>2855</v>
      </c>
      <c r="E8" s="30" t="s">
        <v>2854</v>
      </c>
      <c r="J8" s="29">
        <f>0+J9</f>
      </c>
      <c s="29">
        <f>0+K9</f>
      </c>
      <c s="29">
        <f>0+L9</f>
      </c>
      <c s="29">
        <f>0+M9</f>
      </c>
    </row>
    <row r="9" spans="1:13" ht="12.75">
      <c r="A9" t="s">
        <v>46</v>
      </c>
      <c r="C9" s="31" t="s">
        <v>2856</v>
      </c>
      <c r="E9" s="33" t="s">
        <v>2857</v>
      </c>
      <c r="J9" s="32">
        <f>0+J10+J59+J124+J241+J250+J283+J348+J369</f>
      </c>
      <c s="32">
        <f>0+K10+K59+K124+K241+K250+K283+K348+K369</f>
      </c>
      <c s="32">
        <f>0+L10+L59+L124+L241+L250+L283+L348+L369</f>
      </c>
      <c s="32">
        <f>0+M10+M59+M124+M241+M250+M283+M348+M369</f>
      </c>
    </row>
    <row r="10" spans="1:13" ht="12.75">
      <c r="A10" t="s">
        <v>49</v>
      </c>
      <c r="C10" s="31" t="s">
        <v>2858</v>
      </c>
      <c r="E10" s="33" t="s">
        <v>2859</v>
      </c>
      <c r="J10" s="32">
        <f>0</f>
      </c>
      <c s="32">
        <f>0</f>
      </c>
      <c s="32">
        <f>0+L11+L15+L19+L23+L27+L31+L35+L39+L43+L47+L51+L55</f>
      </c>
      <c s="32">
        <f>0+M11+M15+M19+M23+M27+M31+M35+M39+M43+M47+M51+M55</f>
      </c>
    </row>
    <row r="11" spans="1:16" ht="12.75">
      <c r="A11" t="s">
        <v>52</v>
      </c>
      <c s="34" t="s">
        <v>50</v>
      </c>
      <c s="34" t="s">
        <v>2860</v>
      </c>
      <c s="35" t="s">
        <v>5</v>
      </c>
      <c s="6" t="s">
        <v>2861</v>
      </c>
      <c s="36" t="s">
        <v>654</v>
      </c>
      <c s="37">
        <v>0.5</v>
      </c>
      <c s="36">
        <v>0</v>
      </c>
      <c s="36">
        <f>ROUND(G11*H11,6)</f>
      </c>
      <c r="L11" s="38">
        <v>0</v>
      </c>
      <c s="32">
        <f>ROUND(ROUND(L11,2)*ROUND(G11,3),2)</f>
      </c>
      <c s="36" t="s">
        <v>56</v>
      </c>
      <c>
        <f>(M11*21)/100</f>
      </c>
      <c t="s">
        <v>27</v>
      </c>
    </row>
    <row r="12" spans="1:5" ht="12.75">
      <c r="A12" s="35" t="s">
        <v>57</v>
      </c>
      <c r="E12" s="39" t="s">
        <v>5</v>
      </c>
    </row>
    <row r="13" spans="1:5" ht="12.75">
      <c r="A13" s="35" t="s">
        <v>58</v>
      </c>
      <c r="E13" s="40" t="s">
        <v>2862</v>
      </c>
    </row>
    <row r="14" spans="1:5" ht="12.75">
      <c r="A14" t="s">
        <v>59</v>
      </c>
      <c r="E14" s="39" t="s">
        <v>5</v>
      </c>
    </row>
    <row r="15" spans="1:16" ht="12.75">
      <c r="A15" t="s">
        <v>52</v>
      </c>
      <c s="34" t="s">
        <v>27</v>
      </c>
      <c s="34" t="s">
        <v>762</v>
      </c>
      <c s="35" t="s">
        <v>5</v>
      </c>
      <c s="6" t="s">
        <v>763</v>
      </c>
      <c s="36" t="s">
        <v>68</v>
      </c>
      <c s="37">
        <v>2</v>
      </c>
      <c s="36">
        <v>0</v>
      </c>
      <c s="36">
        <f>ROUND(G15*H15,6)</f>
      </c>
      <c r="L15" s="38">
        <v>0</v>
      </c>
      <c s="32">
        <f>ROUND(ROUND(L15,2)*ROUND(G15,3),2)</f>
      </c>
      <c s="36" t="s">
        <v>56</v>
      </c>
      <c>
        <f>(M15*21)/100</f>
      </c>
      <c t="s">
        <v>27</v>
      </c>
    </row>
    <row r="16" spans="1:5" ht="12.75">
      <c r="A16" s="35" t="s">
        <v>57</v>
      </c>
      <c r="E16" s="39" t="s">
        <v>5</v>
      </c>
    </row>
    <row r="17" spans="1:5" ht="12.75">
      <c r="A17" s="35" t="s">
        <v>58</v>
      </c>
      <c r="E17" s="40" t="s">
        <v>2862</v>
      </c>
    </row>
    <row r="18" spans="1:5" ht="12.75">
      <c r="A18" t="s">
        <v>59</v>
      </c>
      <c r="E18" s="39" t="s">
        <v>5</v>
      </c>
    </row>
    <row r="19" spans="1:16" ht="12.75">
      <c r="A19" t="s">
        <v>52</v>
      </c>
      <c s="34" t="s">
        <v>26</v>
      </c>
      <c s="34" t="s">
        <v>2863</v>
      </c>
      <c s="35" t="s">
        <v>5</v>
      </c>
      <c s="6" t="s">
        <v>2864</v>
      </c>
      <c s="36" t="s">
        <v>55</v>
      </c>
      <c s="37">
        <v>46</v>
      </c>
      <c s="36">
        <v>0</v>
      </c>
      <c s="36">
        <f>ROUND(G19*H19,6)</f>
      </c>
      <c r="L19" s="38">
        <v>0</v>
      </c>
      <c s="32">
        <f>ROUND(ROUND(L19,2)*ROUND(G19,3),2)</f>
      </c>
      <c s="36" t="s">
        <v>56</v>
      </c>
      <c>
        <f>(M19*21)/100</f>
      </c>
      <c t="s">
        <v>27</v>
      </c>
    </row>
    <row r="20" spans="1:5" ht="12.75">
      <c r="A20" s="35" t="s">
        <v>57</v>
      </c>
      <c r="E20" s="39" t="s">
        <v>5</v>
      </c>
    </row>
    <row r="21" spans="1:5" ht="12.75">
      <c r="A21" s="35" t="s">
        <v>58</v>
      </c>
      <c r="E21" s="40" t="s">
        <v>2862</v>
      </c>
    </row>
    <row r="22" spans="1:5" ht="12.75">
      <c r="A22" t="s">
        <v>59</v>
      </c>
      <c r="E22" s="39" t="s">
        <v>5</v>
      </c>
    </row>
    <row r="23" spans="1:16" ht="25.5">
      <c r="A23" t="s">
        <v>52</v>
      </c>
      <c s="34" t="s">
        <v>65</v>
      </c>
      <c s="34" t="s">
        <v>2865</v>
      </c>
      <c s="35" t="s">
        <v>5</v>
      </c>
      <c s="6" t="s">
        <v>2866</v>
      </c>
      <c s="36" t="s">
        <v>2867</v>
      </c>
      <c s="37">
        <v>1230</v>
      </c>
      <c s="36">
        <v>0</v>
      </c>
      <c s="36">
        <f>ROUND(G23*H23,6)</f>
      </c>
      <c r="L23" s="38">
        <v>0</v>
      </c>
      <c s="32">
        <f>ROUND(ROUND(L23,2)*ROUND(G23,3),2)</f>
      </c>
      <c s="36" t="s">
        <v>56</v>
      </c>
      <c>
        <f>(M23*21)/100</f>
      </c>
      <c t="s">
        <v>27</v>
      </c>
    </row>
    <row r="24" spans="1:5" ht="12.75">
      <c r="A24" s="35" t="s">
        <v>57</v>
      </c>
      <c r="E24" s="39" t="s">
        <v>5</v>
      </c>
    </row>
    <row r="25" spans="1:5" ht="12.75">
      <c r="A25" s="35" t="s">
        <v>58</v>
      </c>
      <c r="E25" s="40" t="s">
        <v>2862</v>
      </c>
    </row>
    <row r="26" spans="1:5" ht="12.75">
      <c r="A26" t="s">
        <v>59</v>
      </c>
      <c r="E26" s="39" t="s">
        <v>5</v>
      </c>
    </row>
    <row r="27" spans="1:16" ht="12.75">
      <c r="A27" t="s">
        <v>52</v>
      </c>
      <c s="34" t="s">
        <v>70</v>
      </c>
      <c s="34" t="s">
        <v>2868</v>
      </c>
      <c s="35" t="s">
        <v>5</v>
      </c>
      <c s="6" t="s">
        <v>2869</v>
      </c>
      <c s="36" t="s">
        <v>83</v>
      </c>
      <c s="37">
        <v>28</v>
      </c>
      <c s="36">
        <v>0</v>
      </c>
      <c s="36">
        <f>ROUND(G27*H27,6)</f>
      </c>
      <c r="L27" s="38">
        <v>0</v>
      </c>
      <c s="32">
        <f>ROUND(ROUND(L27,2)*ROUND(G27,3),2)</f>
      </c>
      <c s="36" t="s">
        <v>56</v>
      </c>
      <c>
        <f>(M27*21)/100</f>
      </c>
      <c t="s">
        <v>27</v>
      </c>
    </row>
    <row r="28" spans="1:5" ht="12.75">
      <c r="A28" s="35" t="s">
        <v>57</v>
      </c>
      <c r="E28" s="39" t="s">
        <v>5</v>
      </c>
    </row>
    <row r="29" spans="1:5" ht="12.75">
      <c r="A29" s="35" t="s">
        <v>58</v>
      </c>
      <c r="E29" s="40" t="s">
        <v>2862</v>
      </c>
    </row>
    <row r="30" spans="1:5" ht="12.75">
      <c r="A30" t="s">
        <v>59</v>
      </c>
      <c r="E30" s="39" t="s">
        <v>5</v>
      </c>
    </row>
    <row r="31" spans="1:16" ht="12.75">
      <c r="A31" t="s">
        <v>52</v>
      </c>
      <c s="34" t="s">
        <v>74</v>
      </c>
      <c s="34" t="s">
        <v>2870</v>
      </c>
      <c s="35" t="s">
        <v>5</v>
      </c>
      <c s="6" t="s">
        <v>2871</v>
      </c>
      <c s="36" t="s">
        <v>83</v>
      </c>
      <c s="37">
        <v>5</v>
      </c>
      <c s="36">
        <v>0</v>
      </c>
      <c s="36">
        <f>ROUND(G31*H31,6)</f>
      </c>
      <c r="L31" s="38">
        <v>0</v>
      </c>
      <c s="32">
        <f>ROUND(ROUND(L31,2)*ROUND(G31,3),2)</f>
      </c>
      <c s="36" t="s">
        <v>56</v>
      </c>
      <c>
        <f>(M31*21)/100</f>
      </c>
      <c t="s">
        <v>27</v>
      </c>
    </row>
    <row r="32" spans="1:5" ht="12.75">
      <c r="A32" s="35" t="s">
        <v>57</v>
      </c>
      <c r="E32" s="39" t="s">
        <v>5</v>
      </c>
    </row>
    <row r="33" spans="1:5" ht="12.75">
      <c r="A33" s="35" t="s">
        <v>58</v>
      </c>
      <c r="E33" s="40" t="s">
        <v>2862</v>
      </c>
    </row>
    <row r="34" spans="1:5" ht="12.75">
      <c r="A34" t="s">
        <v>59</v>
      </c>
      <c r="E34" s="39" t="s">
        <v>5</v>
      </c>
    </row>
    <row r="35" spans="1:16" ht="12.75">
      <c r="A35" t="s">
        <v>52</v>
      </c>
      <c s="34" t="s">
        <v>79</v>
      </c>
      <c s="34" t="s">
        <v>2872</v>
      </c>
      <c s="35" t="s">
        <v>5</v>
      </c>
      <c s="6" t="s">
        <v>2873</v>
      </c>
      <c s="36" t="s">
        <v>68</v>
      </c>
      <c s="37">
        <v>8</v>
      </c>
      <c s="36">
        <v>0</v>
      </c>
      <c s="36">
        <f>ROUND(G35*H35,6)</f>
      </c>
      <c r="L35" s="38">
        <v>0</v>
      </c>
      <c s="32">
        <f>ROUND(ROUND(L35,2)*ROUND(G35,3),2)</f>
      </c>
      <c s="36" t="s">
        <v>56</v>
      </c>
      <c>
        <f>(M35*21)/100</f>
      </c>
      <c t="s">
        <v>27</v>
      </c>
    </row>
    <row r="36" spans="1:5" ht="12.75">
      <c r="A36" s="35" t="s">
        <v>57</v>
      </c>
      <c r="E36" s="39" t="s">
        <v>5</v>
      </c>
    </row>
    <row r="37" spans="1:5" ht="12.75">
      <c r="A37" s="35" t="s">
        <v>58</v>
      </c>
      <c r="E37" s="40" t="s">
        <v>2862</v>
      </c>
    </row>
    <row r="38" spans="1:5" ht="12.75">
      <c r="A38" t="s">
        <v>59</v>
      </c>
      <c r="E38" s="39" t="s">
        <v>5</v>
      </c>
    </row>
    <row r="39" spans="1:16" ht="12.75">
      <c r="A39" t="s">
        <v>52</v>
      </c>
      <c s="34" t="s">
        <v>85</v>
      </c>
      <c s="34" t="s">
        <v>2874</v>
      </c>
      <c s="35" t="s">
        <v>5</v>
      </c>
      <c s="6" t="s">
        <v>2875</v>
      </c>
      <c s="36" t="s">
        <v>55</v>
      </c>
      <c s="37">
        <v>0.5</v>
      </c>
      <c s="36">
        <v>0</v>
      </c>
      <c s="36">
        <f>ROUND(G39*H39,6)</f>
      </c>
      <c r="L39" s="38">
        <v>0</v>
      </c>
      <c s="32">
        <f>ROUND(ROUND(L39,2)*ROUND(G39,3),2)</f>
      </c>
      <c s="36" t="s">
        <v>56</v>
      </c>
      <c>
        <f>(M39*21)/100</f>
      </c>
      <c t="s">
        <v>27</v>
      </c>
    </row>
    <row r="40" spans="1:5" ht="12.75">
      <c r="A40" s="35" t="s">
        <v>57</v>
      </c>
      <c r="E40" s="39" t="s">
        <v>5</v>
      </c>
    </row>
    <row r="41" spans="1:5" ht="12.75">
      <c r="A41" s="35" t="s">
        <v>58</v>
      </c>
      <c r="E41" s="40" t="s">
        <v>2862</v>
      </c>
    </row>
    <row r="42" spans="1:5" ht="12.75">
      <c r="A42" t="s">
        <v>59</v>
      </c>
      <c r="E42" s="39" t="s">
        <v>5</v>
      </c>
    </row>
    <row r="43" spans="1:16" ht="12.75">
      <c r="A43" t="s">
        <v>52</v>
      </c>
      <c s="34" t="s">
        <v>89</v>
      </c>
      <c s="34" t="s">
        <v>2876</v>
      </c>
      <c s="35" t="s">
        <v>5</v>
      </c>
      <c s="6" t="s">
        <v>2877</v>
      </c>
      <c s="36" t="s">
        <v>83</v>
      </c>
      <c s="37">
        <v>4</v>
      </c>
      <c s="36">
        <v>0</v>
      </c>
      <c s="36">
        <f>ROUND(G43*H43,6)</f>
      </c>
      <c r="L43" s="38">
        <v>0</v>
      </c>
      <c s="32">
        <f>ROUND(ROUND(L43,2)*ROUND(G43,3),2)</f>
      </c>
      <c s="36" t="s">
        <v>56</v>
      </c>
      <c>
        <f>(M43*21)/100</f>
      </c>
      <c t="s">
        <v>27</v>
      </c>
    </row>
    <row r="44" spans="1:5" ht="12.75">
      <c r="A44" s="35" t="s">
        <v>57</v>
      </c>
      <c r="E44" s="39" t="s">
        <v>5</v>
      </c>
    </row>
    <row r="45" spans="1:5" ht="12.75">
      <c r="A45" s="35" t="s">
        <v>58</v>
      </c>
      <c r="E45" s="40" t="s">
        <v>2862</v>
      </c>
    </row>
    <row r="46" spans="1:5" ht="12.75">
      <c r="A46" t="s">
        <v>59</v>
      </c>
      <c r="E46" s="39" t="s">
        <v>5</v>
      </c>
    </row>
    <row r="47" spans="1:16" ht="12.75">
      <c r="A47" t="s">
        <v>52</v>
      </c>
      <c s="34" t="s">
        <v>93</v>
      </c>
      <c s="34" t="s">
        <v>2878</v>
      </c>
      <c s="35" t="s">
        <v>5</v>
      </c>
      <c s="6" t="s">
        <v>2879</v>
      </c>
      <c s="36" t="s">
        <v>83</v>
      </c>
      <c s="37">
        <v>3</v>
      </c>
      <c s="36">
        <v>0</v>
      </c>
      <c s="36">
        <f>ROUND(G47*H47,6)</f>
      </c>
      <c r="L47" s="38">
        <v>0</v>
      </c>
      <c s="32">
        <f>ROUND(ROUND(L47,2)*ROUND(G47,3),2)</f>
      </c>
      <c s="36" t="s">
        <v>56</v>
      </c>
      <c>
        <f>(M47*21)/100</f>
      </c>
      <c t="s">
        <v>27</v>
      </c>
    </row>
    <row r="48" spans="1:5" ht="12.75">
      <c r="A48" s="35" t="s">
        <v>57</v>
      </c>
      <c r="E48" s="39" t="s">
        <v>5</v>
      </c>
    </row>
    <row r="49" spans="1:5" ht="12.75">
      <c r="A49" s="35" t="s">
        <v>58</v>
      </c>
      <c r="E49" s="40" t="s">
        <v>2862</v>
      </c>
    </row>
    <row r="50" spans="1:5" ht="12.75">
      <c r="A50" t="s">
        <v>59</v>
      </c>
      <c r="E50" s="39" t="s">
        <v>5</v>
      </c>
    </row>
    <row r="51" spans="1:16" ht="12.75">
      <c r="A51" t="s">
        <v>52</v>
      </c>
      <c s="34" t="s">
        <v>97</v>
      </c>
      <c s="34" t="s">
        <v>2880</v>
      </c>
      <c s="35" t="s">
        <v>5</v>
      </c>
      <c s="6" t="s">
        <v>2881</v>
      </c>
      <c s="36" t="s">
        <v>83</v>
      </c>
      <c s="37">
        <v>4</v>
      </c>
      <c s="36">
        <v>0</v>
      </c>
      <c s="36">
        <f>ROUND(G51*H51,6)</f>
      </c>
      <c r="L51" s="38">
        <v>0</v>
      </c>
      <c s="32">
        <f>ROUND(ROUND(L51,2)*ROUND(G51,3),2)</f>
      </c>
      <c s="36" t="s">
        <v>56</v>
      </c>
      <c>
        <f>(M51*21)/100</f>
      </c>
      <c t="s">
        <v>27</v>
      </c>
    </row>
    <row r="52" spans="1:5" ht="12.75">
      <c r="A52" s="35" t="s">
        <v>57</v>
      </c>
      <c r="E52" s="39" t="s">
        <v>5</v>
      </c>
    </row>
    <row r="53" spans="1:5" ht="12.75">
      <c r="A53" s="35" t="s">
        <v>58</v>
      </c>
      <c r="E53" s="40" t="s">
        <v>2862</v>
      </c>
    </row>
    <row r="54" spans="1:5" ht="12.75">
      <c r="A54" t="s">
        <v>59</v>
      </c>
      <c r="E54" s="39" t="s">
        <v>5</v>
      </c>
    </row>
    <row r="55" spans="1:16" ht="25.5">
      <c r="A55" t="s">
        <v>52</v>
      </c>
      <c s="34" t="s">
        <v>100</v>
      </c>
      <c s="34" t="s">
        <v>2882</v>
      </c>
      <c s="35" t="s">
        <v>5</v>
      </c>
      <c s="6" t="s">
        <v>2883</v>
      </c>
      <c s="36" t="s">
        <v>280</v>
      </c>
      <c s="37">
        <v>71</v>
      </c>
      <c s="36">
        <v>0</v>
      </c>
      <c s="36">
        <f>ROUND(G55*H55,6)</f>
      </c>
      <c r="L55" s="38">
        <v>0</v>
      </c>
      <c s="32">
        <f>ROUND(ROUND(L55,2)*ROUND(G55,3),2)</f>
      </c>
      <c s="36" t="s">
        <v>56</v>
      </c>
      <c>
        <f>(M55*21)/100</f>
      </c>
      <c t="s">
        <v>27</v>
      </c>
    </row>
    <row r="56" spans="1:5" ht="12.75">
      <c r="A56" s="35" t="s">
        <v>57</v>
      </c>
      <c r="E56" s="39" t="s">
        <v>5</v>
      </c>
    </row>
    <row r="57" spans="1:5" ht="12.75">
      <c r="A57" s="35" t="s">
        <v>58</v>
      </c>
      <c r="E57" s="40" t="s">
        <v>2862</v>
      </c>
    </row>
    <row r="58" spans="1:5" ht="12.75">
      <c r="A58" t="s">
        <v>59</v>
      </c>
      <c r="E58" s="39" t="s">
        <v>5</v>
      </c>
    </row>
    <row r="59" spans="1:13" ht="12.75">
      <c r="A59" t="s">
        <v>49</v>
      </c>
      <c r="C59" s="31" t="s">
        <v>2884</v>
      </c>
      <c r="E59" s="33" t="s">
        <v>2885</v>
      </c>
      <c r="J59" s="32">
        <f>0</f>
      </c>
      <c s="32">
        <f>0</f>
      </c>
      <c s="32">
        <f>0+L60+L64+L68+L72+L76+L80+L84+L88+L92+L96+L100+L104+L108+L112+L116+L120</f>
      </c>
      <c s="32">
        <f>0+M60+M64+M68+M72+M76+M80+M84+M88+M92+M96+M100+M104+M108+M112+M116+M120</f>
      </c>
    </row>
    <row r="60" spans="1:16" ht="25.5">
      <c r="A60" t="s">
        <v>52</v>
      </c>
      <c s="34" t="s">
        <v>104</v>
      </c>
      <c s="34" t="s">
        <v>2886</v>
      </c>
      <c s="35" t="s">
        <v>5</v>
      </c>
      <c s="6" t="s">
        <v>2887</v>
      </c>
      <c s="36" t="s">
        <v>83</v>
      </c>
      <c s="37">
        <v>1</v>
      </c>
      <c s="36">
        <v>0</v>
      </c>
      <c s="36">
        <f>ROUND(G60*H60,6)</f>
      </c>
      <c r="L60" s="38">
        <v>0</v>
      </c>
      <c s="32">
        <f>ROUND(ROUND(L60,2)*ROUND(G60,3),2)</f>
      </c>
      <c s="36" t="s">
        <v>56</v>
      </c>
      <c>
        <f>(M60*21)/100</f>
      </c>
      <c t="s">
        <v>27</v>
      </c>
    </row>
    <row r="61" spans="1:5" ht="12.75">
      <c r="A61" s="35" t="s">
        <v>57</v>
      </c>
      <c r="E61" s="39" t="s">
        <v>5</v>
      </c>
    </row>
    <row r="62" spans="1:5" ht="12.75">
      <c r="A62" s="35" t="s">
        <v>58</v>
      </c>
      <c r="E62" s="40" t="s">
        <v>2862</v>
      </c>
    </row>
    <row r="63" spans="1:5" ht="12.75">
      <c r="A63" t="s">
        <v>59</v>
      </c>
      <c r="E63" s="39" t="s">
        <v>5</v>
      </c>
    </row>
    <row r="64" spans="1:16" ht="25.5">
      <c r="A64" t="s">
        <v>52</v>
      </c>
      <c s="34" t="s">
        <v>108</v>
      </c>
      <c s="34" t="s">
        <v>2888</v>
      </c>
      <c s="35" t="s">
        <v>5</v>
      </c>
      <c s="6" t="s">
        <v>2889</v>
      </c>
      <c s="36" t="s">
        <v>83</v>
      </c>
      <c s="37">
        <v>1</v>
      </c>
      <c s="36">
        <v>0</v>
      </c>
      <c s="36">
        <f>ROUND(G64*H64,6)</f>
      </c>
      <c r="L64" s="38">
        <v>0</v>
      </c>
      <c s="32">
        <f>ROUND(ROUND(L64,2)*ROUND(G64,3),2)</f>
      </c>
      <c s="36" t="s">
        <v>56</v>
      </c>
      <c>
        <f>(M64*21)/100</f>
      </c>
      <c t="s">
        <v>27</v>
      </c>
    </row>
    <row r="65" spans="1:5" ht="12.75">
      <c r="A65" s="35" t="s">
        <v>57</v>
      </c>
      <c r="E65" s="39" t="s">
        <v>5</v>
      </c>
    </row>
    <row r="66" spans="1:5" ht="12.75">
      <c r="A66" s="35" t="s">
        <v>58</v>
      </c>
      <c r="E66" s="40" t="s">
        <v>2862</v>
      </c>
    </row>
    <row r="67" spans="1:5" ht="12.75">
      <c r="A67" t="s">
        <v>59</v>
      </c>
      <c r="E67" s="39" t="s">
        <v>5</v>
      </c>
    </row>
    <row r="68" spans="1:16" ht="25.5">
      <c r="A68" t="s">
        <v>52</v>
      </c>
      <c s="34" t="s">
        <v>112</v>
      </c>
      <c s="34" t="s">
        <v>2890</v>
      </c>
      <c s="35" t="s">
        <v>5</v>
      </c>
      <c s="6" t="s">
        <v>2891</v>
      </c>
      <c s="36" t="s">
        <v>83</v>
      </c>
      <c s="37">
        <v>1</v>
      </c>
      <c s="36">
        <v>0</v>
      </c>
      <c s="36">
        <f>ROUND(G68*H68,6)</f>
      </c>
      <c r="L68" s="38">
        <v>0</v>
      </c>
      <c s="32">
        <f>ROUND(ROUND(L68,2)*ROUND(G68,3),2)</f>
      </c>
      <c s="36" t="s">
        <v>56</v>
      </c>
      <c>
        <f>(M68*21)/100</f>
      </c>
      <c t="s">
        <v>27</v>
      </c>
    </row>
    <row r="69" spans="1:5" ht="12.75">
      <c r="A69" s="35" t="s">
        <v>57</v>
      </c>
      <c r="E69" s="39" t="s">
        <v>5</v>
      </c>
    </row>
    <row r="70" spans="1:5" ht="12.75">
      <c r="A70" s="35" t="s">
        <v>58</v>
      </c>
      <c r="E70" s="40" t="s">
        <v>2862</v>
      </c>
    </row>
    <row r="71" spans="1:5" ht="12.75">
      <c r="A71" t="s">
        <v>59</v>
      </c>
      <c r="E71" s="39" t="s">
        <v>5</v>
      </c>
    </row>
    <row r="72" spans="1:16" ht="25.5">
      <c r="A72" t="s">
        <v>52</v>
      </c>
      <c s="34" t="s">
        <v>116</v>
      </c>
      <c s="34" t="s">
        <v>2892</v>
      </c>
      <c s="35" t="s">
        <v>5</v>
      </c>
      <c s="6" t="s">
        <v>2893</v>
      </c>
      <c s="36" t="s">
        <v>83</v>
      </c>
      <c s="37">
        <v>1</v>
      </c>
      <c s="36">
        <v>0</v>
      </c>
      <c s="36">
        <f>ROUND(G72*H72,6)</f>
      </c>
      <c r="L72" s="38">
        <v>0</v>
      </c>
      <c s="32">
        <f>ROUND(ROUND(L72,2)*ROUND(G72,3),2)</f>
      </c>
      <c s="36" t="s">
        <v>56</v>
      </c>
      <c>
        <f>(M72*21)/100</f>
      </c>
      <c t="s">
        <v>27</v>
      </c>
    </row>
    <row r="73" spans="1:5" ht="12.75">
      <c r="A73" s="35" t="s">
        <v>57</v>
      </c>
      <c r="E73" s="39" t="s">
        <v>5</v>
      </c>
    </row>
    <row r="74" spans="1:5" ht="12.75">
      <c r="A74" s="35" t="s">
        <v>58</v>
      </c>
      <c r="E74" s="40" t="s">
        <v>2862</v>
      </c>
    </row>
    <row r="75" spans="1:5" ht="12.75">
      <c r="A75" t="s">
        <v>59</v>
      </c>
      <c r="E75" s="39" t="s">
        <v>5</v>
      </c>
    </row>
    <row r="76" spans="1:16" ht="25.5">
      <c r="A76" t="s">
        <v>52</v>
      </c>
      <c s="34" t="s">
        <v>120</v>
      </c>
      <c s="34" t="s">
        <v>2894</v>
      </c>
      <c s="35" t="s">
        <v>5</v>
      </c>
      <c s="6" t="s">
        <v>2895</v>
      </c>
      <c s="36" t="s">
        <v>83</v>
      </c>
      <c s="37">
        <v>1</v>
      </c>
      <c s="36">
        <v>0</v>
      </c>
      <c s="36">
        <f>ROUND(G76*H76,6)</f>
      </c>
      <c r="L76" s="38">
        <v>0</v>
      </c>
      <c s="32">
        <f>ROUND(ROUND(L76,2)*ROUND(G76,3),2)</f>
      </c>
      <c s="36" t="s">
        <v>56</v>
      </c>
      <c>
        <f>(M76*21)/100</f>
      </c>
      <c t="s">
        <v>27</v>
      </c>
    </row>
    <row r="77" spans="1:5" ht="12.75">
      <c r="A77" s="35" t="s">
        <v>57</v>
      </c>
      <c r="E77" s="39" t="s">
        <v>5</v>
      </c>
    </row>
    <row r="78" spans="1:5" ht="12.75">
      <c r="A78" s="35" t="s">
        <v>58</v>
      </c>
      <c r="E78" s="40" t="s">
        <v>2862</v>
      </c>
    </row>
    <row r="79" spans="1:5" ht="12.75">
      <c r="A79" t="s">
        <v>59</v>
      </c>
      <c r="E79" s="39" t="s">
        <v>5</v>
      </c>
    </row>
    <row r="80" spans="1:16" ht="25.5">
      <c r="A80" t="s">
        <v>52</v>
      </c>
      <c s="34" t="s">
        <v>123</v>
      </c>
      <c s="34" t="s">
        <v>2896</v>
      </c>
      <c s="35" t="s">
        <v>5</v>
      </c>
      <c s="6" t="s">
        <v>2897</v>
      </c>
      <c s="36" t="s">
        <v>83</v>
      </c>
      <c s="37">
        <v>1</v>
      </c>
      <c s="36">
        <v>0</v>
      </c>
      <c s="36">
        <f>ROUND(G80*H80,6)</f>
      </c>
      <c r="L80" s="38">
        <v>0</v>
      </c>
      <c s="32">
        <f>ROUND(ROUND(L80,2)*ROUND(G80,3),2)</f>
      </c>
      <c s="36" t="s">
        <v>56</v>
      </c>
      <c>
        <f>(M80*21)/100</f>
      </c>
      <c t="s">
        <v>27</v>
      </c>
    </row>
    <row r="81" spans="1:5" ht="12.75">
      <c r="A81" s="35" t="s">
        <v>57</v>
      </c>
      <c r="E81" s="39" t="s">
        <v>5</v>
      </c>
    </row>
    <row r="82" spans="1:5" ht="12.75">
      <c r="A82" s="35" t="s">
        <v>58</v>
      </c>
      <c r="E82" s="40" t="s">
        <v>2862</v>
      </c>
    </row>
    <row r="83" spans="1:5" ht="12.75">
      <c r="A83" t="s">
        <v>59</v>
      </c>
      <c r="E83" s="39" t="s">
        <v>5</v>
      </c>
    </row>
    <row r="84" spans="1:16" ht="25.5">
      <c r="A84" t="s">
        <v>52</v>
      </c>
      <c s="34" t="s">
        <v>128</v>
      </c>
      <c s="34" t="s">
        <v>2898</v>
      </c>
      <c s="35" t="s">
        <v>5</v>
      </c>
      <c s="6" t="s">
        <v>2899</v>
      </c>
      <c s="36" t="s">
        <v>83</v>
      </c>
      <c s="37">
        <v>1</v>
      </c>
      <c s="36">
        <v>0</v>
      </c>
      <c s="36">
        <f>ROUND(G84*H84,6)</f>
      </c>
      <c r="L84" s="38">
        <v>0</v>
      </c>
      <c s="32">
        <f>ROUND(ROUND(L84,2)*ROUND(G84,3),2)</f>
      </c>
      <c s="36" t="s">
        <v>56</v>
      </c>
      <c>
        <f>(M84*21)/100</f>
      </c>
      <c t="s">
        <v>27</v>
      </c>
    </row>
    <row r="85" spans="1:5" ht="12.75">
      <c r="A85" s="35" t="s">
        <v>57</v>
      </c>
      <c r="E85" s="39" t="s">
        <v>5</v>
      </c>
    </row>
    <row r="86" spans="1:5" ht="12.75">
      <c r="A86" s="35" t="s">
        <v>58</v>
      </c>
      <c r="E86" s="40" t="s">
        <v>2862</v>
      </c>
    </row>
    <row r="87" spans="1:5" ht="12.75">
      <c r="A87" t="s">
        <v>59</v>
      </c>
      <c r="E87" s="39" t="s">
        <v>5</v>
      </c>
    </row>
    <row r="88" spans="1:16" ht="25.5">
      <c r="A88" t="s">
        <v>52</v>
      </c>
      <c s="34" t="s">
        <v>131</v>
      </c>
      <c s="34" t="s">
        <v>2900</v>
      </c>
      <c s="35" t="s">
        <v>5</v>
      </c>
      <c s="6" t="s">
        <v>2901</v>
      </c>
      <c s="36" t="s">
        <v>83</v>
      </c>
      <c s="37">
        <v>1</v>
      </c>
      <c s="36">
        <v>0</v>
      </c>
      <c s="36">
        <f>ROUND(G88*H88,6)</f>
      </c>
      <c r="L88" s="38">
        <v>0</v>
      </c>
      <c s="32">
        <f>ROUND(ROUND(L88,2)*ROUND(G88,3),2)</f>
      </c>
      <c s="36" t="s">
        <v>56</v>
      </c>
      <c>
        <f>(M88*21)/100</f>
      </c>
      <c t="s">
        <v>27</v>
      </c>
    </row>
    <row r="89" spans="1:5" ht="12.75">
      <c r="A89" s="35" t="s">
        <v>57</v>
      </c>
      <c r="E89" s="39" t="s">
        <v>5</v>
      </c>
    </row>
    <row r="90" spans="1:5" ht="12.75">
      <c r="A90" s="35" t="s">
        <v>58</v>
      </c>
      <c r="E90" s="40" t="s">
        <v>2862</v>
      </c>
    </row>
    <row r="91" spans="1:5" ht="12.75">
      <c r="A91" t="s">
        <v>59</v>
      </c>
      <c r="E91" s="39" t="s">
        <v>5</v>
      </c>
    </row>
    <row r="92" spans="1:16" ht="12.75">
      <c r="A92" t="s">
        <v>52</v>
      </c>
      <c s="34" t="s">
        <v>134</v>
      </c>
      <c s="34" t="s">
        <v>2902</v>
      </c>
      <c s="35" t="s">
        <v>5</v>
      </c>
      <c s="6" t="s">
        <v>2903</v>
      </c>
      <c s="36" t="s">
        <v>68</v>
      </c>
      <c s="37">
        <v>77.5</v>
      </c>
      <c s="36">
        <v>0</v>
      </c>
      <c s="36">
        <f>ROUND(G92*H92,6)</f>
      </c>
      <c r="L92" s="38">
        <v>0</v>
      </c>
      <c s="32">
        <f>ROUND(ROUND(L92,2)*ROUND(G92,3),2)</f>
      </c>
      <c s="36" t="s">
        <v>56</v>
      </c>
      <c>
        <f>(M92*21)/100</f>
      </c>
      <c t="s">
        <v>27</v>
      </c>
    </row>
    <row r="93" spans="1:5" ht="12.75">
      <c r="A93" s="35" t="s">
        <v>57</v>
      </c>
      <c r="E93" s="39" t="s">
        <v>5</v>
      </c>
    </row>
    <row r="94" spans="1:5" ht="12.75">
      <c r="A94" s="35" t="s">
        <v>58</v>
      </c>
      <c r="E94" s="40" t="s">
        <v>2862</v>
      </c>
    </row>
    <row r="95" spans="1:5" ht="12.75">
      <c r="A95" t="s">
        <v>59</v>
      </c>
      <c r="E95" s="39" t="s">
        <v>5</v>
      </c>
    </row>
    <row r="96" spans="1:16" ht="12.75">
      <c r="A96" t="s">
        <v>52</v>
      </c>
      <c s="34" t="s">
        <v>138</v>
      </c>
      <c s="34" t="s">
        <v>2904</v>
      </c>
      <c s="35" t="s">
        <v>5</v>
      </c>
      <c s="6" t="s">
        <v>2905</v>
      </c>
      <c s="36" t="s">
        <v>83</v>
      </c>
      <c s="37">
        <v>7</v>
      </c>
      <c s="36">
        <v>0</v>
      </c>
      <c s="36">
        <f>ROUND(G96*H96,6)</f>
      </c>
      <c r="L96" s="38">
        <v>0</v>
      </c>
      <c s="32">
        <f>ROUND(ROUND(L96,2)*ROUND(G96,3),2)</f>
      </c>
      <c s="36" t="s">
        <v>56</v>
      </c>
      <c>
        <f>(M96*21)/100</f>
      </c>
      <c t="s">
        <v>27</v>
      </c>
    </row>
    <row r="97" spans="1:5" ht="12.75">
      <c r="A97" s="35" t="s">
        <v>57</v>
      </c>
      <c r="E97" s="39" t="s">
        <v>5</v>
      </c>
    </row>
    <row r="98" spans="1:5" ht="12.75">
      <c r="A98" s="35" t="s">
        <v>58</v>
      </c>
      <c r="E98" s="40" t="s">
        <v>2862</v>
      </c>
    </row>
    <row r="99" spans="1:5" ht="12.75">
      <c r="A99" t="s">
        <v>59</v>
      </c>
      <c r="E99" s="39" t="s">
        <v>5</v>
      </c>
    </row>
    <row r="100" spans="1:16" ht="12.75">
      <c r="A100" t="s">
        <v>52</v>
      </c>
      <c s="34" t="s">
        <v>142</v>
      </c>
      <c s="34" t="s">
        <v>2906</v>
      </c>
      <c s="35" t="s">
        <v>5</v>
      </c>
      <c s="6" t="s">
        <v>2907</v>
      </c>
      <c s="36" t="s">
        <v>83</v>
      </c>
      <c s="37">
        <v>2</v>
      </c>
      <c s="36">
        <v>0</v>
      </c>
      <c s="36">
        <f>ROUND(G100*H100,6)</f>
      </c>
      <c r="L100" s="38">
        <v>0</v>
      </c>
      <c s="32">
        <f>ROUND(ROUND(L100,2)*ROUND(G100,3),2)</f>
      </c>
      <c s="36" t="s">
        <v>56</v>
      </c>
      <c>
        <f>(M100*21)/100</f>
      </c>
      <c t="s">
        <v>27</v>
      </c>
    </row>
    <row r="101" spans="1:5" ht="12.75">
      <c r="A101" s="35" t="s">
        <v>57</v>
      </c>
      <c r="E101" s="39" t="s">
        <v>5</v>
      </c>
    </row>
    <row r="102" spans="1:5" ht="12.75">
      <c r="A102" s="35" t="s">
        <v>58</v>
      </c>
      <c r="E102" s="40" t="s">
        <v>2862</v>
      </c>
    </row>
    <row r="103" spans="1:5" ht="127.5">
      <c r="A103" t="s">
        <v>59</v>
      </c>
      <c r="E103" s="39" t="s">
        <v>2908</v>
      </c>
    </row>
    <row r="104" spans="1:16" ht="12.75">
      <c r="A104" t="s">
        <v>52</v>
      </c>
      <c s="34" t="s">
        <v>146</v>
      </c>
      <c s="34" t="s">
        <v>2909</v>
      </c>
      <c s="35" t="s">
        <v>5</v>
      </c>
      <c s="6" t="s">
        <v>2910</v>
      </c>
      <c s="36" t="s">
        <v>83</v>
      </c>
      <c s="37">
        <v>2</v>
      </c>
      <c s="36">
        <v>0</v>
      </c>
      <c s="36">
        <f>ROUND(G104*H104,6)</f>
      </c>
      <c r="L104" s="38">
        <v>0</v>
      </c>
      <c s="32">
        <f>ROUND(ROUND(L104,2)*ROUND(G104,3),2)</f>
      </c>
      <c s="36" t="s">
        <v>56</v>
      </c>
      <c>
        <f>(M104*21)/100</f>
      </c>
      <c t="s">
        <v>27</v>
      </c>
    </row>
    <row r="105" spans="1:5" ht="12.75">
      <c r="A105" s="35" t="s">
        <v>57</v>
      </c>
      <c r="E105" s="39" t="s">
        <v>5</v>
      </c>
    </row>
    <row r="106" spans="1:5" ht="12.75">
      <c r="A106" s="35" t="s">
        <v>58</v>
      </c>
      <c r="E106" s="40" t="s">
        <v>2862</v>
      </c>
    </row>
    <row r="107" spans="1:5" ht="12.75">
      <c r="A107" t="s">
        <v>59</v>
      </c>
      <c r="E107" s="39" t="s">
        <v>5</v>
      </c>
    </row>
    <row r="108" spans="1:16" ht="12.75">
      <c r="A108" t="s">
        <v>52</v>
      </c>
      <c s="34" t="s">
        <v>149</v>
      </c>
      <c s="34" t="s">
        <v>2911</v>
      </c>
      <c s="35" t="s">
        <v>5</v>
      </c>
      <c s="6" t="s">
        <v>2912</v>
      </c>
      <c s="36" t="s">
        <v>83</v>
      </c>
      <c s="37">
        <v>2</v>
      </c>
      <c s="36">
        <v>0</v>
      </c>
      <c s="36">
        <f>ROUND(G108*H108,6)</f>
      </c>
      <c r="L108" s="38">
        <v>0</v>
      </c>
      <c s="32">
        <f>ROUND(ROUND(L108,2)*ROUND(G108,3),2)</f>
      </c>
      <c s="36" t="s">
        <v>56</v>
      </c>
      <c>
        <f>(M108*21)/100</f>
      </c>
      <c t="s">
        <v>27</v>
      </c>
    </row>
    <row r="109" spans="1:5" ht="12.75">
      <c r="A109" s="35" t="s">
        <v>57</v>
      </c>
      <c r="E109" s="39" t="s">
        <v>5</v>
      </c>
    </row>
    <row r="110" spans="1:5" ht="12.75">
      <c r="A110" s="35" t="s">
        <v>58</v>
      </c>
      <c r="E110" s="40" t="s">
        <v>2862</v>
      </c>
    </row>
    <row r="111" spans="1:5" ht="12.75">
      <c r="A111" t="s">
        <v>59</v>
      </c>
      <c r="E111" s="39" t="s">
        <v>5</v>
      </c>
    </row>
    <row r="112" spans="1:16" ht="12.75">
      <c r="A112" t="s">
        <v>52</v>
      </c>
      <c s="34" t="s">
        <v>152</v>
      </c>
      <c s="34" t="s">
        <v>2913</v>
      </c>
      <c s="35" t="s">
        <v>5</v>
      </c>
      <c s="6" t="s">
        <v>2914</v>
      </c>
      <c s="36" t="s">
        <v>1688</v>
      </c>
      <c s="37">
        <v>100</v>
      </c>
      <c s="36">
        <v>0</v>
      </c>
      <c s="36">
        <f>ROUND(G112*H112,6)</f>
      </c>
      <c r="L112" s="38">
        <v>0</v>
      </c>
      <c s="32">
        <f>ROUND(ROUND(L112,2)*ROUND(G112,3),2)</f>
      </c>
      <c s="36" t="s">
        <v>56</v>
      </c>
      <c>
        <f>(M112*21)/100</f>
      </c>
      <c t="s">
        <v>27</v>
      </c>
    </row>
    <row r="113" spans="1:5" ht="12.75">
      <c r="A113" s="35" t="s">
        <v>57</v>
      </c>
      <c r="E113" s="39" t="s">
        <v>5</v>
      </c>
    </row>
    <row r="114" spans="1:5" ht="12.75">
      <c r="A114" s="35" t="s">
        <v>58</v>
      </c>
      <c r="E114" s="40" t="s">
        <v>2862</v>
      </c>
    </row>
    <row r="115" spans="1:5" ht="12.75">
      <c r="A115" t="s">
        <v>59</v>
      </c>
      <c r="E115" s="39" t="s">
        <v>5</v>
      </c>
    </row>
    <row r="116" spans="1:16" ht="25.5">
      <c r="A116" t="s">
        <v>52</v>
      </c>
      <c s="34" t="s">
        <v>155</v>
      </c>
      <c s="34" t="s">
        <v>2915</v>
      </c>
      <c s="35" t="s">
        <v>5</v>
      </c>
      <c s="6" t="s">
        <v>2916</v>
      </c>
      <c s="36" t="s">
        <v>83</v>
      </c>
      <c s="37">
        <v>3</v>
      </c>
      <c s="36">
        <v>0</v>
      </c>
      <c s="36">
        <f>ROUND(G116*H116,6)</f>
      </c>
      <c r="L116" s="38">
        <v>0</v>
      </c>
      <c s="32">
        <f>ROUND(ROUND(L116,2)*ROUND(G116,3),2)</f>
      </c>
      <c s="36" t="s">
        <v>56</v>
      </c>
      <c>
        <f>(M116*21)/100</f>
      </c>
      <c t="s">
        <v>27</v>
      </c>
    </row>
    <row r="117" spans="1:5" ht="12.75">
      <c r="A117" s="35" t="s">
        <v>57</v>
      </c>
      <c r="E117" s="39" t="s">
        <v>5</v>
      </c>
    </row>
    <row r="118" spans="1:5" ht="12.75">
      <c r="A118" s="35" t="s">
        <v>58</v>
      </c>
      <c r="E118" s="40" t="s">
        <v>2862</v>
      </c>
    </row>
    <row r="119" spans="1:5" ht="12.75">
      <c r="A119" t="s">
        <v>59</v>
      </c>
      <c r="E119" s="39" t="s">
        <v>5</v>
      </c>
    </row>
    <row r="120" spans="1:16" ht="25.5">
      <c r="A120" t="s">
        <v>52</v>
      </c>
      <c s="34" t="s">
        <v>159</v>
      </c>
      <c s="34" t="s">
        <v>2917</v>
      </c>
      <c s="35" t="s">
        <v>5</v>
      </c>
      <c s="6" t="s">
        <v>2918</v>
      </c>
      <c s="36" t="s">
        <v>280</v>
      </c>
      <c s="37">
        <v>28</v>
      </c>
      <c s="36">
        <v>0</v>
      </c>
      <c s="36">
        <f>ROUND(G120*H120,6)</f>
      </c>
      <c r="L120" s="38">
        <v>0</v>
      </c>
      <c s="32">
        <f>ROUND(ROUND(L120,2)*ROUND(G120,3),2)</f>
      </c>
      <c s="36" t="s">
        <v>56</v>
      </c>
      <c>
        <f>(M120*21)/100</f>
      </c>
      <c t="s">
        <v>27</v>
      </c>
    </row>
    <row r="121" spans="1:5" ht="12.75">
      <c r="A121" s="35" t="s">
        <v>57</v>
      </c>
      <c r="E121" s="39" t="s">
        <v>5</v>
      </c>
    </row>
    <row r="122" spans="1:5" ht="12.75">
      <c r="A122" s="35" t="s">
        <v>58</v>
      </c>
      <c r="E122" s="40" t="s">
        <v>2862</v>
      </c>
    </row>
    <row r="123" spans="1:5" ht="12.75">
      <c r="A123" t="s">
        <v>59</v>
      </c>
      <c r="E123" s="39" t="s">
        <v>5</v>
      </c>
    </row>
    <row r="124" spans="1:13" ht="12.75">
      <c r="A124" t="s">
        <v>49</v>
      </c>
      <c r="C124" s="31" t="s">
        <v>2919</v>
      </c>
      <c r="E124" s="33" t="s">
        <v>2920</v>
      </c>
      <c r="J124" s="32">
        <f>0</f>
      </c>
      <c s="32">
        <f>0</f>
      </c>
      <c s="32">
        <f>0+L125+L129+L133+L137+L141+L145+L149+L153+L157+L161+L165+L169+L173+L177+L181+L185+L189+L193+L197+L201+L205+L209+L213+L217+L221+L225+L229+L233+L237</f>
      </c>
      <c s="32">
        <f>0+M125+M129+M133+M137+M141+M145+M149+M153+M157+M161+M165+M169+M173+M177+M181+M185+M189+M193+M197+M201+M205+M209+M213+M217+M221+M225+M229+M233+M237</f>
      </c>
    </row>
    <row r="125" spans="1:16" ht="12.75">
      <c r="A125" t="s">
        <v>52</v>
      </c>
      <c s="34" t="s">
        <v>162</v>
      </c>
      <c s="34" t="s">
        <v>2921</v>
      </c>
      <c s="35" t="s">
        <v>5</v>
      </c>
      <c s="6" t="s">
        <v>2922</v>
      </c>
      <c s="36" t="s">
        <v>83</v>
      </c>
      <c s="37">
        <v>16</v>
      </c>
      <c s="36">
        <v>0</v>
      </c>
      <c s="36">
        <f>ROUND(G125*H125,6)</f>
      </c>
      <c r="L125" s="38">
        <v>0</v>
      </c>
      <c s="32">
        <f>ROUND(ROUND(L125,2)*ROUND(G125,3),2)</f>
      </c>
      <c s="36" t="s">
        <v>56</v>
      </c>
      <c>
        <f>(M125*21)/100</f>
      </c>
      <c t="s">
        <v>27</v>
      </c>
    </row>
    <row r="126" spans="1:5" ht="12.75">
      <c r="A126" s="35" t="s">
        <v>57</v>
      </c>
      <c r="E126" s="39" t="s">
        <v>5</v>
      </c>
    </row>
    <row r="127" spans="1:5" ht="12.75">
      <c r="A127" s="35" t="s">
        <v>58</v>
      </c>
      <c r="E127" s="40" t="s">
        <v>2862</v>
      </c>
    </row>
    <row r="128" spans="1:5" ht="12.75">
      <c r="A128" t="s">
        <v>59</v>
      </c>
      <c r="E128" s="39" t="s">
        <v>5</v>
      </c>
    </row>
    <row r="129" spans="1:16" ht="12.75">
      <c r="A129" t="s">
        <v>52</v>
      </c>
      <c s="34" t="s">
        <v>166</v>
      </c>
      <c s="34" t="s">
        <v>2923</v>
      </c>
      <c s="35" t="s">
        <v>5</v>
      </c>
      <c s="6" t="s">
        <v>2924</v>
      </c>
      <c s="36" t="s">
        <v>83</v>
      </c>
      <c s="37">
        <v>60</v>
      </c>
      <c s="36">
        <v>0</v>
      </c>
      <c s="36">
        <f>ROUND(G129*H129,6)</f>
      </c>
      <c r="L129" s="38">
        <v>0</v>
      </c>
      <c s="32">
        <f>ROUND(ROUND(L129,2)*ROUND(G129,3),2)</f>
      </c>
      <c s="36" t="s">
        <v>56</v>
      </c>
      <c>
        <f>(M129*21)/100</f>
      </c>
      <c t="s">
        <v>27</v>
      </c>
    </row>
    <row r="130" spans="1:5" ht="12.75">
      <c r="A130" s="35" t="s">
        <v>57</v>
      </c>
      <c r="E130" s="39" t="s">
        <v>5</v>
      </c>
    </row>
    <row r="131" spans="1:5" ht="12.75">
      <c r="A131" s="35" t="s">
        <v>58</v>
      </c>
      <c r="E131" s="40" t="s">
        <v>2862</v>
      </c>
    </row>
    <row r="132" spans="1:5" ht="12.75">
      <c r="A132" t="s">
        <v>59</v>
      </c>
      <c r="E132" s="39" t="s">
        <v>5</v>
      </c>
    </row>
    <row r="133" spans="1:16" ht="12.75">
      <c r="A133" t="s">
        <v>52</v>
      </c>
      <c s="34" t="s">
        <v>170</v>
      </c>
      <c s="34" t="s">
        <v>2925</v>
      </c>
      <c s="35" t="s">
        <v>5</v>
      </c>
      <c s="6" t="s">
        <v>2926</v>
      </c>
      <c s="36" t="s">
        <v>83</v>
      </c>
      <c s="37">
        <v>1</v>
      </c>
      <c s="36">
        <v>0</v>
      </c>
      <c s="36">
        <f>ROUND(G133*H133,6)</f>
      </c>
      <c r="L133" s="38">
        <v>0</v>
      </c>
      <c s="32">
        <f>ROUND(ROUND(L133,2)*ROUND(G133,3),2)</f>
      </c>
      <c s="36" t="s">
        <v>56</v>
      </c>
      <c>
        <f>(M133*21)/100</f>
      </c>
      <c t="s">
        <v>27</v>
      </c>
    </row>
    <row r="134" spans="1:5" ht="12.75">
      <c r="A134" s="35" t="s">
        <v>57</v>
      </c>
      <c r="E134" s="39" t="s">
        <v>5</v>
      </c>
    </row>
    <row r="135" spans="1:5" ht="12.75">
      <c r="A135" s="35" t="s">
        <v>58</v>
      </c>
      <c r="E135" s="40" t="s">
        <v>2862</v>
      </c>
    </row>
    <row r="136" spans="1:5" ht="12.75">
      <c r="A136" t="s">
        <v>59</v>
      </c>
      <c r="E136" s="39" t="s">
        <v>5</v>
      </c>
    </row>
    <row r="137" spans="1:16" ht="12.75">
      <c r="A137" t="s">
        <v>52</v>
      </c>
      <c s="34" t="s">
        <v>173</v>
      </c>
      <c s="34" t="s">
        <v>2927</v>
      </c>
      <c s="35" t="s">
        <v>5</v>
      </c>
      <c s="6" t="s">
        <v>2928</v>
      </c>
      <c s="36" t="s">
        <v>83</v>
      </c>
      <c s="37">
        <v>6</v>
      </c>
      <c s="36">
        <v>0</v>
      </c>
      <c s="36">
        <f>ROUND(G137*H137,6)</f>
      </c>
      <c r="L137" s="38">
        <v>0</v>
      </c>
      <c s="32">
        <f>ROUND(ROUND(L137,2)*ROUND(G137,3),2)</f>
      </c>
      <c s="36" t="s">
        <v>56</v>
      </c>
      <c>
        <f>(M137*21)/100</f>
      </c>
      <c t="s">
        <v>27</v>
      </c>
    </row>
    <row r="138" spans="1:5" ht="12.75">
      <c r="A138" s="35" t="s">
        <v>57</v>
      </c>
      <c r="E138" s="39" t="s">
        <v>5</v>
      </c>
    </row>
    <row r="139" spans="1:5" ht="12.75">
      <c r="A139" s="35" t="s">
        <v>58</v>
      </c>
      <c r="E139" s="40" t="s">
        <v>2862</v>
      </c>
    </row>
    <row r="140" spans="1:5" ht="12.75">
      <c r="A140" t="s">
        <v>59</v>
      </c>
      <c r="E140" s="39" t="s">
        <v>5</v>
      </c>
    </row>
    <row r="141" spans="1:16" ht="12.75">
      <c r="A141" t="s">
        <v>52</v>
      </c>
      <c s="34" t="s">
        <v>177</v>
      </c>
      <c s="34" t="s">
        <v>2929</v>
      </c>
      <c s="35" t="s">
        <v>5</v>
      </c>
      <c s="6" t="s">
        <v>2930</v>
      </c>
      <c s="36" t="s">
        <v>83</v>
      </c>
      <c s="37">
        <v>2</v>
      </c>
      <c s="36">
        <v>0</v>
      </c>
      <c s="36">
        <f>ROUND(G141*H141,6)</f>
      </c>
      <c r="L141" s="38">
        <v>0</v>
      </c>
      <c s="32">
        <f>ROUND(ROUND(L141,2)*ROUND(G141,3),2)</f>
      </c>
      <c s="36" t="s">
        <v>56</v>
      </c>
      <c>
        <f>(M141*21)/100</f>
      </c>
      <c t="s">
        <v>27</v>
      </c>
    </row>
    <row r="142" spans="1:5" ht="12.75">
      <c r="A142" s="35" t="s">
        <v>57</v>
      </c>
      <c r="E142" s="39" t="s">
        <v>5</v>
      </c>
    </row>
    <row r="143" spans="1:5" ht="12.75">
      <c r="A143" s="35" t="s">
        <v>58</v>
      </c>
      <c r="E143" s="40" t="s">
        <v>2862</v>
      </c>
    </row>
    <row r="144" spans="1:5" ht="12.75">
      <c r="A144" t="s">
        <v>59</v>
      </c>
      <c r="E144" s="39" t="s">
        <v>5</v>
      </c>
    </row>
    <row r="145" spans="1:16" ht="12.75">
      <c r="A145" t="s">
        <v>52</v>
      </c>
      <c s="34" t="s">
        <v>181</v>
      </c>
      <c s="34" t="s">
        <v>2931</v>
      </c>
      <c s="35" t="s">
        <v>5</v>
      </c>
      <c s="6" t="s">
        <v>2932</v>
      </c>
      <c s="36" t="s">
        <v>83</v>
      </c>
      <c s="37">
        <v>18</v>
      </c>
      <c s="36">
        <v>0</v>
      </c>
      <c s="36">
        <f>ROUND(G145*H145,6)</f>
      </c>
      <c r="L145" s="38">
        <v>0</v>
      </c>
      <c s="32">
        <f>ROUND(ROUND(L145,2)*ROUND(G145,3),2)</f>
      </c>
      <c s="36" t="s">
        <v>56</v>
      </c>
      <c>
        <f>(M145*21)/100</f>
      </c>
      <c t="s">
        <v>27</v>
      </c>
    </row>
    <row r="146" spans="1:5" ht="12.75">
      <c r="A146" s="35" t="s">
        <v>57</v>
      </c>
      <c r="E146" s="39" t="s">
        <v>5</v>
      </c>
    </row>
    <row r="147" spans="1:5" ht="12.75">
      <c r="A147" s="35" t="s">
        <v>58</v>
      </c>
      <c r="E147" s="40" t="s">
        <v>2862</v>
      </c>
    </row>
    <row r="148" spans="1:5" ht="12.75">
      <c r="A148" t="s">
        <v>59</v>
      </c>
      <c r="E148" s="39" t="s">
        <v>5</v>
      </c>
    </row>
    <row r="149" spans="1:16" ht="12.75">
      <c r="A149" t="s">
        <v>52</v>
      </c>
      <c s="34" t="s">
        <v>185</v>
      </c>
      <c s="34" t="s">
        <v>2933</v>
      </c>
      <c s="35" t="s">
        <v>5</v>
      </c>
      <c s="6" t="s">
        <v>2934</v>
      </c>
      <c s="36" t="s">
        <v>83</v>
      </c>
      <c s="37">
        <v>2</v>
      </c>
      <c s="36">
        <v>0</v>
      </c>
      <c s="36">
        <f>ROUND(G149*H149,6)</f>
      </c>
      <c r="L149" s="38">
        <v>0</v>
      </c>
      <c s="32">
        <f>ROUND(ROUND(L149,2)*ROUND(G149,3),2)</f>
      </c>
      <c s="36" t="s">
        <v>56</v>
      </c>
      <c>
        <f>(M149*21)/100</f>
      </c>
      <c t="s">
        <v>27</v>
      </c>
    </row>
    <row r="150" spans="1:5" ht="12.75">
      <c r="A150" s="35" t="s">
        <v>57</v>
      </c>
      <c r="E150" s="39" t="s">
        <v>5</v>
      </c>
    </row>
    <row r="151" spans="1:5" ht="12.75">
      <c r="A151" s="35" t="s">
        <v>58</v>
      </c>
      <c r="E151" s="40" t="s">
        <v>2862</v>
      </c>
    </row>
    <row r="152" spans="1:5" ht="12.75">
      <c r="A152" t="s">
        <v>59</v>
      </c>
      <c r="E152" s="39" t="s">
        <v>5</v>
      </c>
    </row>
    <row r="153" spans="1:16" ht="12.75">
      <c r="A153" t="s">
        <v>52</v>
      </c>
      <c s="34" t="s">
        <v>189</v>
      </c>
      <c s="34" t="s">
        <v>2935</v>
      </c>
      <c s="35" t="s">
        <v>5</v>
      </c>
      <c s="6" t="s">
        <v>2936</v>
      </c>
      <c s="36" t="s">
        <v>83</v>
      </c>
      <c s="37">
        <v>4</v>
      </c>
      <c s="36">
        <v>0</v>
      </c>
      <c s="36">
        <f>ROUND(G153*H153,6)</f>
      </c>
      <c r="L153" s="38">
        <v>0</v>
      </c>
      <c s="32">
        <f>ROUND(ROUND(L153,2)*ROUND(G153,3),2)</f>
      </c>
      <c s="36" t="s">
        <v>56</v>
      </c>
      <c>
        <f>(M153*21)/100</f>
      </c>
      <c t="s">
        <v>27</v>
      </c>
    </row>
    <row r="154" spans="1:5" ht="12.75">
      <c r="A154" s="35" t="s">
        <v>57</v>
      </c>
      <c r="E154" s="39" t="s">
        <v>5</v>
      </c>
    </row>
    <row r="155" spans="1:5" ht="12.75">
      <c r="A155" s="35" t="s">
        <v>58</v>
      </c>
      <c r="E155" s="40" t="s">
        <v>2862</v>
      </c>
    </row>
    <row r="156" spans="1:5" ht="12.75">
      <c r="A156" t="s">
        <v>59</v>
      </c>
      <c r="E156" s="39" t="s">
        <v>5</v>
      </c>
    </row>
    <row r="157" spans="1:16" ht="12.75">
      <c r="A157" t="s">
        <v>52</v>
      </c>
      <c s="34" t="s">
        <v>193</v>
      </c>
      <c s="34" t="s">
        <v>2937</v>
      </c>
      <c s="35" t="s">
        <v>5</v>
      </c>
      <c s="6" t="s">
        <v>2938</v>
      </c>
      <c s="36" t="s">
        <v>83</v>
      </c>
      <c s="37">
        <v>1</v>
      </c>
      <c s="36">
        <v>0</v>
      </c>
      <c s="36">
        <f>ROUND(G157*H157,6)</f>
      </c>
      <c r="L157" s="38">
        <v>0</v>
      </c>
      <c s="32">
        <f>ROUND(ROUND(L157,2)*ROUND(G157,3),2)</f>
      </c>
      <c s="36" t="s">
        <v>56</v>
      </c>
      <c>
        <f>(M157*21)/100</f>
      </c>
      <c t="s">
        <v>27</v>
      </c>
    </row>
    <row r="158" spans="1:5" ht="12.75">
      <c r="A158" s="35" t="s">
        <v>57</v>
      </c>
      <c r="E158" s="39" t="s">
        <v>5</v>
      </c>
    </row>
    <row r="159" spans="1:5" ht="12.75">
      <c r="A159" s="35" t="s">
        <v>58</v>
      </c>
      <c r="E159" s="40" t="s">
        <v>2862</v>
      </c>
    </row>
    <row r="160" spans="1:5" ht="12.75">
      <c r="A160" t="s">
        <v>59</v>
      </c>
      <c r="E160" s="39" t="s">
        <v>5</v>
      </c>
    </row>
    <row r="161" spans="1:16" ht="12.75">
      <c r="A161" t="s">
        <v>52</v>
      </c>
      <c s="34" t="s">
        <v>197</v>
      </c>
      <c s="34" t="s">
        <v>2939</v>
      </c>
      <c s="35" t="s">
        <v>5</v>
      </c>
      <c s="6" t="s">
        <v>2940</v>
      </c>
      <c s="36" t="s">
        <v>83</v>
      </c>
      <c s="37">
        <v>4</v>
      </c>
      <c s="36">
        <v>0</v>
      </c>
      <c s="36">
        <f>ROUND(G161*H161,6)</f>
      </c>
      <c r="L161" s="38">
        <v>0</v>
      </c>
      <c s="32">
        <f>ROUND(ROUND(L161,2)*ROUND(G161,3),2)</f>
      </c>
      <c s="36" t="s">
        <v>56</v>
      </c>
      <c>
        <f>(M161*21)/100</f>
      </c>
      <c t="s">
        <v>27</v>
      </c>
    </row>
    <row r="162" spans="1:5" ht="12.75">
      <c r="A162" s="35" t="s">
        <v>57</v>
      </c>
      <c r="E162" s="39" t="s">
        <v>5</v>
      </c>
    </row>
    <row r="163" spans="1:5" ht="12.75">
      <c r="A163" s="35" t="s">
        <v>58</v>
      </c>
      <c r="E163" s="40" t="s">
        <v>2862</v>
      </c>
    </row>
    <row r="164" spans="1:5" ht="12.75">
      <c r="A164" t="s">
        <v>59</v>
      </c>
      <c r="E164" s="39" t="s">
        <v>5</v>
      </c>
    </row>
    <row r="165" spans="1:16" ht="12.75">
      <c r="A165" t="s">
        <v>52</v>
      </c>
      <c s="34" t="s">
        <v>201</v>
      </c>
      <c s="34" t="s">
        <v>2941</v>
      </c>
      <c s="35" t="s">
        <v>5</v>
      </c>
      <c s="6" t="s">
        <v>2942</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2862</v>
      </c>
    </row>
    <row r="168" spans="1:5" ht="12.75">
      <c r="A168" t="s">
        <v>59</v>
      </c>
      <c r="E168" s="39" t="s">
        <v>5</v>
      </c>
    </row>
    <row r="169" spans="1:16" ht="12.75">
      <c r="A169" t="s">
        <v>52</v>
      </c>
      <c s="34" t="s">
        <v>205</v>
      </c>
      <c s="34" t="s">
        <v>2943</v>
      </c>
      <c s="35" t="s">
        <v>5</v>
      </c>
      <c s="6" t="s">
        <v>2944</v>
      </c>
      <c s="36" t="s">
        <v>83</v>
      </c>
      <c s="37">
        <v>3</v>
      </c>
      <c s="36">
        <v>0</v>
      </c>
      <c s="36">
        <f>ROUND(G169*H169,6)</f>
      </c>
      <c r="L169" s="38">
        <v>0</v>
      </c>
      <c s="32">
        <f>ROUND(ROUND(L169,2)*ROUND(G169,3),2)</f>
      </c>
      <c s="36" t="s">
        <v>56</v>
      </c>
      <c>
        <f>(M169*21)/100</f>
      </c>
      <c t="s">
        <v>27</v>
      </c>
    </row>
    <row r="170" spans="1:5" ht="12.75">
      <c r="A170" s="35" t="s">
        <v>57</v>
      </c>
      <c r="E170" s="39" t="s">
        <v>5</v>
      </c>
    </row>
    <row r="171" spans="1:5" ht="12.75">
      <c r="A171" s="35" t="s">
        <v>58</v>
      </c>
      <c r="E171" s="40" t="s">
        <v>2862</v>
      </c>
    </row>
    <row r="172" spans="1:5" ht="12.75">
      <c r="A172" t="s">
        <v>59</v>
      </c>
      <c r="E172" s="39" t="s">
        <v>5</v>
      </c>
    </row>
    <row r="173" spans="1:16" ht="12.75">
      <c r="A173" t="s">
        <v>52</v>
      </c>
      <c s="34" t="s">
        <v>209</v>
      </c>
      <c s="34" t="s">
        <v>2945</v>
      </c>
      <c s="35" t="s">
        <v>5</v>
      </c>
      <c s="6" t="s">
        <v>2946</v>
      </c>
      <c s="36" t="s">
        <v>83</v>
      </c>
      <c s="37">
        <v>6</v>
      </c>
      <c s="36">
        <v>0</v>
      </c>
      <c s="36">
        <f>ROUND(G173*H173,6)</f>
      </c>
      <c r="L173" s="38">
        <v>0</v>
      </c>
      <c s="32">
        <f>ROUND(ROUND(L173,2)*ROUND(G173,3),2)</f>
      </c>
      <c s="36" t="s">
        <v>56</v>
      </c>
      <c>
        <f>(M173*21)/100</f>
      </c>
      <c t="s">
        <v>27</v>
      </c>
    </row>
    <row r="174" spans="1:5" ht="12.75">
      <c r="A174" s="35" t="s">
        <v>57</v>
      </c>
      <c r="E174" s="39" t="s">
        <v>5</v>
      </c>
    </row>
    <row r="175" spans="1:5" ht="12.75">
      <c r="A175" s="35" t="s">
        <v>58</v>
      </c>
      <c r="E175" s="40" t="s">
        <v>2862</v>
      </c>
    </row>
    <row r="176" spans="1:5" ht="12.75">
      <c r="A176" t="s">
        <v>59</v>
      </c>
      <c r="E176" s="39" t="s">
        <v>5</v>
      </c>
    </row>
    <row r="177" spans="1:16" ht="12.75">
      <c r="A177" t="s">
        <v>52</v>
      </c>
      <c s="34" t="s">
        <v>213</v>
      </c>
      <c s="34" t="s">
        <v>2947</v>
      </c>
      <c s="35" t="s">
        <v>5</v>
      </c>
      <c s="6" t="s">
        <v>2948</v>
      </c>
      <c s="36" t="s">
        <v>68</v>
      </c>
      <c s="37">
        <v>46.9</v>
      </c>
      <c s="36">
        <v>0</v>
      </c>
      <c s="36">
        <f>ROUND(G177*H177,6)</f>
      </c>
      <c r="L177" s="38">
        <v>0</v>
      </c>
      <c s="32">
        <f>ROUND(ROUND(L177,2)*ROUND(G177,3),2)</f>
      </c>
      <c s="36" t="s">
        <v>56</v>
      </c>
      <c>
        <f>(M177*21)/100</f>
      </c>
      <c t="s">
        <v>27</v>
      </c>
    </row>
    <row r="178" spans="1:5" ht="12.75">
      <c r="A178" s="35" t="s">
        <v>57</v>
      </c>
      <c r="E178" s="39" t="s">
        <v>5</v>
      </c>
    </row>
    <row r="179" spans="1:5" ht="12.75">
      <c r="A179" s="35" t="s">
        <v>58</v>
      </c>
      <c r="E179" s="40" t="s">
        <v>2862</v>
      </c>
    </row>
    <row r="180" spans="1:5" ht="12.75">
      <c r="A180" t="s">
        <v>59</v>
      </c>
      <c r="E180" s="39" t="s">
        <v>5</v>
      </c>
    </row>
    <row r="181" spans="1:16" ht="12.75">
      <c r="A181" t="s">
        <v>52</v>
      </c>
      <c s="34" t="s">
        <v>217</v>
      </c>
      <c s="34" t="s">
        <v>2949</v>
      </c>
      <c s="35" t="s">
        <v>5</v>
      </c>
      <c s="6" t="s">
        <v>2950</v>
      </c>
      <c s="36" t="s">
        <v>83</v>
      </c>
      <c s="37">
        <v>2</v>
      </c>
      <c s="36">
        <v>0</v>
      </c>
      <c s="36">
        <f>ROUND(G181*H181,6)</f>
      </c>
      <c r="L181" s="38">
        <v>0</v>
      </c>
      <c s="32">
        <f>ROUND(ROUND(L181,2)*ROUND(G181,3),2)</f>
      </c>
      <c s="36" t="s">
        <v>56</v>
      </c>
      <c>
        <f>(M181*21)/100</f>
      </c>
      <c t="s">
        <v>27</v>
      </c>
    </row>
    <row r="182" spans="1:5" ht="12.75">
      <c r="A182" s="35" t="s">
        <v>57</v>
      </c>
      <c r="E182" s="39" t="s">
        <v>5</v>
      </c>
    </row>
    <row r="183" spans="1:5" ht="12.75">
      <c r="A183" s="35" t="s">
        <v>58</v>
      </c>
      <c r="E183" s="40" t="s">
        <v>2862</v>
      </c>
    </row>
    <row r="184" spans="1:5" ht="12.75">
      <c r="A184" t="s">
        <v>59</v>
      </c>
      <c r="E184" s="39" t="s">
        <v>5</v>
      </c>
    </row>
    <row r="185" spans="1:16" ht="12.75">
      <c r="A185" t="s">
        <v>52</v>
      </c>
      <c s="34" t="s">
        <v>221</v>
      </c>
      <c s="34" t="s">
        <v>2951</v>
      </c>
      <c s="35" t="s">
        <v>5</v>
      </c>
      <c s="6" t="s">
        <v>2952</v>
      </c>
      <c s="36" t="s">
        <v>83</v>
      </c>
      <c s="37">
        <v>1</v>
      </c>
      <c s="36">
        <v>0</v>
      </c>
      <c s="36">
        <f>ROUND(G185*H185,6)</f>
      </c>
      <c r="L185" s="38">
        <v>0</v>
      </c>
      <c s="32">
        <f>ROUND(ROUND(L185,2)*ROUND(G185,3),2)</f>
      </c>
      <c s="36" t="s">
        <v>56</v>
      </c>
      <c>
        <f>(M185*21)/100</f>
      </c>
      <c t="s">
        <v>27</v>
      </c>
    </row>
    <row r="186" spans="1:5" ht="12.75">
      <c r="A186" s="35" t="s">
        <v>57</v>
      </c>
      <c r="E186" s="39" t="s">
        <v>5</v>
      </c>
    </row>
    <row r="187" spans="1:5" ht="12.75">
      <c r="A187" s="35" t="s">
        <v>58</v>
      </c>
      <c r="E187" s="40" t="s">
        <v>2862</v>
      </c>
    </row>
    <row r="188" spans="1:5" ht="12.75">
      <c r="A188" t="s">
        <v>59</v>
      </c>
      <c r="E188" s="39" t="s">
        <v>5</v>
      </c>
    </row>
    <row r="189" spans="1:16" ht="12.75">
      <c r="A189" t="s">
        <v>52</v>
      </c>
      <c s="34" t="s">
        <v>225</v>
      </c>
      <c s="34" t="s">
        <v>2953</v>
      </c>
      <c s="35" t="s">
        <v>5</v>
      </c>
      <c s="6" t="s">
        <v>2954</v>
      </c>
      <c s="36" t="s">
        <v>68</v>
      </c>
      <c s="37">
        <v>152</v>
      </c>
      <c s="36">
        <v>0</v>
      </c>
      <c s="36">
        <f>ROUND(G189*H189,6)</f>
      </c>
      <c r="L189" s="38">
        <v>0</v>
      </c>
      <c s="32">
        <f>ROUND(ROUND(L189,2)*ROUND(G189,3),2)</f>
      </c>
      <c s="36" t="s">
        <v>56</v>
      </c>
      <c>
        <f>(M189*21)/100</f>
      </c>
      <c t="s">
        <v>27</v>
      </c>
    </row>
    <row r="190" spans="1:5" ht="12.75">
      <c r="A190" s="35" t="s">
        <v>57</v>
      </c>
      <c r="E190" s="39" t="s">
        <v>5</v>
      </c>
    </row>
    <row r="191" spans="1:5" ht="12.75">
      <c r="A191" s="35" t="s">
        <v>58</v>
      </c>
      <c r="E191" s="40" t="s">
        <v>2862</v>
      </c>
    </row>
    <row r="192" spans="1:5" ht="12.75">
      <c r="A192" t="s">
        <v>59</v>
      </c>
      <c r="E192" s="39" t="s">
        <v>5</v>
      </c>
    </row>
    <row r="193" spans="1:16" ht="12.75">
      <c r="A193" t="s">
        <v>52</v>
      </c>
      <c s="34" t="s">
        <v>229</v>
      </c>
      <c s="34" t="s">
        <v>2955</v>
      </c>
      <c s="35" t="s">
        <v>5</v>
      </c>
      <c s="6" t="s">
        <v>2956</v>
      </c>
      <c s="36" t="s">
        <v>68</v>
      </c>
      <c s="37">
        <v>124</v>
      </c>
      <c s="36">
        <v>0</v>
      </c>
      <c s="36">
        <f>ROUND(G193*H193,6)</f>
      </c>
      <c r="L193" s="38">
        <v>0</v>
      </c>
      <c s="32">
        <f>ROUND(ROUND(L193,2)*ROUND(G193,3),2)</f>
      </c>
      <c s="36" t="s">
        <v>56</v>
      </c>
      <c>
        <f>(M193*21)/100</f>
      </c>
      <c t="s">
        <v>27</v>
      </c>
    </row>
    <row r="194" spans="1:5" ht="12.75">
      <c r="A194" s="35" t="s">
        <v>57</v>
      </c>
      <c r="E194" s="39" t="s">
        <v>5</v>
      </c>
    </row>
    <row r="195" spans="1:5" ht="12.75">
      <c r="A195" s="35" t="s">
        <v>58</v>
      </c>
      <c r="E195" s="40" t="s">
        <v>2862</v>
      </c>
    </row>
    <row r="196" spans="1:5" ht="12.75">
      <c r="A196" t="s">
        <v>59</v>
      </c>
      <c r="E196" s="39" t="s">
        <v>5</v>
      </c>
    </row>
    <row r="197" spans="1:16" ht="12.75">
      <c r="A197" t="s">
        <v>52</v>
      </c>
      <c s="34" t="s">
        <v>233</v>
      </c>
      <c s="34" t="s">
        <v>2957</v>
      </c>
      <c s="35" t="s">
        <v>5</v>
      </c>
      <c s="6" t="s">
        <v>2958</v>
      </c>
      <c s="36" t="s">
        <v>68</v>
      </c>
      <c s="37">
        <v>1948</v>
      </c>
      <c s="36">
        <v>0</v>
      </c>
      <c s="36">
        <f>ROUND(G197*H197,6)</f>
      </c>
      <c r="L197" s="38">
        <v>0</v>
      </c>
      <c s="32">
        <f>ROUND(ROUND(L197,2)*ROUND(G197,3),2)</f>
      </c>
      <c s="36" t="s">
        <v>56</v>
      </c>
      <c>
        <f>(M197*21)/100</f>
      </c>
      <c t="s">
        <v>27</v>
      </c>
    </row>
    <row r="198" spans="1:5" ht="12.75">
      <c r="A198" s="35" t="s">
        <v>57</v>
      </c>
      <c r="E198" s="39" t="s">
        <v>5</v>
      </c>
    </row>
    <row r="199" spans="1:5" ht="12.75">
      <c r="A199" s="35" t="s">
        <v>58</v>
      </c>
      <c r="E199" s="40" t="s">
        <v>2862</v>
      </c>
    </row>
    <row r="200" spans="1:5" ht="12.75">
      <c r="A200" t="s">
        <v>59</v>
      </c>
      <c r="E200" s="39" t="s">
        <v>5</v>
      </c>
    </row>
    <row r="201" spans="1:16" ht="12.75">
      <c r="A201" t="s">
        <v>52</v>
      </c>
      <c s="34" t="s">
        <v>237</v>
      </c>
      <c s="34" t="s">
        <v>2959</v>
      </c>
      <c s="35" t="s">
        <v>5</v>
      </c>
      <c s="6" t="s">
        <v>2960</v>
      </c>
      <c s="36" t="s">
        <v>68</v>
      </c>
      <c s="37">
        <v>152</v>
      </c>
      <c s="36">
        <v>0</v>
      </c>
      <c s="36">
        <f>ROUND(G201*H201,6)</f>
      </c>
      <c r="L201" s="38">
        <v>0</v>
      </c>
      <c s="32">
        <f>ROUND(ROUND(L201,2)*ROUND(G201,3),2)</f>
      </c>
      <c s="36" t="s">
        <v>56</v>
      </c>
      <c>
        <f>(M201*21)/100</f>
      </c>
      <c t="s">
        <v>27</v>
      </c>
    </row>
    <row r="202" spans="1:5" ht="12.75">
      <c r="A202" s="35" t="s">
        <v>57</v>
      </c>
      <c r="E202" s="39" t="s">
        <v>5</v>
      </c>
    </row>
    <row r="203" spans="1:5" ht="12.75">
      <c r="A203" s="35" t="s">
        <v>58</v>
      </c>
      <c r="E203" s="40" t="s">
        <v>2862</v>
      </c>
    </row>
    <row r="204" spans="1:5" ht="12.75">
      <c r="A204" t="s">
        <v>59</v>
      </c>
      <c r="E204" s="39" t="s">
        <v>5</v>
      </c>
    </row>
    <row r="205" spans="1:16" ht="12.75">
      <c r="A205" t="s">
        <v>52</v>
      </c>
      <c s="34" t="s">
        <v>241</v>
      </c>
      <c s="34" t="s">
        <v>2961</v>
      </c>
      <c s="35" t="s">
        <v>5</v>
      </c>
      <c s="6" t="s">
        <v>2962</v>
      </c>
      <c s="36" t="s">
        <v>83</v>
      </c>
      <c s="37">
        <v>10</v>
      </c>
      <c s="36">
        <v>0</v>
      </c>
      <c s="36">
        <f>ROUND(G205*H205,6)</f>
      </c>
      <c r="L205" s="38">
        <v>0</v>
      </c>
      <c s="32">
        <f>ROUND(ROUND(L205,2)*ROUND(G205,3),2)</f>
      </c>
      <c s="36" t="s">
        <v>56</v>
      </c>
      <c>
        <f>(M205*21)/100</f>
      </c>
      <c t="s">
        <v>27</v>
      </c>
    </row>
    <row r="206" spans="1:5" ht="12.75">
      <c r="A206" s="35" t="s">
        <v>57</v>
      </c>
      <c r="E206" s="39" t="s">
        <v>5</v>
      </c>
    </row>
    <row r="207" spans="1:5" ht="12.75">
      <c r="A207" s="35" t="s">
        <v>58</v>
      </c>
      <c r="E207" s="40" t="s">
        <v>2862</v>
      </c>
    </row>
    <row r="208" spans="1:5" ht="12.75">
      <c r="A208" t="s">
        <v>59</v>
      </c>
      <c r="E208" s="39" t="s">
        <v>5</v>
      </c>
    </row>
    <row r="209" spans="1:16" ht="12.75">
      <c r="A209" t="s">
        <v>52</v>
      </c>
      <c s="34" t="s">
        <v>245</v>
      </c>
      <c s="34" t="s">
        <v>2963</v>
      </c>
      <c s="35" t="s">
        <v>5</v>
      </c>
      <c s="6" t="s">
        <v>2964</v>
      </c>
      <c s="36" t="s">
        <v>83</v>
      </c>
      <c s="37">
        <v>6</v>
      </c>
      <c s="36">
        <v>0</v>
      </c>
      <c s="36">
        <f>ROUND(G209*H209,6)</f>
      </c>
      <c r="L209" s="38">
        <v>0</v>
      </c>
      <c s="32">
        <f>ROUND(ROUND(L209,2)*ROUND(G209,3),2)</f>
      </c>
      <c s="36" t="s">
        <v>56</v>
      </c>
      <c>
        <f>(M209*21)/100</f>
      </c>
      <c t="s">
        <v>27</v>
      </c>
    </row>
    <row r="210" spans="1:5" ht="12.75">
      <c r="A210" s="35" t="s">
        <v>57</v>
      </c>
      <c r="E210" s="39" t="s">
        <v>5</v>
      </c>
    </row>
    <row r="211" spans="1:5" ht="12.75">
      <c r="A211" s="35" t="s">
        <v>58</v>
      </c>
      <c r="E211" s="40" t="s">
        <v>2862</v>
      </c>
    </row>
    <row r="212" spans="1:5" ht="12.75">
      <c r="A212" t="s">
        <v>59</v>
      </c>
      <c r="E212" s="39" t="s">
        <v>5</v>
      </c>
    </row>
    <row r="213" spans="1:16" ht="12.75">
      <c r="A213" t="s">
        <v>52</v>
      </c>
      <c s="34" t="s">
        <v>249</v>
      </c>
      <c s="34" t="s">
        <v>2965</v>
      </c>
      <c s="35" t="s">
        <v>5</v>
      </c>
      <c s="6" t="s">
        <v>2966</v>
      </c>
      <c s="36" t="s">
        <v>83</v>
      </c>
      <c s="37">
        <v>6</v>
      </c>
      <c s="36">
        <v>0</v>
      </c>
      <c s="36">
        <f>ROUND(G213*H213,6)</f>
      </c>
      <c r="L213" s="38">
        <v>0</v>
      </c>
      <c s="32">
        <f>ROUND(ROUND(L213,2)*ROUND(G213,3),2)</f>
      </c>
      <c s="36" t="s">
        <v>56</v>
      </c>
      <c>
        <f>(M213*21)/100</f>
      </c>
      <c t="s">
        <v>27</v>
      </c>
    </row>
    <row r="214" spans="1:5" ht="12.75">
      <c r="A214" s="35" t="s">
        <v>57</v>
      </c>
      <c r="E214" s="39" t="s">
        <v>5</v>
      </c>
    </row>
    <row r="215" spans="1:5" ht="12.75">
      <c r="A215" s="35" t="s">
        <v>58</v>
      </c>
      <c r="E215" s="40" t="s">
        <v>2862</v>
      </c>
    </row>
    <row r="216" spans="1:5" ht="12.75">
      <c r="A216" t="s">
        <v>59</v>
      </c>
      <c r="E216" s="39" t="s">
        <v>5</v>
      </c>
    </row>
    <row r="217" spans="1:16" ht="12.75">
      <c r="A217" t="s">
        <v>52</v>
      </c>
      <c s="34" t="s">
        <v>253</v>
      </c>
      <c s="34" t="s">
        <v>2967</v>
      </c>
      <c s="35" t="s">
        <v>5</v>
      </c>
      <c s="6" t="s">
        <v>2968</v>
      </c>
      <c s="36" t="s">
        <v>83</v>
      </c>
      <c s="37">
        <v>7</v>
      </c>
      <c s="36">
        <v>0</v>
      </c>
      <c s="36">
        <f>ROUND(G217*H217,6)</f>
      </c>
      <c r="L217" s="38">
        <v>0</v>
      </c>
      <c s="32">
        <f>ROUND(ROUND(L217,2)*ROUND(G217,3),2)</f>
      </c>
      <c s="36" t="s">
        <v>56</v>
      </c>
      <c>
        <f>(M217*21)/100</f>
      </c>
      <c t="s">
        <v>27</v>
      </c>
    </row>
    <row r="218" spans="1:5" ht="12.75">
      <c r="A218" s="35" t="s">
        <v>57</v>
      </c>
      <c r="E218" s="39" t="s">
        <v>5</v>
      </c>
    </row>
    <row r="219" spans="1:5" ht="12.75">
      <c r="A219" s="35" t="s">
        <v>58</v>
      </c>
      <c r="E219" s="40" t="s">
        <v>2862</v>
      </c>
    </row>
    <row r="220" spans="1:5" ht="12.75">
      <c r="A220" t="s">
        <v>59</v>
      </c>
      <c r="E220" s="39" t="s">
        <v>5</v>
      </c>
    </row>
    <row r="221" spans="1:16" ht="12.75">
      <c r="A221" t="s">
        <v>52</v>
      </c>
      <c s="34" t="s">
        <v>257</v>
      </c>
      <c s="34" t="s">
        <v>2969</v>
      </c>
      <c s="35" t="s">
        <v>5</v>
      </c>
      <c s="6" t="s">
        <v>2970</v>
      </c>
      <c s="36" t="s">
        <v>83</v>
      </c>
      <c s="37">
        <v>7</v>
      </c>
      <c s="36">
        <v>0</v>
      </c>
      <c s="36">
        <f>ROUND(G221*H221,6)</f>
      </c>
      <c r="L221" s="38">
        <v>0</v>
      </c>
      <c s="32">
        <f>ROUND(ROUND(L221,2)*ROUND(G221,3),2)</f>
      </c>
      <c s="36" t="s">
        <v>56</v>
      </c>
      <c>
        <f>(M221*21)/100</f>
      </c>
      <c t="s">
        <v>27</v>
      </c>
    </row>
    <row r="222" spans="1:5" ht="12.75">
      <c r="A222" s="35" t="s">
        <v>57</v>
      </c>
      <c r="E222" s="39" t="s">
        <v>5</v>
      </c>
    </row>
    <row r="223" spans="1:5" ht="12.75">
      <c r="A223" s="35" t="s">
        <v>58</v>
      </c>
      <c r="E223" s="40" t="s">
        <v>2862</v>
      </c>
    </row>
    <row r="224" spans="1:5" ht="12.75">
      <c r="A224" t="s">
        <v>59</v>
      </c>
      <c r="E224" s="39" t="s">
        <v>5</v>
      </c>
    </row>
    <row r="225" spans="1:16" ht="25.5">
      <c r="A225" t="s">
        <v>52</v>
      </c>
      <c s="34" t="s">
        <v>261</v>
      </c>
      <c s="34" t="s">
        <v>2971</v>
      </c>
      <c s="35" t="s">
        <v>5</v>
      </c>
      <c s="6" t="s">
        <v>2972</v>
      </c>
      <c s="36" t="s">
        <v>83</v>
      </c>
      <c s="37">
        <v>6</v>
      </c>
      <c s="36">
        <v>0</v>
      </c>
      <c s="36">
        <f>ROUND(G225*H225,6)</f>
      </c>
      <c r="L225" s="38">
        <v>0</v>
      </c>
      <c s="32">
        <f>ROUND(ROUND(L225,2)*ROUND(G225,3),2)</f>
      </c>
      <c s="36" t="s">
        <v>56</v>
      </c>
      <c>
        <f>(M225*21)/100</f>
      </c>
      <c t="s">
        <v>27</v>
      </c>
    </row>
    <row r="226" spans="1:5" ht="12.75">
      <c r="A226" s="35" t="s">
        <v>57</v>
      </c>
      <c r="E226" s="39" t="s">
        <v>5</v>
      </c>
    </row>
    <row r="227" spans="1:5" ht="12.75">
      <c r="A227" s="35" t="s">
        <v>58</v>
      </c>
      <c r="E227" s="40" t="s">
        <v>2862</v>
      </c>
    </row>
    <row r="228" spans="1:5" ht="12.75">
      <c r="A228" t="s">
        <v>59</v>
      </c>
      <c r="E228" s="39" t="s">
        <v>5</v>
      </c>
    </row>
    <row r="229" spans="1:16" ht="25.5">
      <c r="A229" t="s">
        <v>52</v>
      </c>
      <c s="34" t="s">
        <v>265</v>
      </c>
      <c s="34" t="s">
        <v>2973</v>
      </c>
      <c s="35" t="s">
        <v>5</v>
      </c>
      <c s="6" t="s">
        <v>2974</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2862</v>
      </c>
    </row>
    <row r="232" spans="1:5" ht="12.75">
      <c r="A232" t="s">
        <v>59</v>
      </c>
      <c r="E232" s="39" t="s">
        <v>5</v>
      </c>
    </row>
    <row r="233" spans="1:16" ht="12.75">
      <c r="A233" t="s">
        <v>52</v>
      </c>
      <c s="34" t="s">
        <v>269</v>
      </c>
      <c s="34" t="s">
        <v>2975</v>
      </c>
      <c s="35" t="s">
        <v>5</v>
      </c>
      <c s="6" t="s">
        <v>2976</v>
      </c>
      <c s="36" t="s">
        <v>280</v>
      </c>
      <c s="37">
        <v>52</v>
      </c>
      <c s="36">
        <v>0</v>
      </c>
      <c s="36">
        <f>ROUND(G233*H233,6)</f>
      </c>
      <c r="L233" s="38">
        <v>0</v>
      </c>
      <c s="32">
        <f>ROUND(ROUND(L233,2)*ROUND(G233,3),2)</f>
      </c>
      <c s="36" t="s">
        <v>56</v>
      </c>
      <c>
        <f>(M233*21)/100</f>
      </c>
      <c t="s">
        <v>27</v>
      </c>
    </row>
    <row r="234" spans="1:5" ht="12.75">
      <c r="A234" s="35" t="s">
        <v>57</v>
      </c>
      <c r="E234" s="39" t="s">
        <v>5</v>
      </c>
    </row>
    <row r="235" spans="1:5" ht="12.75">
      <c r="A235" s="35" t="s">
        <v>58</v>
      </c>
      <c r="E235" s="40" t="s">
        <v>2862</v>
      </c>
    </row>
    <row r="236" spans="1:5" ht="12.75">
      <c r="A236" t="s">
        <v>59</v>
      </c>
      <c r="E236" s="39" t="s">
        <v>5</v>
      </c>
    </row>
    <row r="237" spans="1:16" ht="12.75">
      <c r="A237" t="s">
        <v>52</v>
      </c>
      <c s="34" t="s">
        <v>273</v>
      </c>
      <c s="34" t="s">
        <v>2977</v>
      </c>
      <c s="35" t="s">
        <v>5</v>
      </c>
      <c s="6" t="s">
        <v>2978</v>
      </c>
      <c s="36" t="s">
        <v>280</v>
      </c>
      <c s="37">
        <v>24</v>
      </c>
      <c s="36">
        <v>0</v>
      </c>
      <c s="36">
        <f>ROUND(G237*H237,6)</f>
      </c>
      <c r="L237" s="38">
        <v>0</v>
      </c>
      <c s="32">
        <f>ROUND(ROUND(L237,2)*ROUND(G237,3),2)</f>
      </c>
      <c s="36" t="s">
        <v>56</v>
      </c>
      <c>
        <f>(M237*21)/100</f>
      </c>
      <c t="s">
        <v>27</v>
      </c>
    </row>
    <row r="238" spans="1:5" ht="12.75">
      <c r="A238" s="35" t="s">
        <v>57</v>
      </c>
      <c r="E238" s="39" t="s">
        <v>5</v>
      </c>
    </row>
    <row r="239" spans="1:5" ht="12.75">
      <c r="A239" s="35" t="s">
        <v>58</v>
      </c>
      <c r="E239" s="40" t="s">
        <v>2862</v>
      </c>
    </row>
    <row r="240" spans="1:5" ht="12.75">
      <c r="A240" t="s">
        <v>59</v>
      </c>
      <c r="E240" s="39" t="s">
        <v>5</v>
      </c>
    </row>
    <row r="241" spans="1:13" ht="12.75">
      <c r="A241" t="s">
        <v>49</v>
      </c>
      <c r="C241" s="31" t="s">
        <v>2979</v>
      </c>
      <c r="E241" s="33" t="s">
        <v>2980</v>
      </c>
      <c r="J241" s="32">
        <f>0</f>
      </c>
      <c s="32">
        <f>0</f>
      </c>
      <c s="32">
        <f>0+L242+L246</f>
      </c>
      <c s="32">
        <f>0+M242+M246</f>
      </c>
    </row>
    <row r="242" spans="1:16" ht="12.75">
      <c r="A242" t="s">
        <v>52</v>
      </c>
      <c s="34" t="s">
        <v>277</v>
      </c>
      <c s="34" t="s">
        <v>2981</v>
      </c>
      <c s="35" t="s">
        <v>5</v>
      </c>
      <c s="6" t="s">
        <v>2982</v>
      </c>
      <c s="36" t="s">
        <v>83</v>
      </c>
      <c s="37">
        <v>7</v>
      </c>
      <c s="36">
        <v>0</v>
      </c>
      <c s="36">
        <f>ROUND(G242*H242,6)</f>
      </c>
      <c r="L242" s="38">
        <v>0</v>
      </c>
      <c s="32">
        <f>ROUND(ROUND(L242,2)*ROUND(G242,3),2)</f>
      </c>
      <c s="36" t="s">
        <v>56</v>
      </c>
      <c>
        <f>(M242*21)/100</f>
      </c>
      <c t="s">
        <v>27</v>
      </c>
    </row>
    <row r="243" spans="1:5" ht="12.75">
      <c r="A243" s="35" t="s">
        <v>57</v>
      </c>
      <c r="E243" s="39" t="s">
        <v>5</v>
      </c>
    </row>
    <row r="244" spans="1:5" ht="12.75">
      <c r="A244" s="35" t="s">
        <v>58</v>
      </c>
      <c r="E244" s="40" t="s">
        <v>2862</v>
      </c>
    </row>
    <row r="245" spans="1:5" ht="12.75">
      <c r="A245" t="s">
        <v>59</v>
      </c>
      <c r="E245" s="39" t="s">
        <v>5</v>
      </c>
    </row>
    <row r="246" spans="1:16" ht="12.75">
      <c r="A246" t="s">
        <v>52</v>
      </c>
      <c s="34" t="s">
        <v>282</v>
      </c>
      <c s="34" t="s">
        <v>2983</v>
      </c>
      <c s="35" t="s">
        <v>5</v>
      </c>
      <c s="6" t="s">
        <v>2984</v>
      </c>
      <c s="36" t="s">
        <v>83</v>
      </c>
      <c s="37">
        <v>6</v>
      </c>
      <c s="36">
        <v>0</v>
      </c>
      <c s="36">
        <f>ROUND(G246*H246,6)</f>
      </c>
      <c r="L246" s="38">
        <v>0</v>
      </c>
      <c s="32">
        <f>ROUND(ROUND(L246,2)*ROUND(G246,3),2)</f>
      </c>
      <c s="36" t="s">
        <v>56</v>
      </c>
      <c>
        <f>(M246*21)/100</f>
      </c>
      <c t="s">
        <v>27</v>
      </c>
    </row>
    <row r="247" spans="1:5" ht="12.75">
      <c r="A247" s="35" t="s">
        <v>57</v>
      </c>
      <c r="E247" s="39" t="s">
        <v>5</v>
      </c>
    </row>
    <row r="248" spans="1:5" ht="12.75">
      <c r="A248" s="35" t="s">
        <v>58</v>
      </c>
      <c r="E248" s="40" t="s">
        <v>2862</v>
      </c>
    </row>
    <row r="249" spans="1:5" ht="12.75">
      <c r="A249" t="s">
        <v>59</v>
      </c>
      <c r="E249" s="39" t="s">
        <v>5</v>
      </c>
    </row>
    <row r="250" spans="1:13" ht="12.75">
      <c r="A250" t="s">
        <v>49</v>
      </c>
      <c r="C250" s="31" t="s">
        <v>2985</v>
      </c>
      <c r="E250" s="33" t="s">
        <v>2986</v>
      </c>
      <c r="J250" s="32">
        <f>0</f>
      </c>
      <c s="32">
        <f>0</f>
      </c>
      <c s="32">
        <f>0+L251+L255+L259+L263+L267+L271+L275+L279</f>
      </c>
      <c s="32">
        <f>0+M251+M255+M259+M263+M267+M271+M275+M279</f>
      </c>
    </row>
    <row r="251" spans="1:16" ht="12.75">
      <c r="A251" t="s">
        <v>52</v>
      </c>
      <c s="34" t="s">
        <v>286</v>
      </c>
      <c s="34" t="s">
        <v>2987</v>
      </c>
      <c s="35" t="s">
        <v>5</v>
      </c>
      <c s="6" t="s">
        <v>2988</v>
      </c>
      <c s="36" t="s">
        <v>321</v>
      </c>
      <c s="37">
        <v>2.4</v>
      </c>
      <c s="36">
        <v>0</v>
      </c>
      <c s="36">
        <f>ROUND(G251*H251,6)</f>
      </c>
      <c r="L251" s="38">
        <v>0</v>
      </c>
      <c s="32">
        <f>ROUND(ROUND(L251,2)*ROUND(G251,3),2)</f>
      </c>
      <c s="36" t="s">
        <v>56</v>
      </c>
      <c>
        <f>(M251*21)/100</f>
      </c>
      <c t="s">
        <v>27</v>
      </c>
    </row>
    <row r="252" spans="1:5" ht="12.75">
      <c r="A252" s="35" t="s">
        <v>57</v>
      </c>
      <c r="E252" s="39" t="s">
        <v>5</v>
      </c>
    </row>
    <row r="253" spans="1:5" ht="12.75">
      <c r="A253" s="35" t="s">
        <v>58</v>
      </c>
      <c r="E253" s="40" t="s">
        <v>2862</v>
      </c>
    </row>
    <row r="254" spans="1:5" ht="12.75">
      <c r="A254" t="s">
        <v>59</v>
      </c>
      <c r="E254" s="39" t="s">
        <v>5</v>
      </c>
    </row>
    <row r="255" spans="1:16" ht="12.75">
      <c r="A255" t="s">
        <v>52</v>
      </c>
      <c s="34" t="s">
        <v>290</v>
      </c>
      <c s="34" t="s">
        <v>2989</v>
      </c>
      <c s="35" t="s">
        <v>5</v>
      </c>
      <c s="6" t="s">
        <v>2990</v>
      </c>
      <c s="36" t="s">
        <v>321</v>
      </c>
      <c s="37">
        <v>1</v>
      </c>
      <c s="36">
        <v>0</v>
      </c>
      <c s="36">
        <f>ROUND(G255*H255,6)</f>
      </c>
      <c r="L255" s="38">
        <v>0</v>
      </c>
      <c s="32">
        <f>ROUND(ROUND(L255,2)*ROUND(G255,3),2)</f>
      </c>
      <c s="36" t="s">
        <v>56</v>
      </c>
      <c>
        <f>(M255*21)/100</f>
      </c>
      <c t="s">
        <v>27</v>
      </c>
    </row>
    <row r="256" spans="1:5" ht="12.75">
      <c r="A256" s="35" t="s">
        <v>57</v>
      </c>
      <c r="E256" s="39" t="s">
        <v>5</v>
      </c>
    </row>
    <row r="257" spans="1:5" ht="12.75">
      <c r="A257" s="35" t="s">
        <v>58</v>
      </c>
      <c r="E257" s="40" t="s">
        <v>2862</v>
      </c>
    </row>
    <row r="258" spans="1:5" ht="12.75">
      <c r="A258" t="s">
        <v>59</v>
      </c>
      <c r="E258" s="39" t="s">
        <v>5</v>
      </c>
    </row>
    <row r="259" spans="1:16" ht="12.75">
      <c r="A259" t="s">
        <v>52</v>
      </c>
      <c s="34" t="s">
        <v>294</v>
      </c>
      <c s="34" t="s">
        <v>2991</v>
      </c>
      <c s="35" t="s">
        <v>5</v>
      </c>
      <c s="6" t="s">
        <v>2992</v>
      </c>
      <c s="36" t="s">
        <v>83</v>
      </c>
      <c s="37">
        <v>2</v>
      </c>
      <c s="36">
        <v>0</v>
      </c>
      <c s="36">
        <f>ROUND(G259*H259,6)</f>
      </c>
      <c r="L259" s="38">
        <v>0</v>
      </c>
      <c s="32">
        <f>ROUND(ROUND(L259,2)*ROUND(G259,3),2)</f>
      </c>
      <c s="36" t="s">
        <v>56</v>
      </c>
      <c>
        <f>(M259*21)/100</f>
      </c>
      <c t="s">
        <v>27</v>
      </c>
    </row>
    <row r="260" spans="1:5" ht="12.75">
      <c r="A260" s="35" t="s">
        <v>57</v>
      </c>
      <c r="E260" s="39" t="s">
        <v>5</v>
      </c>
    </row>
    <row r="261" spans="1:5" ht="12.75">
      <c r="A261" s="35" t="s">
        <v>58</v>
      </c>
      <c r="E261" s="40" t="s">
        <v>2862</v>
      </c>
    </row>
    <row r="262" spans="1:5" ht="12.75">
      <c r="A262" t="s">
        <v>59</v>
      </c>
      <c r="E262" s="39" t="s">
        <v>5</v>
      </c>
    </row>
    <row r="263" spans="1:16" ht="12.75">
      <c r="A263" t="s">
        <v>52</v>
      </c>
      <c s="34" t="s">
        <v>298</v>
      </c>
      <c s="34" t="s">
        <v>2993</v>
      </c>
      <c s="35" t="s">
        <v>5</v>
      </c>
      <c s="6" t="s">
        <v>2994</v>
      </c>
      <c s="36" t="s">
        <v>83</v>
      </c>
      <c s="37">
        <v>1</v>
      </c>
      <c s="36">
        <v>0</v>
      </c>
      <c s="36">
        <f>ROUND(G263*H263,6)</f>
      </c>
      <c r="L263" s="38">
        <v>0</v>
      </c>
      <c s="32">
        <f>ROUND(ROUND(L263,2)*ROUND(G263,3),2)</f>
      </c>
      <c s="36" t="s">
        <v>56</v>
      </c>
      <c>
        <f>(M263*21)/100</f>
      </c>
      <c t="s">
        <v>27</v>
      </c>
    </row>
    <row r="264" spans="1:5" ht="12.75">
      <c r="A264" s="35" t="s">
        <v>57</v>
      </c>
      <c r="E264" s="39" t="s">
        <v>5</v>
      </c>
    </row>
    <row r="265" spans="1:5" ht="12.75">
      <c r="A265" s="35" t="s">
        <v>58</v>
      </c>
      <c r="E265" s="40" t="s">
        <v>2862</v>
      </c>
    </row>
    <row r="266" spans="1:5" ht="12.75">
      <c r="A266" t="s">
        <v>59</v>
      </c>
      <c r="E266" s="39" t="s">
        <v>5</v>
      </c>
    </row>
    <row r="267" spans="1:16" ht="12.75">
      <c r="A267" t="s">
        <v>52</v>
      </c>
      <c s="34" t="s">
        <v>302</v>
      </c>
      <c s="34" t="s">
        <v>2995</v>
      </c>
      <c s="35" t="s">
        <v>5</v>
      </c>
      <c s="6" t="s">
        <v>2996</v>
      </c>
      <c s="36" t="s">
        <v>83</v>
      </c>
      <c s="37">
        <v>3</v>
      </c>
      <c s="36">
        <v>0</v>
      </c>
      <c s="36">
        <f>ROUND(G267*H267,6)</f>
      </c>
      <c r="L267" s="38">
        <v>0</v>
      </c>
      <c s="32">
        <f>ROUND(ROUND(L267,2)*ROUND(G267,3),2)</f>
      </c>
      <c s="36" t="s">
        <v>56</v>
      </c>
      <c>
        <f>(M267*21)/100</f>
      </c>
      <c t="s">
        <v>27</v>
      </c>
    </row>
    <row r="268" spans="1:5" ht="12.75">
      <c r="A268" s="35" t="s">
        <v>57</v>
      </c>
      <c r="E268" s="39" t="s">
        <v>5</v>
      </c>
    </row>
    <row r="269" spans="1:5" ht="12.75">
      <c r="A269" s="35" t="s">
        <v>58</v>
      </c>
      <c r="E269" s="40" t="s">
        <v>2862</v>
      </c>
    </row>
    <row r="270" spans="1:5" ht="12.75">
      <c r="A270" t="s">
        <v>59</v>
      </c>
      <c r="E270" s="39" t="s">
        <v>5</v>
      </c>
    </row>
    <row r="271" spans="1:16" ht="12.75">
      <c r="A271" t="s">
        <v>52</v>
      </c>
      <c s="34" t="s">
        <v>306</v>
      </c>
      <c s="34" t="s">
        <v>2997</v>
      </c>
      <c s="35" t="s">
        <v>5</v>
      </c>
      <c s="6" t="s">
        <v>304</v>
      </c>
      <c s="36" t="s">
        <v>83</v>
      </c>
      <c s="37">
        <v>1</v>
      </c>
      <c s="36">
        <v>0</v>
      </c>
      <c s="36">
        <f>ROUND(G271*H271,6)</f>
      </c>
      <c r="L271" s="38">
        <v>0</v>
      </c>
      <c s="32">
        <f>ROUND(ROUND(L271,2)*ROUND(G271,3),2)</f>
      </c>
      <c s="36" t="s">
        <v>56</v>
      </c>
      <c>
        <f>(M271*21)/100</f>
      </c>
      <c t="s">
        <v>27</v>
      </c>
    </row>
    <row r="272" spans="1:5" ht="12.75">
      <c r="A272" s="35" t="s">
        <v>57</v>
      </c>
      <c r="E272" s="39" t="s">
        <v>5</v>
      </c>
    </row>
    <row r="273" spans="1:5" ht="12.75">
      <c r="A273" s="35" t="s">
        <v>58</v>
      </c>
      <c r="E273" s="40" t="s">
        <v>2862</v>
      </c>
    </row>
    <row r="274" spans="1:5" ht="12.75">
      <c r="A274" t="s">
        <v>59</v>
      </c>
      <c r="E274" s="39" t="s">
        <v>5</v>
      </c>
    </row>
    <row r="275" spans="1:16" ht="12.75">
      <c r="A275" t="s">
        <v>52</v>
      </c>
      <c s="34" t="s">
        <v>310</v>
      </c>
      <c s="34" t="s">
        <v>2998</v>
      </c>
      <c s="35" t="s">
        <v>5</v>
      </c>
      <c s="6" t="s">
        <v>2999</v>
      </c>
      <c s="36" t="s">
        <v>280</v>
      </c>
      <c s="37">
        <v>8</v>
      </c>
      <c s="36">
        <v>0</v>
      </c>
      <c s="36">
        <f>ROUND(G275*H275,6)</f>
      </c>
      <c r="L275" s="38">
        <v>0</v>
      </c>
      <c s="32">
        <f>ROUND(ROUND(L275,2)*ROUND(G275,3),2)</f>
      </c>
      <c s="36" t="s">
        <v>56</v>
      </c>
      <c>
        <f>(M275*21)/100</f>
      </c>
      <c t="s">
        <v>27</v>
      </c>
    </row>
    <row r="276" spans="1:5" ht="12.75">
      <c r="A276" s="35" t="s">
        <v>57</v>
      </c>
      <c r="E276" s="39" t="s">
        <v>5</v>
      </c>
    </row>
    <row r="277" spans="1:5" ht="12.75">
      <c r="A277" s="35" t="s">
        <v>58</v>
      </c>
      <c r="E277" s="40" t="s">
        <v>2862</v>
      </c>
    </row>
    <row r="278" spans="1:5" ht="12.75">
      <c r="A278" t="s">
        <v>59</v>
      </c>
      <c r="E278" s="39" t="s">
        <v>5</v>
      </c>
    </row>
    <row r="279" spans="1:16" ht="12.75">
      <c r="A279" t="s">
        <v>52</v>
      </c>
      <c s="34" t="s">
        <v>314</v>
      </c>
      <c s="34" t="s">
        <v>3000</v>
      </c>
      <c s="35" t="s">
        <v>5</v>
      </c>
      <c s="6" t="s">
        <v>3001</v>
      </c>
      <c s="36" t="s">
        <v>280</v>
      </c>
      <c s="37">
        <v>12</v>
      </c>
      <c s="36">
        <v>0</v>
      </c>
      <c s="36">
        <f>ROUND(G279*H279,6)</f>
      </c>
      <c r="L279" s="38">
        <v>0</v>
      </c>
      <c s="32">
        <f>ROUND(ROUND(L279,2)*ROUND(G279,3),2)</f>
      </c>
      <c s="36" t="s">
        <v>56</v>
      </c>
      <c>
        <f>(M279*21)/100</f>
      </c>
      <c t="s">
        <v>27</v>
      </c>
    </row>
    <row r="280" spans="1:5" ht="12.75">
      <c r="A280" s="35" t="s">
        <v>57</v>
      </c>
      <c r="E280" s="39" t="s">
        <v>5</v>
      </c>
    </row>
    <row r="281" spans="1:5" ht="12.75">
      <c r="A281" s="35" t="s">
        <v>58</v>
      </c>
      <c r="E281" s="40" t="s">
        <v>2862</v>
      </c>
    </row>
    <row r="282" spans="1:5" ht="12.75">
      <c r="A282" t="s">
        <v>59</v>
      </c>
      <c r="E282" s="39" t="s">
        <v>5</v>
      </c>
    </row>
    <row r="283" spans="1:13" ht="12.75">
      <c r="A283" t="s">
        <v>49</v>
      </c>
      <c r="C283" s="31" t="s">
        <v>3002</v>
      </c>
      <c r="E283" s="33" t="s">
        <v>3003</v>
      </c>
      <c r="J283" s="32">
        <f>0</f>
      </c>
      <c s="32">
        <f>0</f>
      </c>
      <c s="32">
        <f>0+L284+L288+L292+L296+L300+L304+L308+L312+L316+L320+L324+L328+L332+L336+L340+L344</f>
      </c>
      <c s="32">
        <f>0+M284+M288+M292+M296+M300+M304+M308+M312+M316+M320+M324+M328+M332+M336+M340+M344</f>
      </c>
    </row>
    <row r="284" spans="1:16" ht="12.75">
      <c r="A284" t="s">
        <v>52</v>
      </c>
      <c s="34" t="s">
        <v>318</v>
      </c>
      <c s="34" t="s">
        <v>3004</v>
      </c>
      <c s="35" t="s">
        <v>5</v>
      </c>
      <c s="6" t="s">
        <v>3005</v>
      </c>
      <c s="36" t="s">
        <v>55</v>
      </c>
      <c s="37">
        <v>21</v>
      </c>
      <c s="36">
        <v>0</v>
      </c>
      <c s="36">
        <f>ROUND(G284*H284,6)</f>
      </c>
      <c r="L284" s="38">
        <v>0</v>
      </c>
      <c s="32">
        <f>ROUND(ROUND(L284,2)*ROUND(G284,3),2)</f>
      </c>
      <c s="36" t="s">
        <v>56</v>
      </c>
      <c>
        <f>(M284*21)/100</f>
      </c>
      <c t="s">
        <v>27</v>
      </c>
    </row>
    <row r="285" spans="1:5" ht="12.75">
      <c r="A285" s="35" t="s">
        <v>57</v>
      </c>
      <c r="E285" s="39" t="s">
        <v>5</v>
      </c>
    </row>
    <row r="286" spans="1:5" ht="12.75">
      <c r="A286" s="35" t="s">
        <v>58</v>
      </c>
      <c r="E286" s="40" t="s">
        <v>2862</v>
      </c>
    </row>
    <row r="287" spans="1:5" ht="12.75">
      <c r="A287" t="s">
        <v>59</v>
      </c>
      <c r="E287" s="39" t="s">
        <v>5</v>
      </c>
    </row>
    <row r="288" spans="1:16" ht="12.75">
      <c r="A288" t="s">
        <v>52</v>
      </c>
      <c s="34" t="s">
        <v>323</v>
      </c>
      <c s="34" t="s">
        <v>3006</v>
      </c>
      <c s="35" t="s">
        <v>5</v>
      </c>
      <c s="6" t="s">
        <v>3007</v>
      </c>
      <c s="36" t="s">
        <v>83</v>
      </c>
      <c s="37">
        <v>5</v>
      </c>
      <c s="36">
        <v>0</v>
      </c>
      <c s="36">
        <f>ROUND(G288*H288,6)</f>
      </c>
      <c r="L288" s="38">
        <v>0</v>
      </c>
      <c s="32">
        <f>ROUND(ROUND(L288,2)*ROUND(G288,3),2)</f>
      </c>
      <c s="36" t="s">
        <v>56</v>
      </c>
      <c>
        <f>(M288*21)/100</f>
      </c>
      <c t="s">
        <v>27</v>
      </c>
    </row>
    <row r="289" spans="1:5" ht="12.75">
      <c r="A289" s="35" t="s">
        <v>57</v>
      </c>
      <c r="E289" s="39" t="s">
        <v>5</v>
      </c>
    </row>
    <row r="290" spans="1:5" ht="12.75">
      <c r="A290" s="35" t="s">
        <v>58</v>
      </c>
      <c r="E290" s="40" t="s">
        <v>2862</v>
      </c>
    </row>
    <row r="291" spans="1:5" ht="12.75">
      <c r="A291" t="s">
        <v>59</v>
      </c>
      <c r="E291" s="39" t="s">
        <v>5</v>
      </c>
    </row>
    <row r="292" spans="1:16" ht="12.75">
      <c r="A292" t="s">
        <v>52</v>
      </c>
      <c s="34" t="s">
        <v>327</v>
      </c>
      <c s="34" t="s">
        <v>3008</v>
      </c>
      <c s="35" t="s">
        <v>5</v>
      </c>
      <c s="6" t="s">
        <v>3009</v>
      </c>
      <c s="36" t="s">
        <v>83</v>
      </c>
      <c s="37">
        <v>2</v>
      </c>
      <c s="36">
        <v>0</v>
      </c>
      <c s="36">
        <f>ROUND(G292*H292,6)</f>
      </c>
      <c r="L292" s="38">
        <v>0</v>
      </c>
      <c s="32">
        <f>ROUND(ROUND(L292,2)*ROUND(G292,3),2)</f>
      </c>
      <c s="36" t="s">
        <v>56</v>
      </c>
      <c>
        <f>(M292*21)/100</f>
      </c>
      <c t="s">
        <v>27</v>
      </c>
    </row>
    <row r="293" spans="1:5" ht="12.75">
      <c r="A293" s="35" t="s">
        <v>57</v>
      </c>
      <c r="E293" s="39" t="s">
        <v>5</v>
      </c>
    </row>
    <row r="294" spans="1:5" ht="12.75">
      <c r="A294" s="35" t="s">
        <v>58</v>
      </c>
      <c r="E294" s="40" t="s">
        <v>2862</v>
      </c>
    </row>
    <row r="295" spans="1:5" ht="12.75">
      <c r="A295" t="s">
        <v>59</v>
      </c>
      <c r="E295" s="39" t="s">
        <v>5</v>
      </c>
    </row>
    <row r="296" spans="1:16" ht="12.75">
      <c r="A296" t="s">
        <v>52</v>
      </c>
      <c s="34" t="s">
        <v>331</v>
      </c>
      <c s="34" t="s">
        <v>3010</v>
      </c>
      <c s="35" t="s">
        <v>5</v>
      </c>
      <c s="6" t="s">
        <v>3011</v>
      </c>
      <c s="36" t="s">
        <v>83</v>
      </c>
      <c s="37">
        <v>5</v>
      </c>
      <c s="36">
        <v>0</v>
      </c>
      <c s="36">
        <f>ROUND(G296*H296,6)</f>
      </c>
      <c r="L296" s="38">
        <v>0</v>
      </c>
      <c s="32">
        <f>ROUND(ROUND(L296,2)*ROUND(G296,3),2)</f>
      </c>
      <c s="36" t="s">
        <v>56</v>
      </c>
      <c>
        <f>(M296*21)/100</f>
      </c>
      <c t="s">
        <v>27</v>
      </c>
    </row>
    <row r="297" spans="1:5" ht="12.75">
      <c r="A297" s="35" t="s">
        <v>57</v>
      </c>
      <c r="E297" s="39" t="s">
        <v>5</v>
      </c>
    </row>
    <row r="298" spans="1:5" ht="12.75">
      <c r="A298" s="35" t="s">
        <v>58</v>
      </c>
      <c r="E298" s="40" t="s">
        <v>2862</v>
      </c>
    </row>
    <row r="299" spans="1:5" ht="12.75">
      <c r="A299" t="s">
        <v>59</v>
      </c>
      <c r="E299" s="39" t="s">
        <v>5</v>
      </c>
    </row>
    <row r="300" spans="1:16" ht="12.75">
      <c r="A300" t="s">
        <v>52</v>
      </c>
      <c s="34" t="s">
        <v>336</v>
      </c>
      <c s="34" t="s">
        <v>3012</v>
      </c>
      <c s="35" t="s">
        <v>5</v>
      </c>
      <c s="6" t="s">
        <v>3013</v>
      </c>
      <c s="36" t="s">
        <v>1688</v>
      </c>
      <c s="37">
        <v>200</v>
      </c>
      <c s="36">
        <v>0</v>
      </c>
      <c s="36">
        <f>ROUND(G300*H300,6)</f>
      </c>
      <c r="L300" s="38">
        <v>0</v>
      </c>
      <c s="32">
        <f>ROUND(ROUND(L300,2)*ROUND(G300,3),2)</f>
      </c>
      <c s="36" t="s">
        <v>56</v>
      </c>
      <c>
        <f>(M300*21)/100</f>
      </c>
      <c t="s">
        <v>27</v>
      </c>
    </row>
    <row r="301" spans="1:5" ht="12.75">
      <c r="A301" s="35" t="s">
        <v>57</v>
      </c>
      <c r="E301" s="39" t="s">
        <v>5</v>
      </c>
    </row>
    <row r="302" spans="1:5" ht="12.75">
      <c r="A302" s="35" t="s">
        <v>58</v>
      </c>
      <c r="E302" s="40" t="s">
        <v>2862</v>
      </c>
    </row>
    <row r="303" spans="1:5" ht="12.75">
      <c r="A303" t="s">
        <v>59</v>
      </c>
      <c r="E303" s="39" t="s">
        <v>5</v>
      </c>
    </row>
    <row r="304" spans="1:16" ht="12.75">
      <c r="A304" t="s">
        <v>52</v>
      </c>
      <c s="34" t="s">
        <v>414</v>
      </c>
      <c s="34" t="s">
        <v>3014</v>
      </c>
      <c s="35" t="s">
        <v>5</v>
      </c>
      <c s="6" t="s">
        <v>3015</v>
      </c>
      <c s="36" t="s">
        <v>83</v>
      </c>
      <c s="37">
        <v>3</v>
      </c>
      <c s="36">
        <v>0</v>
      </c>
      <c s="36">
        <f>ROUND(G304*H304,6)</f>
      </c>
      <c r="L304" s="38">
        <v>0</v>
      </c>
      <c s="32">
        <f>ROUND(ROUND(L304,2)*ROUND(G304,3),2)</f>
      </c>
      <c s="36" t="s">
        <v>56</v>
      </c>
      <c>
        <f>(M304*21)/100</f>
      </c>
      <c t="s">
        <v>27</v>
      </c>
    </row>
    <row r="305" spans="1:5" ht="12.75">
      <c r="A305" s="35" t="s">
        <v>57</v>
      </c>
      <c r="E305" s="39" t="s">
        <v>5</v>
      </c>
    </row>
    <row r="306" spans="1:5" ht="12.75">
      <c r="A306" s="35" t="s">
        <v>58</v>
      </c>
      <c r="E306" s="40" t="s">
        <v>2862</v>
      </c>
    </row>
    <row r="307" spans="1:5" ht="12.75">
      <c r="A307" t="s">
        <v>59</v>
      </c>
      <c r="E307" s="39" t="s">
        <v>5</v>
      </c>
    </row>
    <row r="308" spans="1:16" ht="12.75">
      <c r="A308" t="s">
        <v>52</v>
      </c>
      <c s="34" t="s">
        <v>419</v>
      </c>
      <c s="34" t="s">
        <v>3016</v>
      </c>
      <c s="35" t="s">
        <v>5</v>
      </c>
      <c s="6" t="s">
        <v>3017</v>
      </c>
      <c s="36" t="s">
        <v>83</v>
      </c>
      <c s="37">
        <v>7</v>
      </c>
      <c s="36">
        <v>0</v>
      </c>
      <c s="36">
        <f>ROUND(G308*H308,6)</f>
      </c>
      <c r="L308" s="38">
        <v>0</v>
      </c>
      <c s="32">
        <f>ROUND(ROUND(L308,2)*ROUND(G308,3),2)</f>
      </c>
      <c s="36" t="s">
        <v>56</v>
      </c>
      <c>
        <f>(M308*21)/100</f>
      </c>
      <c t="s">
        <v>27</v>
      </c>
    </row>
    <row r="309" spans="1:5" ht="12.75">
      <c r="A309" s="35" t="s">
        <v>57</v>
      </c>
      <c r="E309" s="39" t="s">
        <v>5</v>
      </c>
    </row>
    <row r="310" spans="1:5" ht="12.75">
      <c r="A310" s="35" t="s">
        <v>58</v>
      </c>
      <c r="E310" s="40" t="s">
        <v>2862</v>
      </c>
    </row>
    <row r="311" spans="1:5" ht="12.75">
      <c r="A311" t="s">
        <v>59</v>
      </c>
      <c r="E311" s="39" t="s">
        <v>5</v>
      </c>
    </row>
    <row r="312" spans="1:16" ht="12.75">
      <c r="A312" t="s">
        <v>52</v>
      </c>
      <c s="34" t="s">
        <v>423</v>
      </c>
      <c s="34" t="s">
        <v>3018</v>
      </c>
      <c s="35" t="s">
        <v>5</v>
      </c>
      <c s="6" t="s">
        <v>3019</v>
      </c>
      <c s="36" t="s">
        <v>83</v>
      </c>
      <c s="37">
        <v>1</v>
      </c>
      <c s="36">
        <v>0</v>
      </c>
      <c s="36">
        <f>ROUND(G312*H312,6)</f>
      </c>
      <c r="L312" s="38">
        <v>0</v>
      </c>
      <c s="32">
        <f>ROUND(ROUND(L312,2)*ROUND(G312,3),2)</f>
      </c>
      <c s="36" t="s">
        <v>56</v>
      </c>
      <c>
        <f>(M312*21)/100</f>
      </c>
      <c t="s">
        <v>27</v>
      </c>
    </row>
    <row r="313" spans="1:5" ht="12.75">
      <c r="A313" s="35" t="s">
        <v>57</v>
      </c>
      <c r="E313" s="39" t="s">
        <v>5</v>
      </c>
    </row>
    <row r="314" spans="1:5" ht="12.75">
      <c r="A314" s="35" t="s">
        <v>58</v>
      </c>
      <c r="E314" s="40" t="s">
        <v>2862</v>
      </c>
    </row>
    <row r="315" spans="1:5" ht="12.75">
      <c r="A315" t="s">
        <v>59</v>
      </c>
      <c r="E315" s="39" t="s">
        <v>5</v>
      </c>
    </row>
    <row r="316" spans="1:16" ht="12.75">
      <c r="A316" t="s">
        <v>52</v>
      </c>
      <c s="34" t="s">
        <v>427</v>
      </c>
      <c s="34" t="s">
        <v>3020</v>
      </c>
      <c s="35" t="s">
        <v>5</v>
      </c>
      <c s="6" t="s">
        <v>3021</v>
      </c>
      <c s="36" t="s">
        <v>83</v>
      </c>
      <c s="37">
        <v>2</v>
      </c>
      <c s="36">
        <v>0</v>
      </c>
      <c s="36">
        <f>ROUND(G316*H316,6)</f>
      </c>
      <c r="L316" s="38">
        <v>0</v>
      </c>
      <c s="32">
        <f>ROUND(ROUND(L316,2)*ROUND(G316,3),2)</f>
      </c>
      <c s="36" t="s">
        <v>56</v>
      </c>
      <c>
        <f>(M316*21)/100</f>
      </c>
      <c t="s">
        <v>27</v>
      </c>
    </row>
    <row r="317" spans="1:5" ht="12.75">
      <c r="A317" s="35" t="s">
        <v>57</v>
      </c>
      <c r="E317" s="39" t="s">
        <v>5</v>
      </c>
    </row>
    <row r="318" spans="1:5" ht="12.75">
      <c r="A318" s="35" t="s">
        <v>58</v>
      </c>
      <c r="E318" s="40" t="s">
        <v>2862</v>
      </c>
    </row>
    <row r="319" spans="1:5" ht="12.75">
      <c r="A319" t="s">
        <v>59</v>
      </c>
      <c r="E319" s="39" t="s">
        <v>5</v>
      </c>
    </row>
    <row r="320" spans="1:16" ht="12.75">
      <c r="A320" t="s">
        <v>52</v>
      </c>
      <c s="34" t="s">
        <v>432</v>
      </c>
      <c s="34" t="s">
        <v>3022</v>
      </c>
      <c s="35" t="s">
        <v>5</v>
      </c>
      <c s="6" t="s">
        <v>3023</v>
      </c>
      <c s="36" t="s">
        <v>83</v>
      </c>
      <c s="37">
        <v>4</v>
      </c>
      <c s="36">
        <v>0</v>
      </c>
      <c s="36">
        <f>ROUND(G320*H320,6)</f>
      </c>
      <c r="L320" s="38">
        <v>0</v>
      </c>
      <c s="32">
        <f>ROUND(ROUND(L320,2)*ROUND(G320,3),2)</f>
      </c>
      <c s="36" t="s">
        <v>56</v>
      </c>
      <c>
        <f>(M320*21)/100</f>
      </c>
      <c t="s">
        <v>27</v>
      </c>
    </row>
    <row r="321" spans="1:5" ht="12.75">
      <c r="A321" s="35" t="s">
        <v>57</v>
      </c>
      <c r="E321" s="39" t="s">
        <v>5</v>
      </c>
    </row>
    <row r="322" spans="1:5" ht="12.75">
      <c r="A322" s="35" t="s">
        <v>58</v>
      </c>
      <c r="E322" s="40" t="s">
        <v>2862</v>
      </c>
    </row>
    <row r="323" spans="1:5" ht="12.75">
      <c r="A323" t="s">
        <v>59</v>
      </c>
      <c r="E323" s="39" t="s">
        <v>5</v>
      </c>
    </row>
    <row r="324" spans="1:16" ht="12.75">
      <c r="A324" t="s">
        <v>52</v>
      </c>
      <c s="34" t="s">
        <v>436</v>
      </c>
      <c s="34" t="s">
        <v>3024</v>
      </c>
      <c s="35" t="s">
        <v>5</v>
      </c>
      <c s="6" t="s">
        <v>3025</v>
      </c>
      <c s="36" t="s">
        <v>83</v>
      </c>
      <c s="37">
        <v>18</v>
      </c>
      <c s="36">
        <v>0</v>
      </c>
      <c s="36">
        <f>ROUND(G324*H324,6)</f>
      </c>
      <c r="L324" s="38">
        <v>0</v>
      </c>
      <c s="32">
        <f>ROUND(ROUND(L324,2)*ROUND(G324,3),2)</f>
      </c>
      <c s="36" t="s">
        <v>56</v>
      </c>
      <c>
        <f>(M324*21)/100</f>
      </c>
      <c t="s">
        <v>27</v>
      </c>
    </row>
    <row r="325" spans="1:5" ht="12.75">
      <c r="A325" s="35" t="s">
        <v>57</v>
      </c>
      <c r="E325" s="39" t="s">
        <v>5</v>
      </c>
    </row>
    <row r="326" spans="1:5" ht="12.75">
      <c r="A326" s="35" t="s">
        <v>58</v>
      </c>
      <c r="E326" s="40" t="s">
        <v>2862</v>
      </c>
    </row>
    <row r="327" spans="1:5" ht="12.75">
      <c r="A327" t="s">
        <v>59</v>
      </c>
      <c r="E327" s="39" t="s">
        <v>5</v>
      </c>
    </row>
    <row r="328" spans="1:16" ht="12.75">
      <c r="A328" t="s">
        <v>52</v>
      </c>
      <c s="34" t="s">
        <v>440</v>
      </c>
      <c s="34" t="s">
        <v>3026</v>
      </c>
      <c s="35" t="s">
        <v>5</v>
      </c>
      <c s="6" t="s">
        <v>3027</v>
      </c>
      <c s="36" t="s">
        <v>83</v>
      </c>
      <c s="37">
        <v>2</v>
      </c>
      <c s="36">
        <v>0</v>
      </c>
      <c s="36">
        <f>ROUND(G328*H328,6)</f>
      </c>
      <c r="L328" s="38">
        <v>0</v>
      </c>
      <c s="32">
        <f>ROUND(ROUND(L328,2)*ROUND(G328,3),2)</f>
      </c>
      <c s="36" t="s">
        <v>56</v>
      </c>
      <c>
        <f>(M328*21)/100</f>
      </c>
      <c t="s">
        <v>27</v>
      </c>
    </row>
    <row r="329" spans="1:5" ht="12.75">
      <c r="A329" s="35" t="s">
        <v>57</v>
      </c>
      <c r="E329" s="39" t="s">
        <v>5</v>
      </c>
    </row>
    <row r="330" spans="1:5" ht="12.75">
      <c r="A330" s="35" t="s">
        <v>58</v>
      </c>
      <c r="E330" s="40" t="s">
        <v>2862</v>
      </c>
    </row>
    <row r="331" spans="1:5" ht="12.75">
      <c r="A331" t="s">
        <v>59</v>
      </c>
      <c r="E331" s="39" t="s">
        <v>5</v>
      </c>
    </row>
    <row r="332" spans="1:16" ht="12.75">
      <c r="A332" t="s">
        <v>52</v>
      </c>
      <c s="34" t="s">
        <v>444</v>
      </c>
      <c s="34" t="s">
        <v>3028</v>
      </c>
      <c s="35" t="s">
        <v>5</v>
      </c>
      <c s="6" t="s">
        <v>3029</v>
      </c>
      <c s="36" t="s">
        <v>83</v>
      </c>
      <c s="37">
        <v>16</v>
      </c>
      <c s="36">
        <v>0</v>
      </c>
      <c s="36">
        <f>ROUND(G332*H332,6)</f>
      </c>
      <c r="L332" s="38">
        <v>0</v>
      </c>
      <c s="32">
        <f>ROUND(ROUND(L332,2)*ROUND(G332,3),2)</f>
      </c>
      <c s="36" t="s">
        <v>56</v>
      </c>
      <c>
        <f>(M332*21)/100</f>
      </c>
      <c t="s">
        <v>27</v>
      </c>
    </row>
    <row r="333" spans="1:5" ht="12.75">
      <c r="A333" s="35" t="s">
        <v>57</v>
      </c>
      <c r="E333" s="39" t="s">
        <v>5</v>
      </c>
    </row>
    <row r="334" spans="1:5" ht="12.75">
      <c r="A334" s="35" t="s">
        <v>58</v>
      </c>
      <c r="E334" s="40" t="s">
        <v>2862</v>
      </c>
    </row>
    <row r="335" spans="1:5" ht="12.75">
      <c r="A335" t="s">
        <v>59</v>
      </c>
      <c r="E335" s="39" t="s">
        <v>5</v>
      </c>
    </row>
    <row r="336" spans="1:16" ht="12.75">
      <c r="A336" t="s">
        <v>52</v>
      </c>
      <c s="34" t="s">
        <v>448</v>
      </c>
      <c s="34" t="s">
        <v>3030</v>
      </c>
      <c s="35" t="s">
        <v>5</v>
      </c>
      <c s="6" t="s">
        <v>3031</v>
      </c>
      <c s="36" t="s">
        <v>68</v>
      </c>
      <c s="37">
        <v>120</v>
      </c>
      <c s="36">
        <v>0</v>
      </c>
      <c s="36">
        <f>ROUND(G336*H336,6)</f>
      </c>
      <c r="L336" s="38">
        <v>0</v>
      </c>
      <c s="32">
        <f>ROUND(ROUND(L336,2)*ROUND(G336,3),2)</f>
      </c>
      <c s="36" t="s">
        <v>56</v>
      </c>
      <c>
        <f>(M336*21)/100</f>
      </c>
      <c t="s">
        <v>27</v>
      </c>
    </row>
    <row r="337" spans="1:5" ht="12.75">
      <c r="A337" s="35" t="s">
        <v>57</v>
      </c>
      <c r="E337" s="39" t="s">
        <v>5</v>
      </c>
    </row>
    <row r="338" spans="1:5" ht="12.75">
      <c r="A338" s="35" t="s">
        <v>58</v>
      </c>
      <c r="E338" s="40" t="s">
        <v>2862</v>
      </c>
    </row>
    <row r="339" spans="1:5" ht="12.75">
      <c r="A339" t="s">
        <v>59</v>
      </c>
      <c r="E339" s="39" t="s">
        <v>5</v>
      </c>
    </row>
    <row r="340" spans="1:16" ht="12.75">
      <c r="A340" t="s">
        <v>52</v>
      </c>
      <c s="34" t="s">
        <v>452</v>
      </c>
      <c s="34" t="s">
        <v>3032</v>
      </c>
      <c s="35" t="s">
        <v>5</v>
      </c>
      <c s="6" t="s">
        <v>3033</v>
      </c>
      <c s="36" t="s">
        <v>68</v>
      </c>
      <c s="37">
        <v>168</v>
      </c>
      <c s="36">
        <v>0</v>
      </c>
      <c s="36">
        <f>ROUND(G340*H340,6)</f>
      </c>
      <c r="L340" s="38">
        <v>0</v>
      </c>
      <c s="32">
        <f>ROUND(ROUND(L340,2)*ROUND(G340,3),2)</f>
      </c>
      <c s="36" t="s">
        <v>56</v>
      </c>
      <c>
        <f>(M340*21)/100</f>
      </c>
      <c t="s">
        <v>27</v>
      </c>
    </row>
    <row r="341" spans="1:5" ht="12.75">
      <c r="A341" s="35" t="s">
        <v>57</v>
      </c>
      <c r="E341" s="39" t="s">
        <v>5</v>
      </c>
    </row>
    <row r="342" spans="1:5" ht="12.75">
      <c r="A342" s="35" t="s">
        <v>58</v>
      </c>
      <c r="E342" s="40" t="s">
        <v>2862</v>
      </c>
    </row>
    <row r="343" spans="1:5" ht="12.75">
      <c r="A343" t="s">
        <v>59</v>
      </c>
      <c r="E343" s="39" t="s">
        <v>5</v>
      </c>
    </row>
    <row r="344" spans="1:16" ht="12.75">
      <c r="A344" t="s">
        <v>52</v>
      </c>
      <c s="34" t="s">
        <v>456</v>
      </c>
      <c s="34" t="s">
        <v>3034</v>
      </c>
      <c s="35" t="s">
        <v>5</v>
      </c>
      <c s="6" t="s">
        <v>3035</v>
      </c>
      <c s="36" t="s">
        <v>3036</v>
      </c>
      <c s="37">
        <v>9090</v>
      </c>
      <c s="36">
        <v>0</v>
      </c>
      <c s="36">
        <f>ROUND(G344*H344,6)</f>
      </c>
      <c r="L344" s="38">
        <v>0</v>
      </c>
      <c s="32">
        <f>ROUND(ROUND(L344,2)*ROUND(G344,3),2)</f>
      </c>
      <c s="36" t="s">
        <v>56</v>
      </c>
      <c>
        <f>(M344*21)/100</f>
      </c>
      <c t="s">
        <v>27</v>
      </c>
    </row>
    <row r="345" spans="1:5" ht="12.75">
      <c r="A345" s="35" t="s">
        <v>57</v>
      </c>
      <c r="E345" s="39" t="s">
        <v>5</v>
      </c>
    </row>
    <row r="346" spans="1:5" ht="12.75">
      <c r="A346" s="35" t="s">
        <v>58</v>
      </c>
      <c r="E346" s="40" t="s">
        <v>2862</v>
      </c>
    </row>
    <row r="347" spans="1:5" ht="12.75">
      <c r="A347" t="s">
        <v>59</v>
      </c>
      <c r="E347" s="39" t="s">
        <v>5</v>
      </c>
    </row>
    <row r="348" spans="1:13" ht="12.75">
      <c r="A348" t="s">
        <v>49</v>
      </c>
      <c r="C348" s="31" t="s">
        <v>3037</v>
      </c>
      <c r="E348" s="33" t="s">
        <v>3038</v>
      </c>
      <c r="J348" s="32">
        <f>0</f>
      </c>
      <c s="32">
        <f>0</f>
      </c>
      <c s="32">
        <f>0+L349+L353+L357+L361+L365</f>
      </c>
      <c s="32">
        <f>0+M349+M353+M357+M361+M365</f>
      </c>
    </row>
    <row r="349" spans="1:16" ht="12.75">
      <c r="A349" t="s">
        <v>52</v>
      </c>
      <c s="34" t="s">
        <v>460</v>
      </c>
      <c s="34" t="s">
        <v>3039</v>
      </c>
      <c s="35" t="s">
        <v>5</v>
      </c>
      <c s="6" t="s">
        <v>3040</v>
      </c>
      <c s="36" t="s">
        <v>83</v>
      </c>
      <c s="37">
        <v>7</v>
      </c>
      <c s="36">
        <v>0</v>
      </c>
      <c s="36">
        <f>ROUND(G349*H349,6)</f>
      </c>
      <c r="L349" s="38">
        <v>0</v>
      </c>
      <c s="32">
        <f>ROUND(ROUND(L349,2)*ROUND(G349,3),2)</f>
      </c>
      <c s="36" t="s">
        <v>655</v>
      </c>
      <c>
        <f>(M349*21)/100</f>
      </c>
      <c t="s">
        <v>27</v>
      </c>
    </row>
    <row r="350" spans="1:5" ht="12.75">
      <c r="A350" s="35" t="s">
        <v>57</v>
      </c>
      <c r="E350" s="39" t="s">
        <v>5</v>
      </c>
    </row>
    <row r="351" spans="1:5" ht="12.75">
      <c r="A351" s="35" t="s">
        <v>58</v>
      </c>
      <c r="E351" s="40" t="s">
        <v>3041</v>
      </c>
    </row>
    <row r="352" spans="1:5" ht="12.75">
      <c r="A352" t="s">
        <v>59</v>
      </c>
      <c r="E352" s="39" t="s">
        <v>5</v>
      </c>
    </row>
    <row r="353" spans="1:16" ht="12.75">
      <c r="A353" t="s">
        <v>52</v>
      </c>
      <c s="34" t="s">
        <v>3042</v>
      </c>
      <c s="34" t="s">
        <v>3043</v>
      </c>
      <c s="35" t="s">
        <v>5</v>
      </c>
      <c s="6" t="s">
        <v>3044</v>
      </c>
      <c s="36" t="s">
        <v>3045</v>
      </c>
      <c s="37">
        <v>7</v>
      </c>
      <c s="36">
        <v>0</v>
      </c>
      <c s="36">
        <f>ROUND(G353*H353,6)</f>
      </c>
      <c r="L353" s="38">
        <v>0</v>
      </c>
      <c s="32">
        <f>ROUND(ROUND(L353,2)*ROUND(G353,3),2)</f>
      </c>
      <c s="36" t="s">
        <v>655</v>
      </c>
      <c>
        <f>(M353*21)/100</f>
      </c>
      <c t="s">
        <v>27</v>
      </c>
    </row>
    <row r="354" spans="1:5" ht="12.75">
      <c r="A354" s="35" t="s">
        <v>57</v>
      </c>
      <c r="E354" s="39" t="s">
        <v>5</v>
      </c>
    </row>
    <row r="355" spans="1:5" ht="12.75">
      <c r="A355" s="35" t="s">
        <v>58</v>
      </c>
      <c r="E355" s="40" t="s">
        <v>3041</v>
      </c>
    </row>
    <row r="356" spans="1:5" ht="12.75">
      <c r="A356" t="s">
        <v>59</v>
      </c>
      <c r="E356" s="39" t="s">
        <v>5</v>
      </c>
    </row>
    <row r="357" spans="1:16" ht="12.75">
      <c r="A357" t="s">
        <v>52</v>
      </c>
      <c s="34" t="s">
        <v>3046</v>
      </c>
      <c s="34" t="s">
        <v>3047</v>
      </c>
      <c s="35" t="s">
        <v>5</v>
      </c>
      <c s="6" t="s">
        <v>3048</v>
      </c>
      <c s="36" t="s">
        <v>83</v>
      </c>
      <c s="37">
        <v>7</v>
      </c>
      <c s="36">
        <v>0</v>
      </c>
      <c s="36">
        <f>ROUND(G357*H357,6)</f>
      </c>
      <c r="L357" s="38">
        <v>0</v>
      </c>
      <c s="32">
        <f>ROUND(ROUND(L357,2)*ROUND(G357,3),2)</f>
      </c>
      <c s="36" t="s">
        <v>655</v>
      </c>
      <c>
        <f>(M357*21)/100</f>
      </c>
      <c t="s">
        <v>27</v>
      </c>
    </row>
    <row r="358" spans="1:5" ht="12.75">
      <c r="A358" s="35" t="s">
        <v>57</v>
      </c>
      <c r="E358" s="39" t="s">
        <v>5</v>
      </c>
    </row>
    <row r="359" spans="1:5" ht="12.75">
      <c r="A359" s="35" t="s">
        <v>58</v>
      </c>
      <c r="E359" s="40" t="s">
        <v>3041</v>
      </c>
    </row>
    <row r="360" spans="1:5" ht="12.75">
      <c r="A360" t="s">
        <v>59</v>
      </c>
      <c r="E360" s="39" t="s">
        <v>5</v>
      </c>
    </row>
    <row r="361" spans="1:16" ht="12.75">
      <c r="A361" t="s">
        <v>52</v>
      </c>
      <c s="34" t="s">
        <v>3049</v>
      </c>
      <c s="34" t="s">
        <v>3050</v>
      </c>
      <c s="35" t="s">
        <v>5</v>
      </c>
      <c s="6" t="s">
        <v>3051</v>
      </c>
      <c s="36" t="s">
        <v>83</v>
      </c>
      <c s="37">
        <v>6</v>
      </c>
      <c s="36">
        <v>0</v>
      </c>
      <c s="36">
        <f>ROUND(G361*H361,6)</f>
      </c>
      <c r="L361" s="38">
        <v>0</v>
      </c>
      <c s="32">
        <f>ROUND(ROUND(L361,2)*ROUND(G361,3),2)</f>
      </c>
      <c s="36" t="s">
        <v>655</v>
      </c>
      <c>
        <f>(M361*21)/100</f>
      </c>
      <c t="s">
        <v>27</v>
      </c>
    </row>
    <row r="362" spans="1:5" ht="12.75">
      <c r="A362" s="35" t="s">
        <v>57</v>
      </c>
      <c r="E362" s="39" t="s">
        <v>5</v>
      </c>
    </row>
    <row r="363" spans="1:5" ht="12.75">
      <c r="A363" s="35" t="s">
        <v>58</v>
      </c>
      <c r="E363" s="40" t="s">
        <v>3041</v>
      </c>
    </row>
    <row r="364" spans="1:5" ht="12.75">
      <c r="A364" t="s">
        <v>59</v>
      </c>
      <c r="E364" s="39" t="s">
        <v>5</v>
      </c>
    </row>
    <row r="365" spans="1:16" ht="12.75">
      <c r="A365" t="s">
        <v>52</v>
      </c>
      <c s="34" t="s">
        <v>3052</v>
      </c>
      <c s="34" t="s">
        <v>3053</v>
      </c>
      <c s="35" t="s">
        <v>5</v>
      </c>
      <c s="6" t="s">
        <v>3054</v>
      </c>
      <c s="36" t="s">
        <v>83</v>
      </c>
      <c s="37">
        <v>2</v>
      </c>
      <c s="36">
        <v>0</v>
      </c>
      <c s="36">
        <f>ROUND(G365*H365,6)</f>
      </c>
      <c r="L365" s="38">
        <v>0</v>
      </c>
      <c s="32">
        <f>ROUND(ROUND(L365,2)*ROUND(G365,3),2)</f>
      </c>
      <c s="36" t="s">
        <v>655</v>
      </c>
      <c>
        <f>(M365*21)/100</f>
      </c>
      <c t="s">
        <v>27</v>
      </c>
    </row>
    <row r="366" spans="1:5" ht="12.75">
      <c r="A366" s="35" t="s">
        <v>57</v>
      </c>
      <c r="E366" s="39" t="s">
        <v>5</v>
      </c>
    </row>
    <row r="367" spans="1:5" ht="12.75">
      <c r="A367" s="35" t="s">
        <v>58</v>
      </c>
      <c r="E367" s="40" t="s">
        <v>3041</v>
      </c>
    </row>
    <row r="368" spans="1:5" ht="12.75">
      <c r="A368" t="s">
        <v>59</v>
      </c>
      <c r="E368" s="39" t="s">
        <v>5</v>
      </c>
    </row>
    <row r="369" spans="1:13" ht="12.75">
      <c r="A369" t="s">
        <v>49</v>
      </c>
      <c r="C369" s="31" t="s">
        <v>649</v>
      </c>
      <c r="E369" s="33" t="s">
        <v>2329</v>
      </c>
      <c r="J369" s="32">
        <f>0</f>
      </c>
      <c s="32">
        <f>0</f>
      </c>
      <c s="32">
        <f>0+L370+L374+L378+L382+L386</f>
      </c>
      <c s="32">
        <f>0+M370+M374+M378+M382+M386</f>
      </c>
    </row>
    <row r="370" spans="1:16" ht="25.5">
      <c r="A370" t="s">
        <v>52</v>
      </c>
      <c s="34" t="s">
        <v>3055</v>
      </c>
      <c s="34" t="s">
        <v>972</v>
      </c>
      <c s="35" t="s">
        <v>652</v>
      </c>
      <c s="6" t="s">
        <v>973</v>
      </c>
      <c s="36" t="s">
        <v>654</v>
      </c>
      <c s="37">
        <v>200</v>
      </c>
      <c s="36">
        <v>0</v>
      </c>
      <c s="36">
        <f>ROUND(G370*H370,6)</f>
      </c>
      <c r="L370" s="38">
        <v>0</v>
      </c>
      <c s="32">
        <f>ROUND(ROUND(L370,2)*ROUND(G370,3),2)</f>
      </c>
      <c s="36" t="s">
        <v>655</v>
      </c>
      <c>
        <f>(M370*21)/100</f>
      </c>
      <c t="s">
        <v>27</v>
      </c>
    </row>
    <row r="371" spans="1:5" ht="12.75">
      <c r="A371" s="35" t="s">
        <v>57</v>
      </c>
      <c r="E371" s="39" t="s">
        <v>656</v>
      </c>
    </row>
    <row r="372" spans="1:5" ht="12.75">
      <c r="A372" s="35" t="s">
        <v>58</v>
      </c>
      <c r="E372" s="40" t="s">
        <v>5</v>
      </c>
    </row>
    <row r="373" spans="1:5" ht="12.75">
      <c r="A373" t="s">
        <v>59</v>
      </c>
      <c r="E373" s="39" t="s">
        <v>5</v>
      </c>
    </row>
    <row r="374" spans="1:16" ht="25.5">
      <c r="A374" t="s">
        <v>52</v>
      </c>
      <c s="34" t="s">
        <v>652</v>
      </c>
      <c s="34" t="s">
        <v>1371</v>
      </c>
      <c s="35" t="s">
        <v>652</v>
      </c>
      <c s="6" t="s">
        <v>1372</v>
      </c>
      <c s="36" t="s">
        <v>654</v>
      </c>
      <c s="37">
        <v>102</v>
      </c>
      <c s="36">
        <v>0</v>
      </c>
      <c s="36">
        <f>ROUND(G374*H374,6)</f>
      </c>
      <c r="L374" s="38">
        <v>0</v>
      </c>
      <c s="32">
        <f>ROUND(ROUND(L374,2)*ROUND(G374,3),2)</f>
      </c>
      <c s="36" t="s">
        <v>655</v>
      </c>
      <c>
        <f>(M374*21)/100</f>
      </c>
      <c t="s">
        <v>27</v>
      </c>
    </row>
    <row r="375" spans="1:5" ht="12.75">
      <c r="A375" s="35" t="s">
        <v>57</v>
      </c>
      <c r="E375" s="39" t="s">
        <v>656</v>
      </c>
    </row>
    <row r="376" spans="1:5" ht="12.75">
      <c r="A376" s="35" t="s">
        <v>58</v>
      </c>
      <c r="E376" s="40" t="s">
        <v>5</v>
      </c>
    </row>
    <row r="377" spans="1:5" ht="12.75">
      <c r="A377" t="s">
        <v>59</v>
      </c>
      <c r="E377" s="39" t="s">
        <v>5</v>
      </c>
    </row>
    <row r="378" spans="1:16" ht="25.5">
      <c r="A378" t="s">
        <v>52</v>
      </c>
      <c s="34" t="s">
        <v>3056</v>
      </c>
      <c s="34" t="s">
        <v>3057</v>
      </c>
      <c s="35" t="s">
        <v>652</v>
      </c>
      <c s="6" t="s">
        <v>3058</v>
      </c>
      <c s="36" t="s">
        <v>654</v>
      </c>
      <c s="37">
        <v>0.5</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5</v>
      </c>
    </row>
    <row r="381" spans="1:5" ht="12.75">
      <c r="A381" t="s">
        <v>59</v>
      </c>
      <c r="E381" s="39" t="s">
        <v>5</v>
      </c>
    </row>
    <row r="382" spans="1:16" ht="25.5">
      <c r="A382" t="s">
        <v>52</v>
      </c>
      <c s="34" t="s">
        <v>3059</v>
      </c>
      <c s="34" t="s">
        <v>1725</v>
      </c>
      <c s="35" t="s">
        <v>652</v>
      </c>
      <c s="6" t="s">
        <v>1726</v>
      </c>
      <c s="36" t="s">
        <v>654</v>
      </c>
      <c s="37">
        <v>4</v>
      </c>
      <c s="36">
        <v>0</v>
      </c>
      <c s="36">
        <f>ROUND(G382*H382,6)</f>
      </c>
      <c r="L382" s="38">
        <v>0</v>
      </c>
      <c s="32">
        <f>ROUND(ROUND(L382,2)*ROUND(G382,3),2)</f>
      </c>
      <c s="36" t="s">
        <v>655</v>
      </c>
      <c>
        <f>(M382*21)/100</f>
      </c>
      <c t="s">
        <v>27</v>
      </c>
    </row>
    <row r="383" spans="1:5" ht="25.5">
      <c r="A383" s="35" t="s">
        <v>57</v>
      </c>
      <c r="E383" s="39" t="s">
        <v>663</v>
      </c>
    </row>
    <row r="384" spans="1:5" ht="12.75">
      <c r="A384" s="35" t="s">
        <v>58</v>
      </c>
      <c r="E384" s="40" t="s">
        <v>5</v>
      </c>
    </row>
    <row r="385" spans="1:5" ht="12.75">
      <c r="A385" t="s">
        <v>59</v>
      </c>
      <c r="E385" s="39" t="s">
        <v>5</v>
      </c>
    </row>
    <row r="386" spans="1:16" ht="25.5">
      <c r="A386" t="s">
        <v>52</v>
      </c>
      <c s="34" t="s">
        <v>3060</v>
      </c>
      <c s="34" t="s">
        <v>3061</v>
      </c>
      <c s="35" t="s">
        <v>652</v>
      </c>
      <c s="6" t="s">
        <v>3062</v>
      </c>
      <c s="36" t="s">
        <v>654</v>
      </c>
      <c s="37">
        <v>1</v>
      </c>
      <c s="36">
        <v>0</v>
      </c>
      <c s="36">
        <f>ROUND(G386*H386,6)</f>
      </c>
      <c r="L386" s="38">
        <v>0</v>
      </c>
      <c s="32">
        <f>ROUND(ROUND(L386,2)*ROUND(G386,3),2)</f>
      </c>
      <c s="36" t="s">
        <v>655</v>
      </c>
      <c>
        <f>(M386*21)/100</f>
      </c>
      <c t="s">
        <v>27</v>
      </c>
    </row>
    <row r="387" spans="1:5" ht="25.5">
      <c r="A387" s="35" t="s">
        <v>57</v>
      </c>
      <c r="E387" s="39" t="s">
        <v>663</v>
      </c>
    </row>
    <row r="388" spans="1:5" ht="12.75">
      <c r="A388" s="35" t="s">
        <v>58</v>
      </c>
      <c r="E388" s="40" t="s">
        <v>5</v>
      </c>
    </row>
    <row r="389" spans="1:5" ht="12.75">
      <c r="A389" t="s">
        <v>59</v>
      </c>
      <c r="E389" s="39" t="s">
        <v>5</v>
      </c>
    </row>
    <row r="390" spans="1:13" ht="12.75">
      <c r="A390" t="s">
        <v>46</v>
      </c>
      <c r="C390" s="31" t="s">
        <v>3063</v>
      </c>
      <c r="E390" s="33" t="s">
        <v>3064</v>
      </c>
      <c r="J390" s="32">
        <f>0+J391+J424+J429+J438+J531</f>
      </c>
      <c s="32">
        <f>0+K391+K424+K429+K438+K531</f>
      </c>
      <c s="32">
        <f>0+L391+L424+L429+L438+L531</f>
      </c>
      <c s="32">
        <f>0+M391+M424+M429+M438+M531</f>
      </c>
    </row>
    <row r="391" spans="1:13" ht="12.75">
      <c r="A391" t="s">
        <v>49</v>
      </c>
      <c r="C391" s="31" t="s">
        <v>50</v>
      </c>
      <c r="E391" s="33" t="s">
        <v>51</v>
      </c>
      <c r="J391" s="32">
        <f>0</f>
      </c>
      <c s="32">
        <f>0</f>
      </c>
      <c s="32">
        <f>0+L392+L396+L400+L404+L408+L412+L416+L420</f>
      </c>
      <c s="32">
        <f>0+M392+M396+M400+M404+M408+M412+M416+M420</f>
      </c>
    </row>
    <row r="392" spans="1:16" ht="12.75">
      <c r="A392" t="s">
        <v>52</v>
      </c>
      <c s="34" t="s">
        <v>50</v>
      </c>
      <c s="34" t="s">
        <v>1855</v>
      </c>
      <c s="35" t="s">
        <v>5</v>
      </c>
      <c s="6" t="s">
        <v>1856</v>
      </c>
      <c s="36" t="s">
        <v>77</v>
      </c>
      <c s="37">
        <v>175</v>
      </c>
      <c s="36">
        <v>0</v>
      </c>
      <c s="36">
        <f>ROUND(G392*H392,6)</f>
      </c>
      <c r="L392" s="38">
        <v>0</v>
      </c>
      <c s="32">
        <f>ROUND(ROUND(L392,2)*ROUND(G392,3),2)</f>
      </c>
      <c s="36" t="s">
        <v>56</v>
      </c>
      <c>
        <f>(M392*21)/100</f>
      </c>
      <c t="s">
        <v>27</v>
      </c>
    </row>
    <row r="393" spans="1:5" ht="12.75">
      <c r="A393" s="35" t="s">
        <v>57</v>
      </c>
      <c r="E393" s="39" t="s">
        <v>5</v>
      </c>
    </row>
    <row r="394" spans="1:5" ht="12.75">
      <c r="A394" s="35" t="s">
        <v>58</v>
      </c>
      <c r="E394" s="40" t="s">
        <v>3065</v>
      </c>
    </row>
    <row r="395" spans="1:5" ht="12.75">
      <c r="A395" t="s">
        <v>59</v>
      </c>
      <c r="E395" s="39" t="s">
        <v>1858</v>
      </c>
    </row>
    <row r="396" spans="1:16" ht="12.75">
      <c r="A396" t="s">
        <v>52</v>
      </c>
      <c s="34" t="s">
        <v>27</v>
      </c>
      <c s="34" t="s">
        <v>2013</v>
      </c>
      <c s="35" t="s">
        <v>5</v>
      </c>
      <c s="6" t="s">
        <v>2014</v>
      </c>
      <c s="36" t="s">
        <v>77</v>
      </c>
      <c s="37">
        <v>25</v>
      </c>
      <c s="36">
        <v>0</v>
      </c>
      <c s="36">
        <f>ROUND(G396*H396,6)</f>
      </c>
      <c r="L396" s="38">
        <v>0</v>
      </c>
      <c s="32">
        <f>ROUND(ROUND(L396,2)*ROUND(G396,3),2)</f>
      </c>
      <c s="36" t="s">
        <v>56</v>
      </c>
      <c>
        <f>(M396*21)/100</f>
      </c>
      <c t="s">
        <v>27</v>
      </c>
    </row>
    <row r="397" spans="1:5" ht="12.75">
      <c r="A397" s="35" t="s">
        <v>57</v>
      </c>
      <c r="E397" s="39" t="s">
        <v>5</v>
      </c>
    </row>
    <row r="398" spans="1:5" ht="12.75">
      <c r="A398" s="35" t="s">
        <v>58</v>
      </c>
      <c r="E398" s="40" t="s">
        <v>3065</v>
      </c>
    </row>
    <row r="399" spans="1:5" ht="12.75">
      <c r="A399" t="s">
        <v>59</v>
      </c>
      <c r="E399" s="39" t="s">
        <v>2015</v>
      </c>
    </row>
    <row r="400" spans="1:16" ht="25.5">
      <c r="A400" t="s">
        <v>52</v>
      </c>
      <c s="34" t="s">
        <v>26</v>
      </c>
      <c s="34" t="s">
        <v>1440</v>
      </c>
      <c s="35" t="s">
        <v>5</v>
      </c>
      <c s="6" t="s">
        <v>1441</v>
      </c>
      <c s="36" t="s">
        <v>55</v>
      </c>
      <c s="37">
        <v>15</v>
      </c>
      <c s="36">
        <v>0</v>
      </c>
      <c s="36">
        <f>ROUND(G400*H400,6)</f>
      </c>
      <c r="L400" s="38">
        <v>0</v>
      </c>
      <c s="32">
        <f>ROUND(ROUND(L400,2)*ROUND(G400,3),2)</f>
      </c>
      <c s="36" t="s">
        <v>56</v>
      </c>
      <c>
        <f>(M400*21)/100</f>
      </c>
      <c t="s">
        <v>27</v>
      </c>
    </row>
    <row r="401" spans="1:5" ht="12.75">
      <c r="A401" s="35" t="s">
        <v>57</v>
      </c>
      <c r="E401" s="39" t="s">
        <v>5</v>
      </c>
    </row>
    <row r="402" spans="1:5" ht="12.75">
      <c r="A402" s="35" t="s">
        <v>58</v>
      </c>
      <c r="E402" s="40" t="s">
        <v>3065</v>
      </c>
    </row>
    <row r="403" spans="1:5" ht="63.75">
      <c r="A403" t="s">
        <v>59</v>
      </c>
      <c r="E403" s="39" t="s">
        <v>3066</v>
      </c>
    </row>
    <row r="404" spans="1:16" ht="12.75">
      <c r="A404" t="s">
        <v>52</v>
      </c>
      <c s="34" t="s">
        <v>65</v>
      </c>
      <c s="34" t="s">
        <v>53</v>
      </c>
      <c s="35" t="s">
        <v>5</v>
      </c>
      <c s="6" t="s">
        <v>54</v>
      </c>
      <c s="36" t="s">
        <v>55</v>
      </c>
      <c s="37">
        <v>22.5</v>
      </c>
      <c s="36">
        <v>0</v>
      </c>
      <c s="36">
        <f>ROUND(G404*H404,6)</f>
      </c>
      <c r="L404" s="38">
        <v>0</v>
      </c>
      <c s="32">
        <f>ROUND(ROUND(L404,2)*ROUND(G404,3),2)</f>
      </c>
      <c s="36" t="s">
        <v>56</v>
      </c>
      <c>
        <f>(M404*21)/100</f>
      </c>
      <c t="s">
        <v>27</v>
      </c>
    </row>
    <row r="405" spans="1:5" ht="12.75">
      <c r="A405" s="35" t="s">
        <v>57</v>
      </c>
      <c r="E405" s="39" t="s">
        <v>5</v>
      </c>
    </row>
    <row r="406" spans="1:5" ht="12.75">
      <c r="A406" s="35" t="s">
        <v>58</v>
      </c>
      <c r="E406" s="40" t="s">
        <v>3065</v>
      </c>
    </row>
    <row r="407" spans="1:5" ht="318.75">
      <c r="A407" t="s">
        <v>59</v>
      </c>
      <c r="E407" s="39" t="s">
        <v>1861</v>
      </c>
    </row>
    <row r="408" spans="1:16" ht="12.75">
      <c r="A408" t="s">
        <v>52</v>
      </c>
      <c s="34" t="s">
        <v>70</v>
      </c>
      <c s="34" t="s">
        <v>758</v>
      </c>
      <c s="35" t="s">
        <v>5</v>
      </c>
      <c s="6" t="s">
        <v>759</v>
      </c>
      <c s="36" t="s">
        <v>68</v>
      </c>
      <c s="37">
        <v>30</v>
      </c>
      <c s="36">
        <v>0</v>
      </c>
      <c s="36">
        <f>ROUND(G408*H408,6)</f>
      </c>
      <c r="L408" s="38">
        <v>0</v>
      </c>
      <c s="32">
        <f>ROUND(ROUND(L408,2)*ROUND(G408,3),2)</f>
      </c>
      <c s="36" t="s">
        <v>56</v>
      </c>
      <c>
        <f>(M408*21)/100</f>
      </c>
      <c t="s">
        <v>27</v>
      </c>
    </row>
    <row r="409" spans="1:5" ht="12.75">
      <c r="A409" s="35" t="s">
        <v>57</v>
      </c>
      <c r="E409" s="39" t="s">
        <v>5</v>
      </c>
    </row>
    <row r="410" spans="1:5" ht="12.75">
      <c r="A410" s="35" t="s">
        <v>58</v>
      </c>
      <c r="E410" s="40" t="s">
        <v>3065</v>
      </c>
    </row>
    <row r="411" spans="1:5" ht="25.5">
      <c r="A411" t="s">
        <v>59</v>
      </c>
      <c r="E411" s="39" t="s">
        <v>69</v>
      </c>
    </row>
    <row r="412" spans="1:16" ht="12.75">
      <c r="A412" t="s">
        <v>52</v>
      </c>
      <c s="34" t="s">
        <v>74</v>
      </c>
      <c s="34" t="s">
        <v>71</v>
      </c>
      <c s="35" t="s">
        <v>5</v>
      </c>
      <c s="6" t="s">
        <v>72</v>
      </c>
      <c s="36" t="s">
        <v>55</v>
      </c>
      <c s="37">
        <v>83</v>
      </c>
      <c s="36">
        <v>0</v>
      </c>
      <c s="36">
        <f>ROUND(G412*H412,6)</f>
      </c>
      <c r="L412" s="38">
        <v>0</v>
      </c>
      <c s="32">
        <f>ROUND(ROUND(L412,2)*ROUND(G412,3),2)</f>
      </c>
      <c s="36" t="s">
        <v>56</v>
      </c>
      <c>
        <f>(M412*21)/100</f>
      </c>
      <c t="s">
        <v>27</v>
      </c>
    </row>
    <row r="413" spans="1:5" ht="12.75">
      <c r="A413" s="35" t="s">
        <v>57</v>
      </c>
      <c r="E413" s="39" t="s">
        <v>5</v>
      </c>
    </row>
    <row r="414" spans="1:5" ht="12.75">
      <c r="A414" s="35" t="s">
        <v>58</v>
      </c>
      <c r="E414" s="40" t="s">
        <v>3065</v>
      </c>
    </row>
    <row r="415" spans="1:5" ht="229.5">
      <c r="A415" t="s">
        <v>59</v>
      </c>
      <c r="E415" s="39" t="s">
        <v>3067</v>
      </c>
    </row>
    <row r="416" spans="1:16" ht="12.75">
      <c r="A416" t="s">
        <v>52</v>
      </c>
      <c s="34" t="s">
        <v>79</v>
      </c>
      <c s="34" t="s">
        <v>1865</v>
      </c>
      <c s="35" t="s">
        <v>5</v>
      </c>
      <c s="6" t="s">
        <v>1866</v>
      </c>
      <c s="36" t="s">
        <v>77</v>
      </c>
      <c s="37">
        <v>175</v>
      </c>
      <c s="36">
        <v>0</v>
      </c>
      <c s="36">
        <f>ROUND(G416*H416,6)</f>
      </c>
      <c r="L416" s="38">
        <v>0</v>
      </c>
      <c s="32">
        <f>ROUND(ROUND(L416,2)*ROUND(G416,3),2)</f>
      </c>
      <c s="36" t="s">
        <v>56</v>
      </c>
      <c>
        <f>(M416*21)/100</f>
      </c>
      <c t="s">
        <v>27</v>
      </c>
    </row>
    <row r="417" spans="1:5" ht="12.75">
      <c r="A417" s="35" t="s">
        <v>57</v>
      </c>
      <c r="E417" s="39" t="s">
        <v>5</v>
      </c>
    </row>
    <row r="418" spans="1:5" ht="12.75">
      <c r="A418" s="35" t="s">
        <v>58</v>
      </c>
      <c r="E418" s="40" t="s">
        <v>3065</v>
      </c>
    </row>
    <row r="419" spans="1:5" ht="38.25">
      <c r="A419" t="s">
        <v>59</v>
      </c>
      <c r="E419" s="39" t="s">
        <v>1867</v>
      </c>
    </row>
    <row r="420" spans="1:16" ht="12.75">
      <c r="A420" t="s">
        <v>52</v>
      </c>
      <c s="34" t="s">
        <v>85</v>
      </c>
      <c s="34" t="s">
        <v>2029</v>
      </c>
      <c s="35" t="s">
        <v>5</v>
      </c>
      <c s="6" t="s">
        <v>2030</v>
      </c>
      <c s="36" t="s">
        <v>77</v>
      </c>
      <c s="37">
        <v>25</v>
      </c>
      <c s="36">
        <v>0</v>
      </c>
      <c s="36">
        <f>ROUND(G420*H420,6)</f>
      </c>
      <c r="L420" s="38">
        <v>0</v>
      </c>
      <c s="32">
        <f>ROUND(ROUND(L420,2)*ROUND(G420,3),2)</f>
      </c>
      <c s="36" t="s">
        <v>56</v>
      </c>
      <c>
        <f>(M420*21)/100</f>
      </c>
      <c t="s">
        <v>27</v>
      </c>
    </row>
    <row r="421" spans="1:5" ht="12.75">
      <c r="A421" s="35" t="s">
        <v>57</v>
      </c>
      <c r="E421" s="39" t="s">
        <v>5</v>
      </c>
    </row>
    <row r="422" spans="1:5" ht="12.75">
      <c r="A422" s="35" t="s">
        <v>58</v>
      </c>
      <c r="E422" s="40" t="s">
        <v>3065</v>
      </c>
    </row>
    <row r="423" spans="1:5" ht="25.5">
      <c r="A423" t="s">
        <v>59</v>
      </c>
      <c r="E423" s="39" t="s">
        <v>3068</v>
      </c>
    </row>
    <row r="424" spans="1:13" ht="12.75">
      <c r="A424" t="s">
        <v>49</v>
      </c>
      <c r="C424" s="31" t="s">
        <v>27</v>
      </c>
      <c r="E424" s="33" t="s">
        <v>981</v>
      </c>
      <c r="J424" s="32">
        <f>0</f>
      </c>
      <c s="32">
        <f>0</f>
      </c>
      <c s="32">
        <f>0+L425</f>
      </c>
      <c s="32">
        <f>0+M425</f>
      </c>
    </row>
    <row r="425" spans="1:16" ht="12.75">
      <c r="A425" t="s">
        <v>52</v>
      </c>
      <c s="34" t="s">
        <v>89</v>
      </c>
      <c s="34" t="s">
        <v>2248</v>
      </c>
      <c s="35" t="s">
        <v>5</v>
      </c>
      <c s="6" t="s">
        <v>2249</v>
      </c>
      <c s="36" t="s">
        <v>77</v>
      </c>
      <c s="37">
        <v>150</v>
      </c>
      <c s="36">
        <v>0</v>
      </c>
      <c s="36">
        <f>ROUND(G425*H425,6)</f>
      </c>
      <c r="L425" s="38">
        <v>0</v>
      </c>
      <c s="32">
        <f>ROUND(ROUND(L425,2)*ROUND(G425,3),2)</f>
      </c>
      <c s="36" t="s">
        <v>56</v>
      </c>
      <c>
        <f>(M425*21)/100</f>
      </c>
      <c t="s">
        <v>27</v>
      </c>
    </row>
    <row r="426" spans="1:5" ht="12.75">
      <c r="A426" s="35" t="s">
        <v>57</v>
      </c>
      <c r="E426" s="39" t="s">
        <v>5</v>
      </c>
    </row>
    <row r="427" spans="1:5" ht="12.75">
      <c r="A427" s="35" t="s">
        <v>58</v>
      </c>
      <c r="E427" s="40" t="s">
        <v>3065</v>
      </c>
    </row>
    <row r="428" spans="1:5" ht="102">
      <c r="A428" t="s">
        <v>59</v>
      </c>
      <c r="E428" s="39" t="s">
        <v>1751</v>
      </c>
    </row>
    <row r="429" spans="1:13" ht="12.75">
      <c r="A429" t="s">
        <v>49</v>
      </c>
      <c r="C429" s="31" t="s">
        <v>65</v>
      </c>
      <c r="E429" s="33" t="s">
        <v>1571</v>
      </c>
      <c r="J429" s="32">
        <f>0</f>
      </c>
      <c s="32">
        <f>0</f>
      </c>
      <c s="32">
        <f>0+L430+L434</f>
      </c>
      <c s="32">
        <f>0+M430+M434</f>
      </c>
    </row>
    <row r="430" spans="1:16" ht="12.75">
      <c r="A430" t="s">
        <v>52</v>
      </c>
      <c s="34" t="s">
        <v>93</v>
      </c>
      <c s="34" t="s">
        <v>1775</v>
      </c>
      <c s="35" t="s">
        <v>5</v>
      </c>
      <c s="6" t="s">
        <v>1776</v>
      </c>
      <c s="36" t="s">
        <v>55</v>
      </c>
      <c s="37">
        <v>15</v>
      </c>
      <c s="36">
        <v>0</v>
      </c>
      <c s="36">
        <f>ROUND(G430*H430,6)</f>
      </c>
      <c r="L430" s="38">
        <v>0</v>
      </c>
      <c s="32">
        <f>ROUND(ROUND(L430,2)*ROUND(G430,3),2)</f>
      </c>
      <c s="36" t="s">
        <v>56</v>
      </c>
      <c>
        <f>(M430*21)/100</f>
      </c>
      <c t="s">
        <v>27</v>
      </c>
    </row>
    <row r="431" spans="1:5" ht="12.75">
      <c r="A431" s="35" t="s">
        <v>57</v>
      </c>
      <c r="E431" s="39" t="s">
        <v>5</v>
      </c>
    </row>
    <row r="432" spans="1:5" ht="12.75">
      <c r="A432" s="35" t="s">
        <v>58</v>
      </c>
      <c r="E432" s="40" t="s">
        <v>3065</v>
      </c>
    </row>
    <row r="433" spans="1:5" ht="38.25">
      <c r="A433" t="s">
        <v>59</v>
      </c>
      <c r="E433" s="39" t="s">
        <v>1522</v>
      </c>
    </row>
    <row r="434" spans="1:16" ht="12.75">
      <c r="A434" t="s">
        <v>52</v>
      </c>
      <c s="34" t="s">
        <v>97</v>
      </c>
      <c s="34" t="s">
        <v>1870</v>
      </c>
      <c s="35" t="s">
        <v>5</v>
      </c>
      <c s="6" t="s">
        <v>1871</v>
      </c>
      <c s="36" t="s">
        <v>55</v>
      </c>
      <c s="37">
        <v>5</v>
      </c>
      <c s="36">
        <v>0</v>
      </c>
      <c s="36">
        <f>ROUND(G434*H434,6)</f>
      </c>
      <c r="L434" s="38">
        <v>0</v>
      </c>
      <c s="32">
        <f>ROUND(ROUND(L434,2)*ROUND(G434,3),2)</f>
      </c>
      <c s="36" t="s">
        <v>56</v>
      </c>
      <c>
        <f>(M434*21)/100</f>
      </c>
      <c t="s">
        <v>27</v>
      </c>
    </row>
    <row r="435" spans="1:5" ht="12.75">
      <c r="A435" s="35" t="s">
        <v>57</v>
      </c>
      <c r="E435" s="39" t="s">
        <v>5</v>
      </c>
    </row>
    <row r="436" spans="1:5" ht="12.75">
      <c r="A436" s="35" t="s">
        <v>58</v>
      </c>
      <c r="E436" s="40" t="s">
        <v>3065</v>
      </c>
    </row>
    <row r="437" spans="1:5" ht="38.25">
      <c r="A437" t="s">
        <v>59</v>
      </c>
      <c r="E437" s="39" t="s">
        <v>1522</v>
      </c>
    </row>
    <row r="438" spans="1:13" ht="12.75">
      <c r="A438" t="s">
        <v>49</v>
      </c>
      <c r="C438" s="31" t="s">
        <v>79</v>
      </c>
      <c r="E438" s="33" t="s">
        <v>80</v>
      </c>
      <c r="J438" s="32">
        <f>0</f>
      </c>
      <c s="32">
        <f>0</f>
      </c>
      <c s="32">
        <f>0+L439+L443+L447+L451+L455+L459+L463+L467+L471+L475+L479+L483+L487+L491+L495+L499+L503+L507+L511+L515+L519+L523+L527</f>
      </c>
      <c s="32">
        <f>0+M439+M443+M447+M451+M455+M459+M463+M467+M471+M475+M479+M483+M487+M491+M495+M499+M503+M507+M511+M515+M519+M523+M527</f>
      </c>
    </row>
    <row r="439" spans="1:16" ht="25.5">
      <c r="A439" t="s">
        <v>52</v>
      </c>
      <c s="34" t="s">
        <v>100</v>
      </c>
      <c s="34" t="s">
        <v>81</v>
      </c>
      <c s="35" t="s">
        <v>5</v>
      </c>
      <c s="6" t="s">
        <v>82</v>
      </c>
      <c s="36" t="s">
        <v>83</v>
      </c>
      <c s="37">
        <v>2</v>
      </c>
      <c s="36">
        <v>0</v>
      </c>
      <c s="36">
        <f>ROUND(G439*H439,6)</f>
      </c>
      <c r="L439" s="38">
        <v>0</v>
      </c>
      <c s="32">
        <f>ROUND(ROUND(L439,2)*ROUND(G439,3),2)</f>
      </c>
      <c s="36" t="s">
        <v>56</v>
      </c>
      <c>
        <f>(M439*21)/100</f>
      </c>
      <c t="s">
        <v>27</v>
      </c>
    </row>
    <row r="440" spans="1:5" ht="12.75">
      <c r="A440" s="35" t="s">
        <v>57</v>
      </c>
      <c r="E440" s="39" t="s">
        <v>5</v>
      </c>
    </row>
    <row r="441" spans="1:5" ht="12.75">
      <c r="A441" s="35" t="s">
        <v>58</v>
      </c>
      <c r="E441" s="40" t="s">
        <v>3065</v>
      </c>
    </row>
    <row r="442" spans="1:5" ht="76.5">
      <c r="A442" t="s">
        <v>59</v>
      </c>
      <c r="E442" s="39" t="s">
        <v>3069</v>
      </c>
    </row>
    <row r="443" spans="1:16" ht="12.75">
      <c r="A443" t="s">
        <v>52</v>
      </c>
      <c s="34" t="s">
        <v>104</v>
      </c>
      <c s="34" t="s">
        <v>2115</v>
      </c>
      <c s="35" t="s">
        <v>5</v>
      </c>
      <c s="6" t="s">
        <v>2116</v>
      </c>
      <c s="36" t="s">
        <v>83</v>
      </c>
      <c s="37">
        <v>2</v>
      </c>
      <c s="36">
        <v>0</v>
      </c>
      <c s="36">
        <f>ROUND(G443*H443,6)</f>
      </c>
      <c r="L443" s="38">
        <v>0</v>
      </c>
      <c s="32">
        <f>ROUND(ROUND(L443,2)*ROUND(G443,3),2)</f>
      </c>
      <c s="36" t="s">
        <v>56</v>
      </c>
      <c>
        <f>(M443*21)/100</f>
      </c>
      <c t="s">
        <v>27</v>
      </c>
    </row>
    <row r="444" spans="1:5" ht="12.75">
      <c r="A444" s="35" t="s">
        <v>57</v>
      </c>
      <c r="E444" s="39" t="s">
        <v>5</v>
      </c>
    </row>
    <row r="445" spans="1:5" ht="12.75">
      <c r="A445" s="35" t="s">
        <v>58</v>
      </c>
      <c r="E445" s="40" t="s">
        <v>3065</v>
      </c>
    </row>
    <row r="446" spans="1:5" ht="127.5">
      <c r="A446" t="s">
        <v>59</v>
      </c>
      <c r="E446" s="39" t="s">
        <v>3070</v>
      </c>
    </row>
    <row r="447" spans="1:16" ht="12.75">
      <c r="A447" t="s">
        <v>52</v>
      </c>
      <c s="34" t="s">
        <v>108</v>
      </c>
      <c s="34" t="s">
        <v>86</v>
      </c>
      <c s="35" t="s">
        <v>5</v>
      </c>
      <c s="6" t="s">
        <v>87</v>
      </c>
      <c s="36" t="s">
        <v>83</v>
      </c>
      <c s="37">
        <v>8</v>
      </c>
      <c s="36">
        <v>0</v>
      </c>
      <c s="36">
        <f>ROUND(G447*H447,6)</f>
      </c>
      <c r="L447" s="38">
        <v>0</v>
      </c>
      <c s="32">
        <f>ROUND(ROUND(L447,2)*ROUND(G447,3),2)</f>
      </c>
      <c s="36" t="s">
        <v>56</v>
      </c>
      <c>
        <f>(M447*21)/100</f>
      </c>
      <c t="s">
        <v>27</v>
      </c>
    </row>
    <row r="448" spans="1:5" ht="12.75">
      <c r="A448" s="35" t="s">
        <v>57</v>
      </c>
      <c r="E448" s="39" t="s">
        <v>5</v>
      </c>
    </row>
    <row r="449" spans="1:5" ht="12.75">
      <c r="A449" s="35" t="s">
        <v>58</v>
      </c>
      <c r="E449" s="40" t="s">
        <v>3065</v>
      </c>
    </row>
    <row r="450" spans="1:5" ht="114.75">
      <c r="A450" t="s">
        <v>59</v>
      </c>
      <c r="E450" s="39" t="s">
        <v>3071</v>
      </c>
    </row>
    <row r="451" spans="1:16" ht="12.75">
      <c r="A451" t="s">
        <v>52</v>
      </c>
      <c s="34" t="s">
        <v>112</v>
      </c>
      <c s="34" t="s">
        <v>94</v>
      </c>
      <c s="35" t="s">
        <v>5</v>
      </c>
      <c s="6" t="s">
        <v>95</v>
      </c>
      <c s="36" t="s">
        <v>68</v>
      </c>
      <c s="37">
        <v>175</v>
      </c>
      <c s="36">
        <v>0</v>
      </c>
      <c s="36">
        <f>ROUND(G451*H451,6)</f>
      </c>
      <c r="L451" s="38">
        <v>0</v>
      </c>
      <c s="32">
        <f>ROUND(ROUND(L451,2)*ROUND(G451,3),2)</f>
      </c>
      <c s="36" t="s">
        <v>56</v>
      </c>
      <c>
        <f>(M451*21)/100</f>
      </c>
      <c t="s">
        <v>27</v>
      </c>
    </row>
    <row r="452" spans="1:5" ht="12.75">
      <c r="A452" s="35" t="s">
        <v>57</v>
      </c>
      <c r="E452" s="39" t="s">
        <v>5</v>
      </c>
    </row>
    <row r="453" spans="1:5" ht="12.75">
      <c r="A453" s="35" t="s">
        <v>58</v>
      </c>
      <c r="E453" s="40" t="s">
        <v>3065</v>
      </c>
    </row>
    <row r="454" spans="1:5" ht="102">
      <c r="A454" t="s">
        <v>59</v>
      </c>
      <c r="E454" s="39" t="s">
        <v>761</v>
      </c>
    </row>
    <row r="455" spans="1:16" ht="12.75">
      <c r="A455" t="s">
        <v>52</v>
      </c>
      <c s="34" t="s">
        <v>116</v>
      </c>
      <c s="34" t="s">
        <v>105</v>
      </c>
      <c s="35" t="s">
        <v>5</v>
      </c>
      <c s="6" t="s">
        <v>106</v>
      </c>
      <c s="36" t="s">
        <v>68</v>
      </c>
      <c s="37">
        <v>175</v>
      </c>
      <c s="36">
        <v>0</v>
      </c>
      <c s="36">
        <f>ROUND(G455*H455,6)</f>
      </c>
      <c r="L455" s="38">
        <v>0</v>
      </c>
      <c s="32">
        <f>ROUND(ROUND(L455,2)*ROUND(G455,3),2)</f>
      </c>
      <c s="36" t="s">
        <v>56</v>
      </c>
      <c>
        <f>(M455*21)/100</f>
      </c>
      <c t="s">
        <v>27</v>
      </c>
    </row>
    <row r="456" spans="1:5" ht="12.75">
      <c r="A456" s="35" t="s">
        <v>57</v>
      </c>
      <c r="E456" s="39" t="s">
        <v>5</v>
      </c>
    </row>
    <row r="457" spans="1:5" ht="12.75">
      <c r="A457" s="35" t="s">
        <v>58</v>
      </c>
      <c r="E457" s="40" t="s">
        <v>3065</v>
      </c>
    </row>
    <row r="458" spans="1:5" ht="140.25">
      <c r="A458" t="s">
        <v>59</v>
      </c>
      <c r="E458" s="39" t="s">
        <v>765</v>
      </c>
    </row>
    <row r="459" spans="1:16" ht="12.75">
      <c r="A459" t="s">
        <v>52</v>
      </c>
      <c s="34" t="s">
        <v>120</v>
      </c>
      <c s="34" t="s">
        <v>771</v>
      </c>
      <c s="35" t="s">
        <v>5</v>
      </c>
      <c s="6" t="s">
        <v>772</v>
      </c>
      <c s="36" t="s">
        <v>83</v>
      </c>
      <c s="37">
        <v>10</v>
      </c>
      <c s="36">
        <v>0</v>
      </c>
      <c s="36">
        <f>ROUND(G459*H459,6)</f>
      </c>
      <c r="L459" s="38">
        <v>0</v>
      </c>
      <c s="32">
        <f>ROUND(ROUND(L459,2)*ROUND(G459,3),2)</f>
      </c>
      <c s="36" t="s">
        <v>56</v>
      </c>
      <c>
        <f>(M459*21)/100</f>
      </c>
      <c t="s">
        <v>27</v>
      </c>
    </row>
    <row r="460" spans="1:5" ht="12.75">
      <c r="A460" s="35" t="s">
        <v>57</v>
      </c>
      <c r="E460" s="39" t="s">
        <v>5</v>
      </c>
    </row>
    <row r="461" spans="1:5" ht="12.75">
      <c r="A461" s="35" t="s">
        <v>58</v>
      </c>
      <c r="E461" s="40" t="s">
        <v>3065</v>
      </c>
    </row>
    <row r="462" spans="1:5" ht="102">
      <c r="A462" t="s">
        <v>59</v>
      </c>
      <c r="E462" s="39" t="s">
        <v>773</v>
      </c>
    </row>
    <row r="463" spans="1:16" ht="12.75">
      <c r="A463" t="s">
        <v>52</v>
      </c>
      <c s="34" t="s">
        <v>123</v>
      </c>
      <c s="34" t="s">
        <v>117</v>
      </c>
      <c s="35" t="s">
        <v>5</v>
      </c>
      <c s="6" t="s">
        <v>118</v>
      </c>
      <c s="36" t="s">
        <v>83</v>
      </c>
      <c s="37">
        <v>5</v>
      </c>
      <c s="36">
        <v>0</v>
      </c>
      <c s="36">
        <f>ROUND(G463*H463,6)</f>
      </c>
      <c r="L463" s="38">
        <v>0</v>
      </c>
      <c s="32">
        <f>ROUND(ROUND(L463,2)*ROUND(G463,3),2)</f>
      </c>
      <c s="36" t="s">
        <v>56</v>
      </c>
      <c>
        <f>(M463*21)/100</f>
      </c>
      <c t="s">
        <v>27</v>
      </c>
    </row>
    <row r="464" spans="1:5" ht="12.75">
      <c r="A464" s="35" t="s">
        <v>57</v>
      </c>
      <c r="E464" s="39" t="s">
        <v>5</v>
      </c>
    </row>
    <row r="465" spans="1:5" ht="12.75">
      <c r="A465" s="35" t="s">
        <v>58</v>
      </c>
      <c r="E465" s="40" t="s">
        <v>1874</v>
      </c>
    </row>
    <row r="466" spans="1:5" ht="102">
      <c r="A466" t="s">
        <v>59</v>
      </c>
      <c r="E466" s="39" t="s">
        <v>119</v>
      </c>
    </row>
    <row r="467" spans="1:16" ht="25.5">
      <c r="A467" t="s">
        <v>52</v>
      </c>
      <c s="34" t="s">
        <v>128</v>
      </c>
      <c s="34" t="s">
        <v>121</v>
      </c>
      <c s="35" t="s">
        <v>5</v>
      </c>
      <c s="6" t="s">
        <v>122</v>
      </c>
      <c s="36" t="s">
        <v>83</v>
      </c>
      <c s="37">
        <v>5</v>
      </c>
      <c s="36">
        <v>0</v>
      </c>
      <c s="36">
        <f>ROUND(G467*H467,6)</f>
      </c>
      <c r="L467" s="38">
        <v>0</v>
      </c>
      <c s="32">
        <f>ROUND(ROUND(L467,2)*ROUND(G467,3),2)</f>
      </c>
      <c s="36" t="s">
        <v>56</v>
      </c>
      <c>
        <f>(M467*21)/100</f>
      </c>
      <c t="s">
        <v>27</v>
      </c>
    </row>
    <row r="468" spans="1:5" ht="12.75">
      <c r="A468" s="35" t="s">
        <v>57</v>
      </c>
      <c r="E468" s="39" t="s">
        <v>5</v>
      </c>
    </row>
    <row r="469" spans="1:5" ht="12.75">
      <c r="A469" s="35" t="s">
        <v>58</v>
      </c>
      <c r="E469" s="40" t="s">
        <v>3065</v>
      </c>
    </row>
    <row r="470" spans="1:5" ht="102">
      <c r="A470" t="s">
        <v>59</v>
      </c>
      <c r="E470" s="39" t="s">
        <v>761</v>
      </c>
    </row>
    <row r="471" spans="1:16" ht="12.75">
      <c r="A471" t="s">
        <v>52</v>
      </c>
      <c s="34" t="s">
        <v>131</v>
      </c>
      <c s="34" t="s">
        <v>3072</v>
      </c>
      <c s="35" t="s">
        <v>5</v>
      </c>
      <c s="6" t="s">
        <v>3073</v>
      </c>
      <c s="36" t="s">
        <v>68</v>
      </c>
      <c s="37">
        <v>45</v>
      </c>
      <c s="36">
        <v>0</v>
      </c>
      <c s="36">
        <f>ROUND(G471*H471,6)</f>
      </c>
      <c r="L471" s="38">
        <v>0</v>
      </c>
      <c s="32">
        <f>ROUND(ROUND(L471,2)*ROUND(G471,3),2)</f>
      </c>
      <c s="36" t="s">
        <v>56</v>
      </c>
      <c>
        <f>(M471*21)/100</f>
      </c>
      <c t="s">
        <v>27</v>
      </c>
    </row>
    <row r="472" spans="1:5" ht="12.75">
      <c r="A472" s="35" t="s">
        <v>57</v>
      </c>
      <c r="E472" s="39" t="s">
        <v>5</v>
      </c>
    </row>
    <row r="473" spans="1:5" ht="12.75">
      <c r="A473" s="35" t="s">
        <v>58</v>
      </c>
      <c r="E473" s="40" t="s">
        <v>1874</v>
      </c>
    </row>
    <row r="474" spans="1:5" ht="76.5">
      <c r="A474" t="s">
        <v>59</v>
      </c>
      <c r="E474" s="39" t="s">
        <v>3074</v>
      </c>
    </row>
    <row r="475" spans="1:16" ht="12.75">
      <c r="A475" t="s">
        <v>52</v>
      </c>
      <c s="34" t="s">
        <v>134</v>
      </c>
      <c s="34" t="s">
        <v>3075</v>
      </c>
      <c s="35" t="s">
        <v>5</v>
      </c>
      <c s="6" t="s">
        <v>3076</v>
      </c>
      <c s="36" t="s">
        <v>68</v>
      </c>
      <c s="37">
        <v>350</v>
      </c>
      <c s="36">
        <v>0</v>
      </c>
      <c s="36">
        <f>ROUND(G475*H475,6)</f>
      </c>
      <c r="L475" s="38">
        <v>0</v>
      </c>
      <c s="32">
        <f>ROUND(ROUND(L475,2)*ROUND(G475,3),2)</f>
      </c>
      <c s="36" t="s">
        <v>56</v>
      </c>
      <c>
        <f>(M475*21)/100</f>
      </c>
      <c t="s">
        <v>27</v>
      </c>
    </row>
    <row r="476" spans="1:5" ht="12.75">
      <c r="A476" s="35" t="s">
        <v>57</v>
      </c>
      <c r="E476" s="39" t="s">
        <v>5</v>
      </c>
    </row>
    <row r="477" spans="1:5" ht="12.75">
      <c r="A477" s="35" t="s">
        <v>58</v>
      </c>
      <c r="E477" s="40" t="s">
        <v>1874</v>
      </c>
    </row>
    <row r="478" spans="1:5" ht="89.25">
      <c r="A478" t="s">
        <v>59</v>
      </c>
      <c r="E478" s="39" t="s">
        <v>987</v>
      </c>
    </row>
    <row r="479" spans="1:16" ht="25.5">
      <c r="A479" t="s">
        <v>52</v>
      </c>
      <c s="34" t="s">
        <v>138</v>
      </c>
      <c s="34" t="s">
        <v>3077</v>
      </c>
      <c s="35" t="s">
        <v>5</v>
      </c>
      <c s="6" t="s">
        <v>3078</v>
      </c>
      <c s="36" t="s">
        <v>83</v>
      </c>
      <c s="37">
        <v>10</v>
      </c>
      <c s="36">
        <v>0</v>
      </c>
      <c s="36">
        <f>ROUND(G479*H479,6)</f>
      </c>
      <c r="L479" s="38">
        <v>0</v>
      </c>
      <c s="32">
        <f>ROUND(ROUND(L479,2)*ROUND(G479,3),2)</f>
      </c>
      <c s="36" t="s">
        <v>56</v>
      </c>
      <c>
        <f>(M479*21)/100</f>
      </c>
      <c t="s">
        <v>27</v>
      </c>
    </row>
    <row r="480" spans="1:5" ht="12.75">
      <c r="A480" s="35" t="s">
        <v>57</v>
      </c>
      <c r="E480" s="39" t="s">
        <v>5</v>
      </c>
    </row>
    <row r="481" spans="1:5" ht="12.75">
      <c r="A481" s="35" t="s">
        <v>58</v>
      </c>
      <c r="E481" s="40" t="s">
        <v>1874</v>
      </c>
    </row>
    <row r="482" spans="1:5" ht="89.25">
      <c r="A482" t="s">
        <v>59</v>
      </c>
      <c r="E482" s="39" t="s">
        <v>3079</v>
      </c>
    </row>
    <row r="483" spans="1:16" ht="12.75">
      <c r="A483" t="s">
        <v>52</v>
      </c>
      <c s="34" t="s">
        <v>142</v>
      </c>
      <c s="34" t="s">
        <v>3080</v>
      </c>
      <c s="35" t="s">
        <v>5</v>
      </c>
      <c s="6" t="s">
        <v>1921</v>
      </c>
      <c s="36" t="s">
        <v>68</v>
      </c>
      <c s="37">
        <v>350</v>
      </c>
      <c s="36">
        <v>0</v>
      </c>
      <c s="36">
        <f>ROUND(G483*H483,6)</f>
      </c>
      <c r="L483" s="38">
        <v>0</v>
      </c>
      <c s="32">
        <f>ROUND(ROUND(L483,2)*ROUND(G483,3),2)</f>
      </c>
      <c s="36" t="s">
        <v>56</v>
      </c>
      <c>
        <f>(M483*21)/100</f>
      </c>
      <c t="s">
        <v>27</v>
      </c>
    </row>
    <row r="484" spans="1:5" ht="12.75">
      <c r="A484" s="35" t="s">
        <v>57</v>
      </c>
      <c r="E484" s="39" t="s">
        <v>5</v>
      </c>
    </row>
    <row r="485" spans="1:5" ht="12.75">
      <c r="A485" s="35" t="s">
        <v>58</v>
      </c>
      <c r="E485" s="40" t="s">
        <v>3065</v>
      </c>
    </row>
    <row r="486" spans="1:5" ht="76.5">
      <c r="A486" t="s">
        <v>59</v>
      </c>
      <c r="E486" s="39" t="s">
        <v>1922</v>
      </c>
    </row>
    <row r="487" spans="1:16" ht="12.75">
      <c r="A487" t="s">
        <v>52</v>
      </c>
      <c s="34" t="s">
        <v>146</v>
      </c>
      <c s="34" t="s">
        <v>3081</v>
      </c>
      <c s="35" t="s">
        <v>5</v>
      </c>
      <c s="6" t="s">
        <v>3082</v>
      </c>
      <c s="36" t="s">
        <v>68</v>
      </c>
      <c s="37">
        <v>320</v>
      </c>
      <c s="36">
        <v>0</v>
      </c>
      <c s="36">
        <f>ROUND(G487*H487,6)</f>
      </c>
      <c r="L487" s="38">
        <v>0</v>
      </c>
      <c s="32">
        <f>ROUND(ROUND(L487,2)*ROUND(G487,3),2)</f>
      </c>
      <c s="36" t="s">
        <v>56</v>
      </c>
      <c>
        <f>(M487*21)/100</f>
      </c>
      <c t="s">
        <v>27</v>
      </c>
    </row>
    <row r="488" spans="1:5" ht="12.75">
      <c r="A488" s="35" t="s">
        <v>57</v>
      </c>
      <c r="E488" s="39" t="s">
        <v>5</v>
      </c>
    </row>
    <row r="489" spans="1:5" ht="12.75">
      <c r="A489" s="35" t="s">
        <v>58</v>
      </c>
      <c r="E489" s="40" t="s">
        <v>1874</v>
      </c>
    </row>
    <row r="490" spans="1:5" ht="127.5">
      <c r="A490" t="s">
        <v>59</v>
      </c>
      <c r="E490" s="39" t="s">
        <v>3083</v>
      </c>
    </row>
    <row r="491" spans="1:16" ht="25.5">
      <c r="A491" t="s">
        <v>52</v>
      </c>
      <c s="34" t="s">
        <v>149</v>
      </c>
      <c s="34" t="s">
        <v>499</v>
      </c>
      <c s="35" t="s">
        <v>5</v>
      </c>
      <c s="6" t="s">
        <v>500</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1874</v>
      </c>
    </row>
    <row r="494" spans="1:5" ht="114.75">
      <c r="A494" t="s">
        <v>59</v>
      </c>
      <c r="E494" s="39" t="s">
        <v>3084</v>
      </c>
    </row>
    <row r="495" spans="1:16" ht="25.5">
      <c r="A495" t="s">
        <v>52</v>
      </c>
      <c s="34" t="s">
        <v>152</v>
      </c>
      <c s="34" t="s">
        <v>503</v>
      </c>
      <c s="35" t="s">
        <v>5</v>
      </c>
      <c s="6" t="s">
        <v>504</v>
      </c>
      <c s="36" t="s">
        <v>83</v>
      </c>
      <c s="37">
        <v>2</v>
      </c>
      <c s="36">
        <v>0</v>
      </c>
      <c s="36">
        <f>ROUND(G495*H495,6)</f>
      </c>
      <c r="L495" s="38">
        <v>0</v>
      </c>
      <c s="32">
        <f>ROUND(ROUND(L495,2)*ROUND(G495,3),2)</f>
      </c>
      <c s="36" t="s">
        <v>56</v>
      </c>
      <c>
        <f>(M495*21)/100</f>
      </c>
      <c t="s">
        <v>27</v>
      </c>
    </row>
    <row r="496" spans="1:5" ht="12.75">
      <c r="A496" s="35" t="s">
        <v>57</v>
      </c>
      <c r="E496" s="39" t="s">
        <v>5</v>
      </c>
    </row>
    <row r="497" spans="1:5" ht="12.75">
      <c r="A497" s="35" t="s">
        <v>58</v>
      </c>
      <c r="E497" s="40" t="s">
        <v>3065</v>
      </c>
    </row>
    <row r="498" spans="1:5" ht="89.25">
      <c r="A498" t="s">
        <v>59</v>
      </c>
      <c r="E498" s="39" t="s">
        <v>3085</v>
      </c>
    </row>
    <row r="499" spans="1:16" ht="12.75">
      <c r="A499" t="s">
        <v>52</v>
      </c>
      <c s="34" t="s">
        <v>155</v>
      </c>
      <c s="34" t="s">
        <v>3086</v>
      </c>
      <c s="35" t="s">
        <v>5</v>
      </c>
      <c s="6" t="s">
        <v>3087</v>
      </c>
      <c s="36" t="s">
        <v>83</v>
      </c>
      <c s="37">
        <v>2</v>
      </c>
      <c s="36">
        <v>0</v>
      </c>
      <c s="36">
        <f>ROUND(G499*H499,6)</f>
      </c>
      <c r="L499" s="38">
        <v>0</v>
      </c>
      <c s="32">
        <f>ROUND(ROUND(L499,2)*ROUND(G499,3),2)</f>
      </c>
      <c s="36" t="s">
        <v>56</v>
      </c>
      <c>
        <f>(M499*21)/100</f>
      </c>
      <c t="s">
        <v>27</v>
      </c>
    </row>
    <row r="500" spans="1:5" ht="12.75">
      <c r="A500" s="35" t="s">
        <v>57</v>
      </c>
      <c r="E500" s="39" t="s">
        <v>5</v>
      </c>
    </row>
    <row r="501" spans="1:5" ht="12.75">
      <c r="A501" s="35" t="s">
        <v>58</v>
      </c>
      <c r="E501" s="40" t="s">
        <v>1874</v>
      </c>
    </row>
    <row r="502" spans="1:5" ht="89.25">
      <c r="A502" t="s">
        <v>59</v>
      </c>
      <c r="E502" s="39" t="s">
        <v>3088</v>
      </c>
    </row>
    <row r="503" spans="1:16" ht="12.75">
      <c r="A503" t="s">
        <v>52</v>
      </c>
      <c s="34" t="s">
        <v>159</v>
      </c>
      <c s="34" t="s">
        <v>3089</v>
      </c>
      <c s="35" t="s">
        <v>5</v>
      </c>
      <c s="6" t="s">
        <v>3090</v>
      </c>
      <c s="36" t="s">
        <v>83</v>
      </c>
      <c s="37">
        <v>3</v>
      </c>
      <c s="36">
        <v>0</v>
      </c>
      <c s="36">
        <f>ROUND(G503*H503,6)</f>
      </c>
      <c r="L503" s="38">
        <v>0</v>
      </c>
      <c s="32">
        <f>ROUND(ROUND(L503,2)*ROUND(G503,3),2)</f>
      </c>
      <c s="36" t="s">
        <v>56</v>
      </c>
      <c>
        <f>(M503*21)/100</f>
      </c>
      <c t="s">
        <v>27</v>
      </c>
    </row>
    <row r="504" spans="1:5" ht="12.75">
      <c r="A504" s="35" t="s">
        <v>57</v>
      </c>
      <c r="E504" s="39" t="s">
        <v>5</v>
      </c>
    </row>
    <row r="505" spans="1:5" ht="12.75">
      <c r="A505" s="35" t="s">
        <v>58</v>
      </c>
      <c r="E505" s="40" t="s">
        <v>1874</v>
      </c>
    </row>
    <row r="506" spans="1:5" ht="76.5">
      <c r="A506" t="s">
        <v>59</v>
      </c>
      <c r="E506" s="39" t="s">
        <v>3091</v>
      </c>
    </row>
    <row r="507" spans="1:16" ht="25.5">
      <c r="A507" t="s">
        <v>52</v>
      </c>
      <c s="34" t="s">
        <v>162</v>
      </c>
      <c s="34" t="s">
        <v>3092</v>
      </c>
      <c s="35" t="s">
        <v>5</v>
      </c>
      <c s="6" t="s">
        <v>3093</v>
      </c>
      <c s="36" t="s">
        <v>83</v>
      </c>
      <c s="37">
        <v>3</v>
      </c>
      <c s="36">
        <v>0</v>
      </c>
      <c s="36">
        <f>ROUND(G507*H507,6)</f>
      </c>
      <c r="L507" s="38">
        <v>0</v>
      </c>
      <c s="32">
        <f>ROUND(ROUND(L507,2)*ROUND(G507,3),2)</f>
      </c>
      <c s="36" t="s">
        <v>56</v>
      </c>
      <c>
        <f>(M507*21)/100</f>
      </c>
      <c t="s">
        <v>27</v>
      </c>
    </row>
    <row r="508" spans="1:5" ht="12.75">
      <c r="A508" s="35" t="s">
        <v>57</v>
      </c>
      <c r="E508" s="39" t="s">
        <v>5</v>
      </c>
    </row>
    <row r="509" spans="1:5" ht="12.75">
      <c r="A509" s="35" t="s">
        <v>58</v>
      </c>
      <c r="E509" s="40" t="s">
        <v>1874</v>
      </c>
    </row>
    <row r="510" spans="1:5" ht="76.5">
      <c r="A510" t="s">
        <v>59</v>
      </c>
      <c r="E510" s="39" t="s">
        <v>3091</v>
      </c>
    </row>
    <row r="511" spans="1:16" ht="12.75">
      <c r="A511" t="s">
        <v>52</v>
      </c>
      <c s="34" t="s">
        <v>166</v>
      </c>
      <c s="34" t="s">
        <v>505</v>
      </c>
      <c s="35" t="s">
        <v>5</v>
      </c>
      <c s="6" t="s">
        <v>506</v>
      </c>
      <c s="36" t="s">
        <v>280</v>
      </c>
      <c s="37">
        <v>48</v>
      </c>
      <c s="36">
        <v>0</v>
      </c>
      <c s="36">
        <f>ROUND(G511*H511,6)</f>
      </c>
      <c r="L511" s="38">
        <v>0</v>
      </c>
      <c s="32">
        <f>ROUND(ROUND(L511,2)*ROUND(G511,3),2)</f>
      </c>
      <c s="36" t="s">
        <v>56</v>
      </c>
      <c>
        <f>(M511*21)/100</f>
      </c>
      <c t="s">
        <v>27</v>
      </c>
    </row>
    <row r="512" spans="1:5" ht="12.75">
      <c r="A512" s="35" t="s">
        <v>57</v>
      </c>
      <c r="E512" s="39" t="s">
        <v>5</v>
      </c>
    </row>
    <row r="513" spans="1:5" ht="12.75">
      <c r="A513" s="35" t="s">
        <v>58</v>
      </c>
      <c r="E513" s="40" t="s">
        <v>3065</v>
      </c>
    </row>
    <row r="514" spans="1:5" ht="89.25">
      <c r="A514" t="s">
        <v>59</v>
      </c>
      <c r="E514" s="39" t="s">
        <v>1939</v>
      </c>
    </row>
    <row r="515" spans="1:16" ht="12.75">
      <c r="A515" t="s">
        <v>52</v>
      </c>
      <c s="34" t="s">
        <v>170</v>
      </c>
      <c s="34" t="s">
        <v>1907</v>
      </c>
      <c s="35" t="s">
        <v>5</v>
      </c>
      <c s="6" t="s">
        <v>1908</v>
      </c>
      <c s="36" t="s">
        <v>280</v>
      </c>
      <c s="37">
        <v>64</v>
      </c>
      <c s="36">
        <v>0</v>
      </c>
      <c s="36">
        <f>ROUND(G515*H515,6)</f>
      </c>
      <c r="L515" s="38">
        <v>0</v>
      </c>
      <c s="32">
        <f>ROUND(ROUND(L515,2)*ROUND(G515,3),2)</f>
      </c>
      <c s="36" t="s">
        <v>56</v>
      </c>
      <c>
        <f>(M515*21)/100</f>
      </c>
      <c t="s">
        <v>27</v>
      </c>
    </row>
    <row r="516" spans="1:5" ht="12.75">
      <c r="A516" s="35" t="s">
        <v>57</v>
      </c>
      <c r="E516" s="39" t="s">
        <v>5</v>
      </c>
    </row>
    <row r="517" spans="1:5" ht="12.75">
      <c r="A517" s="35" t="s">
        <v>58</v>
      </c>
      <c r="E517" s="40" t="s">
        <v>3065</v>
      </c>
    </row>
    <row r="518" spans="1:5" ht="89.25">
      <c r="A518" t="s">
        <v>59</v>
      </c>
      <c r="E518" s="39" t="s">
        <v>1909</v>
      </c>
    </row>
    <row r="519" spans="1:16" ht="25.5">
      <c r="A519" t="s">
        <v>52</v>
      </c>
      <c s="34" t="s">
        <v>173</v>
      </c>
      <c s="34" t="s">
        <v>3094</v>
      </c>
      <c s="35" t="s">
        <v>5</v>
      </c>
      <c s="6" t="s">
        <v>3095</v>
      </c>
      <c s="36" t="s">
        <v>83</v>
      </c>
      <c s="37">
        <v>2</v>
      </c>
      <c s="36">
        <v>0</v>
      </c>
      <c s="36">
        <f>ROUND(G519*H519,6)</f>
      </c>
      <c r="L519" s="38">
        <v>0</v>
      </c>
      <c s="32">
        <f>ROUND(ROUND(L519,2)*ROUND(G519,3),2)</f>
      </c>
      <c s="36" t="s">
        <v>56</v>
      </c>
      <c>
        <f>(M519*21)/100</f>
      </c>
      <c t="s">
        <v>27</v>
      </c>
    </row>
    <row r="520" spans="1:5" ht="12.75">
      <c r="A520" s="35" t="s">
        <v>57</v>
      </c>
      <c r="E520" s="39" t="s">
        <v>5</v>
      </c>
    </row>
    <row r="521" spans="1:5" ht="12.75">
      <c r="A521" s="35" t="s">
        <v>58</v>
      </c>
      <c r="E521" s="40" t="s">
        <v>1874</v>
      </c>
    </row>
    <row r="522" spans="1:5" ht="114.75">
      <c r="A522" t="s">
        <v>59</v>
      </c>
      <c r="E522" s="39" t="s">
        <v>1305</v>
      </c>
    </row>
    <row r="523" spans="1:16" ht="12.75">
      <c r="A523" t="s">
        <v>52</v>
      </c>
      <c s="34" t="s">
        <v>177</v>
      </c>
      <c s="34" t="s">
        <v>3096</v>
      </c>
      <c s="35" t="s">
        <v>5</v>
      </c>
      <c s="6" t="s">
        <v>3097</v>
      </c>
      <c s="36" t="s">
        <v>83</v>
      </c>
      <c s="37">
        <v>45</v>
      </c>
      <c s="36">
        <v>0</v>
      </c>
      <c s="36">
        <f>ROUND(G523*H523,6)</f>
      </c>
      <c r="L523" s="38">
        <v>0</v>
      </c>
      <c s="32">
        <f>ROUND(ROUND(L523,2)*ROUND(G523,3),2)</f>
      </c>
      <c s="36" t="s">
        <v>56</v>
      </c>
      <c>
        <f>(M523*21)/100</f>
      </c>
      <c t="s">
        <v>27</v>
      </c>
    </row>
    <row r="524" spans="1:5" ht="12.75">
      <c r="A524" s="35" t="s">
        <v>57</v>
      </c>
      <c r="E524" s="39" t="s">
        <v>5</v>
      </c>
    </row>
    <row r="525" spans="1:5" ht="12.75">
      <c r="A525" s="35" t="s">
        <v>58</v>
      </c>
      <c r="E525" s="40" t="s">
        <v>1874</v>
      </c>
    </row>
    <row r="526" spans="1:5" ht="114.75">
      <c r="A526" t="s">
        <v>59</v>
      </c>
      <c r="E526" s="39" t="s">
        <v>1305</v>
      </c>
    </row>
    <row r="527" spans="1:16" ht="25.5">
      <c r="A527" t="s">
        <v>52</v>
      </c>
      <c s="34" t="s">
        <v>181</v>
      </c>
      <c s="34" t="s">
        <v>3098</v>
      </c>
      <c s="35" t="s">
        <v>5</v>
      </c>
      <c s="6" t="s">
        <v>3099</v>
      </c>
      <c s="36" t="s">
        <v>83</v>
      </c>
      <c s="37">
        <v>2</v>
      </c>
      <c s="36">
        <v>0</v>
      </c>
      <c s="36">
        <f>ROUND(G527*H527,6)</f>
      </c>
      <c r="L527" s="38">
        <v>0</v>
      </c>
      <c s="32">
        <f>ROUND(ROUND(L527,2)*ROUND(G527,3),2)</f>
      </c>
      <c s="36" t="s">
        <v>56</v>
      </c>
      <c>
        <f>(M527*21)/100</f>
      </c>
      <c t="s">
        <v>27</v>
      </c>
    </row>
    <row r="528" spans="1:5" ht="12.75">
      <c r="A528" s="35" t="s">
        <v>57</v>
      </c>
      <c r="E528" s="39" t="s">
        <v>5</v>
      </c>
    </row>
    <row r="529" spans="1:5" ht="12.75">
      <c r="A529" s="35" t="s">
        <v>58</v>
      </c>
      <c r="E529" s="40" t="s">
        <v>1874</v>
      </c>
    </row>
    <row r="530" spans="1:5" ht="114.75">
      <c r="A530" t="s">
        <v>59</v>
      </c>
      <c r="E530" s="39" t="s">
        <v>3100</v>
      </c>
    </row>
    <row r="531" spans="1:13" ht="12.75">
      <c r="A531" t="s">
        <v>49</v>
      </c>
      <c r="C531" s="31" t="s">
        <v>649</v>
      </c>
      <c r="E531" s="33" t="s">
        <v>650</v>
      </c>
      <c r="J531" s="32">
        <f>0</f>
      </c>
      <c s="32">
        <f>0</f>
      </c>
      <c s="32">
        <f>0+L532+L536+L540</f>
      </c>
      <c s="32">
        <f>0+M532+M536+M540</f>
      </c>
    </row>
    <row r="532" spans="1:16" ht="25.5">
      <c r="A532" t="s">
        <v>52</v>
      </c>
      <c s="34" t="s">
        <v>185</v>
      </c>
      <c s="34" t="s">
        <v>1715</v>
      </c>
      <c s="35" t="s">
        <v>652</v>
      </c>
      <c s="6" t="s">
        <v>1716</v>
      </c>
      <c s="36" t="s">
        <v>654</v>
      </c>
      <c s="37">
        <v>44</v>
      </c>
      <c s="36">
        <v>0</v>
      </c>
      <c s="36">
        <f>ROUND(G532*H532,6)</f>
      </c>
      <c r="L532" s="38">
        <v>0</v>
      </c>
      <c s="32">
        <f>ROUND(ROUND(L532,2)*ROUND(G532,3),2)</f>
      </c>
      <c s="36" t="s">
        <v>655</v>
      </c>
      <c>
        <f>(M532*21)/100</f>
      </c>
      <c t="s">
        <v>27</v>
      </c>
    </row>
    <row r="533" spans="1:5" ht="12.75">
      <c r="A533" s="35" t="s">
        <v>57</v>
      </c>
      <c r="E533" s="39" t="s">
        <v>656</v>
      </c>
    </row>
    <row r="534" spans="1:5" ht="12.75">
      <c r="A534" s="35" t="s">
        <v>58</v>
      </c>
      <c r="E534" s="40" t="s">
        <v>5</v>
      </c>
    </row>
    <row r="535" spans="1:5" ht="165.75">
      <c r="A535" t="s">
        <v>59</v>
      </c>
      <c r="E535" s="39" t="s">
        <v>657</v>
      </c>
    </row>
    <row r="536" spans="1:16" ht="25.5">
      <c r="A536" t="s">
        <v>52</v>
      </c>
      <c s="34" t="s">
        <v>189</v>
      </c>
      <c s="34" t="s">
        <v>1949</v>
      </c>
      <c s="35" t="s">
        <v>652</v>
      </c>
      <c s="6" t="s">
        <v>1950</v>
      </c>
      <c s="36" t="s">
        <v>654</v>
      </c>
      <c s="37">
        <v>39</v>
      </c>
      <c s="36">
        <v>0</v>
      </c>
      <c s="36">
        <f>ROUND(G536*H536,6)</f>
      </c>
      <c r="L536" s="38">
        <v>0</v>
      </c>
      <c s="32">
        <f>ROUND(ROUND(L536,2)*ROUND(G536,3),2)</f>
      </c>
      <c s="36" t="s">
        <v>655</v>
      </c>
      <c>
        <f>(M536*21)/100</f>
      </c>
      <c t="s">
        <v>27</v>
      </c>
    </row>
    <row r="537" spans="1:5" ht="12.75">
      <c r="A537" s="35" t="s">
        <v>57</v>
      </c>
      <c r="E537" s="39" t="s">
        <v>656</v>
      </c>
    </row>
    <row r="538" spans="1:5" ht="12.75">
      <c r="A538" s="35" t="s">
        <v>58</v>
      </c>
      <c r="E538" s="40" t="s">
        <v>5</v>
      </c>
    </row>
    <row r="539" spans="1:5" ht="165.75">
      <c r="A539" t="s">
        <v>59</v>
      </c>
      <c r="E539" s="39" t="s">
        <v>657</v>
      </c>
    </row>
    <row r="540" spans="1:16" ht="25.5">
      <c r="A540" t="s">
        <v>52</v>
      </c>
      <c s="34" t="s">
        <v>193</v>
      </c>
      <c s="34" t="s">
        <v>661</v>
      </c>
      <c s="35" t="s">
        <v>652</v>
      </c>
      <c s="6" t="s">
        <v>662</v>
      </c>
      <c s="36" t="s">
        <v>654</v>
      </c>
      <c s="37">
        <v>0.2</v>
      </c>
      <c s="36">
        <v>0</v>
      </c>
      <c s="36">
        <f>ROUND(G540*H540,6)</f>
      </c>
      <c r="L540" s="38">
        <v>0</v>
      </c>
      <c s="32">
        <f>ROUND(ROUND(L540,2)*ROUND(G540,3),2)</f>
      </c>
      <c s="36" t="s">
        <v>655</v>
      </c>
      <c>
        <f>(M540*21)/100</f>
      </c>
      <c t="s">
        <v>27</v>
      </c>
    </row>
    <row r="541" spans="1:5" ht="25.5">
      <c r="A541" s="35" t="s">
        <v>57</v>
      </c>
      <c r="E541" s="39" t="s">
        <v>663</v>
      </c>
    </row>
    <row r="542" spans="1:5" ht="12.75">
      <c r="A542" s="35" t="s">
        <v>58</v>
      </c>
      <c r="E542" s="40" t="s">
        <v>5</v>
      </c>
    </row>
    <row r="543" spans="1:5" ht="165.75">
      <c r="A543" t="s">
        <v>59</v>
      </c>
      <c r="E543" s="39" t="s">
        <v>657</v>
      </c>
    </row>
    <row r="544" spans="1:13" ht="12.75">
      <c r="A544" t="s">
        <v>46</v>
      </c>
      <c r="C544" s="31" t="s">
        <v>3101</v>
      </c>
      <c r="E544" s="33" t="s">
        <v>3102</v>
      </c>
      <c r="J544" s="32">
        <f>0+J545+J578+J583+J588+J597+J606+J611+J664+J717+J822+J903+J924+J985+J1026+J1031+J1036+J1041</f>
      </c>
      <c s="32">
        <f>0+K545+K578+K583+K588+K597+K606+K611+K664+K717+K822+K903+K924+K985+K1026+K1031+K1036+K1041</f>
      </c>
      <c s="32">
        <f>0+L545+L578+L583+L588+L597+L606+L611+L664+L717+L822+L903+L924+L985+L1026+L1031+L1036+L1041</f>
      </c>
      <c s="32">
        <f>0+M545+M578+M583+M588+M597+M606+M611+M664+M717+M822+M903+M924+M985+M1026+M1031+M1036+M1041</f>
      </c>
    </row>
    <row r="545" spans="1:13" ht="12.75">
      <c r="A545" t="s">
        <v>49</v>
      </c>
      <c r="C545" s="31" t="s">
        <v>50</v>
      </c>
      <c r="E545" s="33" t="s">
        <v>51</v>
      </c>
      <c r="J545" s="32">
        <f>0</f>
      </c>
      <c s="32">
        <f>0</f>
      </c>
      <c s="32">
        <f>0+L546+L550+L554+L558+L562+L566+L570+L574</f>
      </c>
      <c s="32">
        <f>0+M546+M550+M554+M558+M562+M566+M570+M574</f>
      </c>
    </row>
    <row r="546" spans="1:16" ht="12.75">
      <c r="A546" t="s">
        <v>52</v>
      </c>
      <c s="34" t="s">
        <v>50</v>
      </c>
      <c s="34" t="s">
        <v>1855</v>
      </c>
      <c s="35" t="s">
        <v>5</v>
      </c>
      <c s="6" t="s">
        <v>1856</v>
      </c>
      <c s="36" t="s">
        <v>77</v>
      </c>
      <c s="37">
        <v>913</v>
      </c>
      <c s="36">
        <v>0</v>
      </c>
      <c s="36">
        <f>ROUND(G546*H546,6)</f>
      </c>
      <c r="L546" s="38">
        <v>0</v>
      </c>
      <c s="32">
        <f>ROUND(ROUND(L546,2)*ROUND(G546,3),2)</f>
      </c>
      <c s="36" t="s">
        <v>417</v>
      </c>
      <c>
        <f>(M546*21)/100</f>
      </c>
      <c t="s">
        <v>27</v>
      </c>
    </row>
    <row r="547" spans="1:5" ht="12.75">
      <c r="A547" s="35" t="s">
        <v>57</v>
      </c>
      <c r="E547" s="39" t="s">
        <v>5</v>
      </c>
    </row>
    <row r="548" spans="1:5" ht="12.75">
      <c r="A548" s="35" t="s">
        <v>58</v>
      </c>
      <c r="E548" s="40" t="s">
        <v>2483</v>
      </c>
    </row>
    <row r="549" spans="1:5" ht="12.75">
      <c r="A549" t="s">
        <v>59</v>
      </c>
      <c r="E549" s="39" t="s">
        <v>1858</v>
      </c>
    </row>
    <row r="550" spans="1:16" ht="12.75">
      <c r="A550" t="s">
        <v>52</v>
      </c>
      <c s="34" t="s">
        <v>27</v>
      </c>
      <c s="34" t="s">
        <v>3103</v>
      </c>
      <c s="35" t="s">
        <v>5</v>
      </c>
      <c s="6" t="s">
        <v>3104</v>
      </c>
      <c s="36" t="s">
        <v>77</v>
      </c>
      <c s="37">
        <v>15</v>
      </c>
      <c s="36">
        <v>0</v>
      </c>
      <c s="36">
        <f>ROUND(G550*H550,6)</f>
      </c>
      <c r="L550" s="38">
        <v>0</v>
      </c>
      <c s="32">
        <f>ROUND(ROUND(L550,2)*ROUND(G550,3),2)</f>
      </c>
      <c s="36" t="s">
        <v>417</v>
      </c>
      <c>
        <f>(M550*21)/100</f>
      </c>
      <c t="s">
        <v>27</v>
      </c>
    </row>
    <row r="551" spans="1:5" ht="12.75">
      <c r="A551" s="35" t="s">
        <v>57</v>
      </c>
      <c r="E551" s="39" t="s">
        <v>5</v>
      </c>
    </row>
    <row r="552" spans="1:5" ht="12.75">
      <c r="A552" s="35" t="s">
        <v>58</v>
      </c>
      <c r="E552" s="40" t="s">
        <v>2483</v>
      </c>
    </row>
    <row r="553" spans="1:5" ht="25.5">
      <c r="A553" t="s">
        <v>59</v>
      </c>
      <c r="E553" s="39" t="s">
        <v>3105</v>
      </c>
    </row>
    <row r="554" spans="1:16" ht="12.75">
      <c r="A554" t="s">
        <v>52</v>
      </c>
      <c s="34" t="s">
        <v>26</v>
      </c>
      <c s="34" t="s">
        <v>3106</v>
      </c>
      <c s="35" t="s">
        <v>5</v>
      </c>
      <c s="6" t="s">
        <v>3107</v>
      </c>
      <c s="36" t="s">
        <v>83</v>
      </c>
      <c s="37">
        <v>3</v>
      </c>
      <c s="36">
        <v>0</v>
      </c>
      <c s="36">
        <f>ROUND(G554*H554,6)</f>
      </c>
      <c r="L554" s="38">
        <v>0</v>
      </c>
      <c s="32">
        <f>ROUND(ROUND(L554,2)*ROUND(G554,3),2)</f>
      </c>
      <c s="36" t="s">
        <v>417</v>
      </c>
      <c>
        <f>(M554*21)/100</f>
      </c>
      <c t="s">
        <v>27</v>
      </c>
    </row>
    <row r="555" spans="1:5" ht="12.75">
      <c r="A555" s="35" t="s">
        <v>57</v>
      </c>
      <c r="E555" s="39" t="s">
        <v>5</v>
      </c>
    </row>
    <row r="556" spans="1:5" ht="12.75">
      <c r="A556" s="35" t="s">
        <v>58</v>
      </c>
      <c r="E556" s="40" t="s">
        <v>2483</v>
      </c>
    </row>
    <row r="557" spans="1:5" ht="102">
      <c r="A557" t="s">
        <v>59</v>
      </c>
      <c r="E557" s="39" t="s">
        <v>3108</v>
      </c>
    </row>
    <row r="558" spans="1:16" ht="12.75">
      <c r="A558" t="s">
        <v>52</v>
      </c>
      <c s="34" t="s">
        <v>65</v>
      </c>
      <c s="34" t="s">
        <v>3109</v>
      </c>
      <c s="35" t="s">
        <v>5</v>
      </c>
      <c s="6" t="s">
        <v>3110</v>
      </c>
      <c s="36" t="s">
        <v>55</v>
      </c>
      <c s="37">
        <v>5</v>
      </c>
      <c s="36">
        <v>0</v>
      </c>
      <c s="36">
        <f>ROUND(G558*H558,6)</f>
      </c>
      <c r="L558" s="38">
        <v>0</v>
      </c>
      <c s="32">
        <f>ROUND(ROUND(L558,2)*ROUND(G558,3),2)</f>
      </c>
      <c s="36" t="s">
        <v>417</v>
      </c>
      <c>
        <f>(M558*21)/100</f>
      </c>
      <c t="s">
        <v>27</v>
      </c>
    </row>
    <row r="559" spans="1:5" ht="12.75">
      <c r="A559" s="35" t="s">
        <v>57</v>
      </c>
      <c r="E559" s="39" t="s">
        <v>5</v>
      </c>
    </row>
    <row r="560" spans="1:5" ht="12.75">
      <c r="A560" s="35" t="s">
        <v>58</v>
      </c>
      <c r="E560" s="40" t="s">
        <v>2483</v>
      </c>
    </row>
    <row r="561" spans="1:5" ht="63.75">
      <c r="A561" t="s">
        <v>59</v>
      </c>
      <c r="E561" s="39" t="s">
        <v>3066</v>
      </c>
    </row>
    <row r="562" spans="1:16" ht="12.75">
      <c r="A562" t="s">
        <v>52</v>
      </c>
      <c s="34" t="s">
        <v>70</v>
      </c>
      <c s="34" t="s">
        <v>1497</v>
      </c>
      <c s="35" t="s">
        <v>5</v>
      </c>
      <c s="6" t="s">
        <v>1498</v>
      </c>
      <c s="36" t="s">
        <v>55</v>
      </c>
      <c s="37">
        <v>53</v>
      </c>
      <c s="36">
        <v>0</v>
      </c>
      <c s="36">
        <f>ROUND(G562*H562,6)</f>
      </c>
      <c r="L562" s="38">
        <v>0</v>
      </c>
      <c s="32">
        <f>ROUND(ROUND(L562,2)*ROUND(G562,3),2)</f>
      </c>
      <c s="36" t="s">
        <v>417</v>
      </c>
      <c>
        <f>(M562*21)/100</f>
      </c>
      <c t="s">
        <v>27</v>
      </c>
    </row>
    <row r="563" spans="1:5" ht="12.75">
      <c r="A563" s="35" t="s">
        <v>57</v>
      </c>
      <c r="E563" s="39" t="s">
        <v>5</v>
      </c>
    </row>
    <row r="564" spans="1:5" ht="12.75">
      <c r="A564" s="35" t="s">
        <v>58</v>
      </c>
      <c r="E564" s="40" t="s">
        <v>2483</v>
      </c>
    </row>
    <row r="565" spans="1:5" ht="216.75">
      <c r="A565" t="s">
        <v>59</v>
      </c>
      <c r="E565" s="39" t="s">
        <v>2661</v>
      </c>
    </row>
    <row r="566" spans="1:16" ht="12.75">
      <c r="A566" t="s">
        <v>52</v>
      </c>
      <c s="34" t="s">
        <v>74</v>
      </c>
      <c s="34" t="s">
        <v>53</v>
      </c>
      <c s="35" t="s">
        <v>5</v>
      </c>
      <c s="6" t="s">
        <v>54</v>
      </c>
      <c s="36" t="s">
        <v>55</v>
      </c>
      <c s="37">
        <v>285</v>
      </c>
      <c s="36">
        <v>0</v>
      </c>
      <c s="36">
        <f>ROUND(G566*H566,6)</f>
      </c>
      <c r="L566" s="38">
        <v>0</v>
      </c>
      <c s="32">
        <f>ROUND(ROUND(L566,2)*ROUND(G566,3),2)</f>
      </c>
      <c s="36" t="s">
        <v>417</v>
      </c>
      <c>
        <f>(M566*21)/100</f>
      </c>
      <c t="s">
        <v>27</v>
      </c>
    </row>
    <row r="567" spans="1:5" ht="12.75">
      <c r="A567" s="35" t="s">
        <v>57</v>
      </c>
      <c r="E567" s="39" t="s">
        <v>5</v>
      </c>
    </row>
    <row r="568" spans="1:5" ht="12.75">
      <c r="A568" s="35" t="s">
        <v>58</v>
      </c>
      <c r="E568" s="40" t="s">
        <v>2483</v>
      </c>
    </row>
    <row r="569" spans="1:5" ht="216.75">
      <c r="A569" t="s">
        <v>59</v>
      </c>
      <c r="E569" s="39" t="s">
        <v>2661</v>
      </c>
    </row>
    <row r="570" spans="1:16" ht="12.75">
      <c r="A570" t="s">
        <v>52</v>
      </c>
      <c s="34" t="s">
        <v>79</v>
      </c>
      <c s="34" t="s">
        <v>572</v>
      </c>
      <c s="35" t="s">
        <v>5</v>
      </c>
      <c s="6" t="s">
        <v>573</v>
      </c>
      <c s="36" t="s">
        <v>68</v>
      </c>
      <c s="37">
        <v>61</v>
      </c>
      <c s="36">
        <v>0</v>
      </c>
      <c s="36">
        <f>ROUND(G570*H570,6)</f>
      </c>
      <c r="L570" s="38">
        <v>0</v>
      </c>
      <c s="32">
        <f>ROUND(ROUND(L570,2)*ROUND(G570,3),2)</f>
      </c>
      <c s="36" t="s">
        <v>417</v>
      </c>
      <c>
        <f>(M570*21)/100</f>
      </c>
      <c t="s">
        <v>27</v>
      </c>
    </row>
    <row r="571" spans="1:5" ht="12.75">
      <c r="A571" s="35" t="s">
        <v>57</v>
      </c>
      <c r="E571" s="39" t="s">
        <v>5</v>
      </c>
    </row>
    <row r="572" spans="1:5" ht="12.75">
      <c r="A572" s="35" t="s">
        <v>58</v>
      </c>
      <c r="E572" s="40" t="s">
        <v>2483</v>
      </c>
    </row>
    <row r="573" spans="1:5" ht="25.5">
      <c r="A573" t="s">
        <v>59</v>
      </c>
      <c r="E573" s="39" t="s">
        <v>69</v>
      </c>
    </row>
    <row r="574" spans="1:16" ht="12.75">
      <c r="A574" t="s">
        <v>52</v>
      </c>
      <c s="34" t="s">
        <v>85</v>
      </c>
      <c s="34" t="s">
        <v>71</v>
      </c>
      <c s="35" t="s">
        <v>5</v>
      </c>
      <c s="6" t="s">
        <v>72</v>
      </c>
      <c s="36" t="s">
        <v>55</v>
      </c>
      <c s="37">
        <v>304</v>
      </c>
      <c s="36">
        <v>0</v>
      </c>
      <c s="36">
        <f>ROUND(G574*H574,6)</f>
      </c>
      <c r="L574" s="38">
        <v>0</v>
      </c>
      <c s="32">
        <f>ROUND(ROUND(L574,2)*ROUND(G574,3),2)</f>
      </c>
      <c s="36" t="s">
        <v>417</v>
      </c>
      <c>
        <f>(M574*21)/100</f>
      </c>
      <c t="s">
        <v>27</v>
      </c>
    </row>
    <row r="575" spans="1:5" ht="12.75">
      <c r="A575" s="35" t="s">
        <v>57</v>
      </c>
      <c r="E575" s="39" t="s">
        <v>5</v>
      </c>
    </row>
    <row r="576" spans="1:5" ht="12.75">
      <c r="A576" s="35" t="s">
        <v>58</v>
      </c>
      <c r="E576" s="40" t="s">
        <v>2483</v>
      </c>
    </row>
    <row r="577" spans="1:5" ht="153">
      <c r="A577" t="s">
        <v>59</v>
      </c>
      <c r="E577" s="39" t="s">
        <v>2662</v>
      </c>
    </row>
    <row r="578" spans="1:13" ht="12.75">
      <c r="A578" t="s">
        <v>49</v>
      </c>
      <c r="C578" s="31" t="s">
        <v>27</v>
      </c>
      <c r="E578" s="33" t="s">
        <v>981</v>
      </c>
      <c r="J578" s="32">
        <f>0</f>
      </c>
      <c s="32">
        <f>0</f>
      </c>
      <c s="32">
        <f>0+L579</f>
      </c>
      <c s="32">
        <f>0+M579</f>
      </c>
    </row>
    <row r="579" spans="1:16" ht="12.75">
      <c r="A579" t="s">
        <v>52</v>
      </c>
      <c s="34" t="s">
        <v>89</v>
      </c>
      <c s="34" t="s">
        <v>982</v>
      </c>
      <c s="35" t="s">
        <v>5</v>
      </c>
      <c s="6" t="s">
        <v>3111</v>
      </c>
      <c s="36" t="s">
        <v>55</v>
      </c>
      <c s="37">
        <v>2.5</v>
      </c>
      <c s="36">
        <v>0</v>
      </c>
      <c s="36">
        <f>ROUND(G579*H579,6)</f>
      </c>
      <c r="L579" s="38">
        <v>0</v>
      </c>
      <c s="32">
        <f>ROUND(ROUND(L579,2)*ROUND(G579,3),2)</f>
      </c>
      <c s="36" t="s">
        <v>417</v>
      </c>
      <c>
        <f>(M579*21)/100</f>
      </c>
      <c t="s">
        <v>27</v>
      </c>
    </row>
    <row r="580" spans="1:5" ht="12.75">
      <c r="A580" s="35" t="s">
        <v>57</v>
      </c>
      <c r="E580" s="39" t="s">
        <v>5</v>
      </c>
    </row>
    <row r="581" spans="1:5" ht="12.75">
      <c r="A581" s="35" t="s">
        <v>58</v>
      </c>
      <c r="E581" s="40" t="s">
        <v>2483</v>
      </c>
    </row>
    <row r="582" spans="1:5" ht="267.75">
      <c r="A582" t="s">
        <v>59</v>
      </c>
      <c r="E582" s="39" t="s">
        <v>3112</v>
      </c>
    </row>
    <row r="583" spans="1:13" ht="12.75">
      <c r="A583" t="s">
        <v>49</v>
      </c>
      <c r="C583" s="31" t="s">
        <v>65</v>
      </c>
      <c r="E583" s="33" t="s">
        <v>1571</v>
      </c>
      <c r="J583" s="32">
        <f>0</f>
      </c>
      <c s="32">
        <f>0</f>
      </c>
      <c s="32">
        <f>0+L584</f>
      </c>
      <c s="32">
        <f>0+M584</f>
      </c>
    </row>
    <row r="584" spans="1:16" ht="12.75">
      <c r="A584" t="s">
        <v>52</v>
      </c>
      <c s="34" t="s">
        <v>93</v>
      </c>
      <c s="34" t="s">
        <v>1870</v>
      </c>
      <c s="35" t="s">
        <v>5</v>
      </c>
      <c s="6" t="s">
        <v>1871</v>
      </c>
      <c s="36" t="s">
        <v>55</v>
      </c>
      <c s="37">
        <v>15</v>
      </c>
      <c s="36">
        <v>0</v>
      </c>
      <c s="36">
        <f>ROUND(G584*H584,6)</f>
      </c>
      <c r="L584" s="38">
        <v>0</v>
      </c>
      <c s="32">
        <f>ROUND(ROUND(L584,2)*ROUND(G584,3),2)</f>
      </c>
      <c s="36" t="s">
        <v>417</v>
      </c>
      <c>
        <f>(M584*21)/100</f>
      </c>
      <c t="s">
        <v>27</v>
      </c>
    </row>
    <row r="585" spans="1:5" ht="12.75">
      <c r="A585" s="35" t="s">
        <v>57</v>
      </c>
      <c r="E585" s="39" t="s">
        <v>5</v>
      </c>
    </row>
    <row r="586" spans="1:5" ht="12.75">
      <c r="A586" s="35" t="s">
        <v>58</v>
      </c>
      <c r="E586" s="40" t="s">
        <v>2483</v>
      </c>
    </row>
    <row r="587" spans="1:5" ht="38.25">
      <c r="A587" t="s">
        <v>59</v>
      </c>
      <c r="E587" s="39" t="s">
        <v>3113</v>
      </c>
    </row>
    <row r="588" spans="1:13" ht="12.75">
      <c r="A588" t="s">
        <v>49</v>
      </c>
      <c r="C588" s="31" t="s">
        <v>70</v>
      </c>
      <c r="E588" s="33" t="s">
        <v>1242</v>
      </c>
      <c r="J588" s="32">
        <f>0</f>
      </c>
      <c s="32">
        <f>0</f>
      </c>
      <c s="32">
        <f>0+L589+L593</f>
      </c>
      <c s="32">
        <f>0+M589+M593</f>
      </c>
    </row>
    <row r="589" spans="1:16" ht="12.75">
      <c r="A589" t="s">
        <v>52</v>
      </c>
      <c s="34" t="s">
        <v>97</v>
      </c>
      <c s="34" t="s">
        <v>3114</v>
      </c>
      <c s="35" t="s">
        <v>5</v>
      </c>
      <c s="6" t="s">
        <v>3115</v>
      </c>
      <c s="36" t="s">
        <v>77</v>
      </c>
      <c s="37">
        <v>45</v>
      </c>
      <c s="36">
        <v>0</v>
      </c>
      <c s="36">
        <f>ROUND(G589*H589,6)</f>
      </c>
      <c r="L589" s="38">
        <v>0</v>
      </c>
      <c s="32">
        <f>ROUND(ROUND(L589,2)*ROUND(G589,3),2)</f>
      </c>
      <c s="36" t="s">
        <v>417</v>
      </c>
      <c>
        <f>(M589*21)/100</f>
      </c>
      <c t="s">
        <v>27</v>
      </c>
    </row>
    <row r="590" spans="1:5" ht="12.75">
      <c r="A590" s="35" t="s">
        <v>57</v>
      </c>
      <c r="E590" s="39" t="s">
        <v>5</v>
      </c>
    </row>
    <row r="591" spans="1:5" ht="12.75">
      <c r="A591" s="35" t="s">
        <v>58</v>
      </c>
      <c r="E591" s="40" t="s">
        <v>2483</v>
      </c>
    </row>
    <row r="592" spans="1:5" ht="89.25">
      <c r="A592" t="s">
        <v>59</v>
      </c>
      <c r="E592" s="39" t="s">
        <v>3116</v>
      </c>
    </row>
    <row r="593" spans="1:16" ht="12.75">
      <c r="A593" t="s">
        <v>52</v>
      </c>
      <c s="34" t="s">
        <v>100</v>
      </c>
      <c s="34" t="s">
        <v>3117</v>
      </c>
      <c s="35" t="s">
        <v>5</v>
      </c>
      <c s="6" t="s">
        <v>3118</v>
      </c>
      <c s="36" t="s">
        <v>77</v>
      </c>
      <c s="37">
        <v>40</v>
      </c>
      <c s="36">
        <v>0</v>
      </c>
      <c s="36">
        <f>ROUND(G593*H593,6)</f>
      </c>
      <c r="L593" s="38">
        <v>0</v>
      </c>
      <c s="32">
        <f>ROUND(ROUND(L593,2)*ROUND(G593,3),2)</f>
      </c>
      <c s="36" t="s">
        <v>417</v>
      </c>
      <c>
        <f>(M593*21)/100</f>
      </c>
      <c t="s">
        <v>27</v>
      </c>
    </row>
    <row r="594" spans="1:5" ht="12.75">
      <c r="A594" s="35" t="s">
        <v>57</v>
      </c>
      <c r="E594" s="39" t="s">
        <v>5</v>
      </c>
    </row>
    <row r="595" spans="1:5" ht="12.75">
      <c r="A595" s="35" t="s">
        <v>58</v>
      </c>
      <c r="E595" s="40" t="s">
        <v>2483</v>
      </c>
    </row>
    <row r="596" spans="1:5" ht="76.5">
      <c r="A596" t="s">
        <v>59</v>
      </c>
      <c r="E596" s="39" t="s">
        <v>3119</v>
      </c>
    </row>
    <row r="597" spans="1:13" ht="12.75">
      <c r="A597" t="s">
        <v>49</v>
      </c>
      <c r="C597" s="31" t="s">
        <v>74</v>
      </c>
      <c r="E597" s="33" t="s">
        <v>2663</v>
      </c>
      <c r="J597" s="32">
        <f>0</f>
      </c>
      <c s="32">
        <f>0</f>
      </c>
      <c s="32">
        <f>0+L598+L602</f>
      </c>
      <c s="32">
        <f>0+M598+M602</f>
      </c>
    </row>
    <row r="598" spans="1:16" ht="12.75">
      <c r="A598" t="s">
        <v>52</v>
      </c>
      <c s="34" t="s">
        <v>104</v>
      </c>
      <c s="34" t="s">
        <v>2664</v>
      </c>
      <c s="35" t="s">
        <v>5</v>
      </c>
      <c s="6" t="s">
        <v>2665</v>
      </c>
      <c s="36" t="s">
        <v>77</v>
      </c>
      <c s="37">
        <v>4</v>
      </c>
      <c s="36">
        <v>0</v>
      </c>
      <c s="36">
        <f>ROUND(G598*H598,6)</f>
      </c>
      <c r="L598" s="38">
        <v>0</v>
      </c>
      <c s="32">
        <f>ROUND(ROUND(L598,2)*ROUND(G598,3),2)</f>
      </c>
      <c s="36" t="s">
        <v>417</v>
      </c>
      <c>
        <f>(M598*21)/100</f>
      </c>
      <c t="s">
        <v>27</v>
      </c>
    </row>
    <row r="599" spans="1:5" ht="12.75">
      <c r="A599" s="35" t="s">
        <v>57</v>
      </c>
      <c r="E599" s="39" t="s">
        <v>5</v>
      </c>
    </row>
    <row r="600" spans="1:5" ht="12.75">
      <c r="A600" s="35" t="s">
        <v>58</v>
      </c>
      <c r="E600" s="40" t="s">
        <v>2483</v>
      </c>
    </row>
    <row r="601" spans="1:5" ht="38.25">
      <c r="A601" t="s">
        <v>59</v>
      </c>
      <c r="E601" s="39" t="s">
        <v>2666</v>
      </c>
    </row>
    <row r="602" spans="1:16" ht="12.75">
      <c r="A602" t="s">
        <v>52</v>
      </c>
      <c s="34" t="s">
        <v>108</v>
      </c>
      <c s="34" t="s">
        <v>2667</v>
      </c>
      <c s="35" t="s">
        <v>5</v>
      </c>
      <c s="6" t="s">
        <v>2668</v>
      </c>
      <c s="36" t="s">
        <v>77</v>
      </c>
      <c s="37">
        <v>4</v>
      </c>
      <c s="36">
        <v>0</v>
      </c>
      <c s="36">
        <f>ROUND(G602*H602,6)</f>
      </c>
      <c r="L602" s="38">
        <v>0</v>
      </c>
      <c s="32">
        <f>ROUND(ROUND(L602,2)*ROUND(G602,3),2)</f>
      </c>
      <c s="36" t="s">
        <v>417</v>
      </c>
      <c>
        <f>(M602*21)/100</f>
      </c>
      <c t="s">
        <v>27</v>
      </c>
    </row>
    <row r="603" spans="1:5" ht="12.75">
      <c r="A603" s="35" t="s">
        <v>57</v>
      </c>
      <c r="E603" s="39" t="s">
        <v>5</v>
      </c>
    </row>
    <row r="604" spans="1:5" ht="12.75">
      <c r="A604" s="35" t="s">
        <v>58</v>
      </c>
      <c r="E604" s="40" t="s">
        <v>2483</v>
      </c>
    </row>
    <row r="605" spans="1:5" ht="38.25">
      <c r="A605" t="s">
        <v>59</v>
      </c>
      <c r="E605" s="39" t="s">
        <v>2666</v>
      </c>
    </row>
    <row r="606" spans="1:13" ht="12.75">
      <c r="A606" t="s">
        <v>49</v>
      </c>
      <c r="C606" s="31" t="s">
        <v>79</v>
      </c>
      <c r="E606" s="33" t="s">
        <v>80</v>
      </c>
      <c r="J606" s="32">
        <f>0</f>
      </c>
      <c s="32">
        <f>0</f>
      </c>
      <c s="32">
        <f>0+L607</f>
      </c>
      <c s="32">
        <f>0+M607</f>
      </c>
    </row>
    <row r="607" spans="1:16" ht="12.75">
      <c r="A607" t="s">
        <v>52</v>
      </c>
      <c s="34" t="s">
        <v>112</v>
      </c>
      <c s="34" t="s">
        <v>3120</v>
      </c>
      <c s="35" t="s">
        <v>5</v>
      </c>
      <c s="6" t="s">
        <v>3121</v>
      </c>
      <c s="36" t="s">
        <v>77</v>
      </c>
      <c s="37">
        <v>4</v>
      </c>
      <c s="36">
        <v>0</v>
      </c>
      <c s="36">
        <f>ROUND(G607*H607,6)</f>
      </c>
      <c r="L607" s="38">
        <v>0</v>
      </c>
      <c s="32">
        <f>ROUND(ROUND(L607,2)*ROUND(G607,3),2)</f>
      </c>
      <c s="36" t="s">
        <v>417</v>
      </c>
      <c>
        <f>(M607*21)/100</f>
      </c>
      <c t="s">
        <v>27</v>
      </c>
    </row>
    <row r="608" spans="1:5" ht="12.75">
      <c r="A608" s="35" t="s">
        <v>57</v>
      </c>
      <c r="E608" s="39" t="s">
        <v>5</v>
      </c>
    </row>
    <row r="609" spans="1:5" ht="12.75">
      <c r="A609" s="35" t="s">
        <v>58</v>
      </c>
      <c r="E609" s="40" t="s">
        <v>2483</v>
      </c>
    </row>
    <row r="610" spans="1:5" ht="38.25">
      <c r="A610" t="s">
        <v>59</v>
      </c>
      <c r="E610" s="39" t="s">
        <v>3122</v>
      </c>
    </row>
    <row r="611" spans="1:13" ht="12.75">
      <c r="A611" t="s">
        <v>49</v>
      </c>
      <c r="C611" s="31" t="s">
        <v>327</v>
      </c>
      <c r="E611" s="33" t="s">
        <v>2480</v>
      </c>
      <c r="J611" s="32">
        <f>0</f>
      </c>
      <c s="32">
        <f>0</f>
      </c>
      <c s="32">
        <f>0+L612+L616+L620+L624+L628+L632+L636+L640+L644+L648+L652+L656+L660</f>
      </c>
      <c s="32">
        <f>0+M612+M616+M620+M624+M628+M632+M636+M640+M644+M648+M652+M656+M660</f>
      </c>
    </row>
    <row r="612" spans="1:16" ht="25.5">
      <c r="A612" t="s">
        <v>52</v>
      </c>
      <c s="34" t="s">
        <v>116</v>
      </c>
      <c s="34" t="s">
        <v>81</v>
      </c>
      <c s="35" t="s">
        <v>5</v>
      </c>
      <c s="6" t="s">
        <v>82</v>
      </c>
      <c s="36" t="s">
        <v>83</v>
      </c>
      <c s="37">
        <v>110</v>
      </c>
      <c s="36">
        <v>0</v>
      </c>
      <c s="36">
        <f>ROUND(G612*H612,6)</f>
      </c>
      <c r="L612" s="38">
        <v>0</v>
      </c>
      <c s="32">
        <f>ROUND(ROUND(L612,2)*ROUND(G612,3),2)</f>
      </c>
      <c s="36" t="s">
        <v>417</v>
      </c>
      <c>
        <f>(M612*21)/100</f>
      </c>
      <c t="s">
        <v>27</v>
      </c>
    </row>
    <row r="613" spans="1:5" ht="12.75">
      <c r="A613" s="35" t="s">
        <v>57</v>
      </c>
      <c r="E613" s="39" t="s">
        <v>5</v>
      </c>
    </row>
    <row r="614" spans="1:5" ht="12.75">
      <c r="A614" s="35" t="s">
        <v>58</v>
      </c>
      <c r="E614" s="40" t="s">
        <v>2483</v>
      </c>
    </row>
    <row r="615" spans="1:5" ht="25.5">
      <c r="A615" t="s">
        <v>59</v>
      </c>
      <c r="E615" s="39" t="s">
        <v>3123</v>
      </c>
    </row>
    <row r="616" spans="1:16" ht="12.75">
      <c r="A616" t="s">
        <v>52</v>
      </c>
      <c s="34" t="s">
        <v>120</v>
      </c>
      <c s="34" t="s">
        <v>86</v>
      </c>
      <c s="35" t="s">
        <v>5</v>
      </c>
      <c s="6" t="s">
        <v>87</v>
      </c>
      <c s="36" t="s">
        <v>83</v>
      </c>
      <c s="37">
        <v>10</v>
      </c>
      <c s="36">
        <v>0</v>
      </c>
      <c s="36">
        <f>ROUND(G616*H616,6)</f>
      </c>
      <c r="L616" s="38">
        <v>0</v>
      </c>
      <c s="32">
        <f>ROUND(ROUND(L616,2)*ROUND(G616,3),2)</f>
      </c>
      <c s="36" t="s">
        <v>417</v>
      </c>
      <c>
        <f>(M616*21)/100</f>
      </c>
      <c t="s">
        <v>27</v>
      </c>
    </row>
    <row r="617" spans="1:5" ht="12.75">
      <c r="A617" s="35" t="s">
        <v>57</v>
      </c>
      <c r="E617" s="39" t="s">
        <v>5</v>
      </c>
    </row>
    <row r="618" spans="1:5" ht="12.75">
      <c r="A618" s="35" t="s">
        <v>58</v>
      </c>
      <c r="E618" s="40" t="s">
        <v>2483</v>
      </c>
    </row>
    <row r="619" spans="1:5" ht="51">
      <c r="A619" t="s">
        <v>59</v>
      </c>
      <c r="E619" s="39" t="s">
        <v>3124</v>
      </c>
    </row>
    <row r="620" spans="1:16" ht="12.75">
      <c r="A620" t="s">
        <v>52</v>
      </c>
      <c s="34" t="s">
        <v>123</v>
      </c>
      <c s="34" t="s">
        <v>94</v>
      </c>
      <c s="35" t="s">
        <v>5</v>
      </c>
      <c s="6" t="s">
        <v>95</v>
      </c>
      <c s="36" t="s">
        <v>68</v>
      </c>
      <c s="37">
        <v>802</v>
      </c>
      <c s="36">
        <v>0</v>
      </c>
      <c s="36">
        <f>ROUND(G620*H620,6)</f>
      </c>
      <c r="L620" s="38">
        <v>0</v>
      </c>
      <c s="32">
        <f>ROUND(ROUND(L620,2)*ROUND(G620,3),2)</f>
      </c>
      <c s="36" t="s">
        <v>417</v>
      </c>
      <c>
        <f>(M620*21)/100</f>
      </c>
      <c t="s">
        <v>27</v>
      </c>
    </row>
    <row r="621" spans="1:5" ht="12.75">
      <c r="A621" s="35" t="s">
        <v>57</v>
      </c>
      <c r="E621" s="39" t="s">
        <v>5</v>
      </c>
    </row>
    <row r="622" spans="1:5" ht="12.75">
      <c r="A622" s="35" t="s">
        <v>58</v>
      </c>
      <c r="E622" s="40" t="s">
        <v>2483</v>
      </c>
    </row>
    <row r="623" spans="1:5" ht="51">
      <c r="A623" t="s">
        <v>59</v>
      </c>
      <c r="E623" s="39" t="s">
        <v>3125</v>
      </c>
    </row>
    <row r="624" spans="1:16" ht="12.75">
      <c r="A624" t="s">
        <v>52</v>
      </c>
      <c s="34" t="s">
        <v>128</v>
      </c>
      <c s="34" t="s">
        <v>762</v>
      </c>
      <c s="35" t="s">
        <v>5</v>
      </c>
      <c s="6" t="s">
        <v>763</v>
      </c>
      <c s="36" t="s">
        <v>68</v>
      </c>
      <c s="37">
        <v>64</v>
      </c>
      <c s="36">
        <v>0</v>
      </c>
      <c s="36">
        <f>ROUND(G624*H624,6)</f>
      </c>
      <c r="L624" s="38">
        <v>0</v>
      </c>
      <c s="32">
        <f>ROUND(ROUND(L624,2)*ROUND(G624,3),2)</f>
      </c>
      <c s="36" t="s">
        <v>417</v>
      </c>
      <c>
        <f>(M624*21)/100</f>
      </c>
      <c t="s">
        <v>27</v>
      </c>
    </row>
    <row r="625" spans="1:5" ht="12.75">
      <c r="A625" s="35" t="s">
        <v>57</v>
      </c>
      <c r="E625" s="39" t="s">
        <v>5</v>
      </c>
    </row>
    <row r="626" spans="1:5" ht="12.75">
      <c r="A626" s="35" t="s">
        <v>58</v>
      </c>
      <c r="E626" s="40" t="s">
        <v>2483</v>
      </c>
    </row>
    <row r="627" spans="1:5" ht="51">
      <c r="A627" t="s">
        <v>59</v>
      </c>
      <c r="E627" s="39" t="s">
        <v>3126</v>
      </c>
    </row>
    <row r="628" spans="1:16" ht="12.75">
      <c r="A628" t="s">
        <v>52</v>
      </c>
      <c s="34" t="s">
        <v>131</v>
      </c>
      <c s="34" t="s">
        <v>3127</v>
      </c>
      <c s="35" t="s">
        <v>5</v>
      </c>
      <c s="6" t="s">
        <v>3128</v>
      </c>
      <c s="36" t="s">
        <v>68</v>
      </c>
      <c s="37">
        <v>802</v>
      </c>
      <c s="36">
        <v>0</v>
      </c>
      <c s="36">
        <f>ROUND(G628*H628,6)</f>
      </c>
      <c r="L628" s="38">
        <v>0</v>
      </c>
      <c s="32">
        <f>ROUND(ROUND(L628,2)*ROUND(G628,3),2)</f>
      </c>
      <c s="36" t="s">
        <v>417</v>
      </c>
      <c>
        <f>(M628*21)/100</f>
      </c>
      <c t="s">
        <v>27</v>
      </c>
    </row>
    <row r="629" spans="1:5" ht="12.75">
      <c r="A629" s="35" t="s">
        <v>57</v>
      </c>
      <c r="E629" s="39" t="s">
        <v>5</v>
      </c>
    </row>
    <row r="630" spans="1:5" ht="12.75">
      <c r="A630" s="35" t="s">
        <v>58</v>
      </c>
      <c r="E630" s="40" t="s">
        <v>2483</v>
      </c>
    </row>
    <row r="631" spans="1:5" ht="76.5">
      <c r="A631" t="s">
        <v>59</v>
      </c>
      <c r="E631" s="39" t="s">
        <v>3129</v>
      </c>
    </row>
    <row r="632" spans="1:16" ht="25.5">
      <c r="A632" t="s">
        <v>52</v>
      </c>
      <c s="34" t="s">
        <v>134</v>
      </c>
      <c s="34" t="s">
        <v>766</v>
      </c>
      <c s="35" t="s">
        <v>5</v>
      </c>
      <c s="6" t="s">
        <v>767</v>
      </c>
      <c s="36" t="s">
        <v>68</v>
      </c>
      <c s="37">
        <v>60</v>
      </c>
      <c s="36">
        <v>0</v>
      </c>
      <c s="36">
        <f>ROUND(G632*H632,6)</f>
      </c>
      <c r="L632" s="38">
        <v>0</v>
      </c>
      <c s="32">
        <f>ROUND(ROUND(L632,2)*ROUND(G632,3),2)</f>
      </c>
      <c s="36" t="s">
        <v>417</v>
      </c>
      <c>
        <f>(M632*21)/100</f>
      </c>
      <c t="s">
        <v>27</v>
      </c>
    </row>
    <row r="633" spans="1:5" ht="12.75">
      <c r="A633" s="35" t="s">
        <v>57</v>
      </c>
      <c r="E633" s="39" t="s">
        <v>5</v>
      </c>
    </row>
    <row r="634" spans="1:5" ht="12.75">
      <c r="A634" s="35" t="s">
        <v>58</v>
      </c>
      <c r="E634" s="40" t="s">
        <v>2483</v>
      </c>
    </row>
    <row r="635" spans="1:5" ht="63.75">
      <c r="A635" t="s">
        <v>59</v>
      </c>
      <c r="E635" s="39" t="s">
        <v>2674</v>
      </c>
    </row>
    <row r="636" spans="1:16" ht="25.5">
      <c r="A636" t="s">
        <v>52</v>
      </c>
      <c s="34" t="s">
        <v>138</v>
      </c>
      <c s="34" t="s">
        <v>885</v>
      </c>
      <c s="35" t="s">
        <v>5</v>
      </c>
      <c s="6" t="s">
        <v>886</v>
      </c>
      <c s="36" t="s">
        <v>68</v>
      </c>
      <c s="37">
        <v>300</v>
      </c>
      <c s="36">
        <v>0</v>
      </c>
      <c s="36">
        <f>ROUND(G636*H636,6)</f>
      </c>
      <c r="L636" s="38">
        <v>0</v>
      </c>
      <c s="32">
        <f>ROUND(ROUND(L636,2)*ROUND(G636,3),2)</f>
      </c>
      <c s="36" t="s">
        <v>417</v>
      </c>
      <c>
        <f>(M636*21)/100</f>
      </c>
      <c t="s">
        <v>27</v>
      </c>
    </row>
    <row r="637" spans="1:5" ht="12.75">
      <c r="A637" s="35" t="s">
        <v>57</v>
      </c>
      <c r="E637" s="39" t="s">
        <v>5</v>
      </c>
    </row>
    <row r="638" spans="1:5" ht="12.75">
      <c r="A638" s="35" t="s">
        <v>58</v>
      </c>
      <c r="E638" s="40" t="s">
        <v>2483</v>
      </c>
    </row>
    <row r="639" spans="1:5" ht="25.5">
      <c r="A639" t="s">
        <v>59</v>
      </c>
      <c r="E639" s="39" t="s">
        <v>2487</v>
      </c>
    </row>
    <row r="640" spans="1:16" ht="25.5">
      <c r="A640" t="s">
        <v>52</v>
      </c>
      <c s="34" t="s">
        <v>142</v>
      </c>
      <c s="34" t="s">
        <v>3130</v>
      </c>
      <c s="35" t="s">
        <v>5</v>
      </c>
      <c s="6" t="s">
        <v>3131</v>
      </c>
      <c s="36" t="s">
        <v>83</v>
      </c>
      <c s="37">
        <v>12</v>
      </c>
      <c s="36">
        <v>0</v>
      </c>
      <c s="36">
        <f>ROUND(G640*H640,6)</f>
      </c>
      <c r="L640" s="38">
        <v>0</v>
      </c>
      <c s="32">
        <f>ROUND(ROUND(L640,2)*ROUND(G640,3),2)</f>
      </c>
      <c s="36" t="s">
        <v>417</v>
      </c>
      <c>
        <f>(M640*21)/100</f>
      </c>
      <c t="s">
        <v>27</v>
      </c>
    </row>
    <row r="641" spans="1:5" ht="12.75">
      <c r="A641" s="35" t="s">
        <v>57</v>
      </c>
      <c r="E641" s="39" t="s">
        <v>5</v>
      </c>
    </row>
    <row r="642" spans="1:5" ht="12.75">
      <c r="A642" s="35" t="s">
        <v>58</v>
      </c>
      <c r="E642" s="40" t="s">
        <v>2483</v>
      </c>
    </row>
    <row r="643" spans="1:5" ht="38.25">
      <c r="A643" t="s">
        <v>59</v>
      </c>
      <c r="E643" s="39" t="s">
        <v>115</v>
      </c>
    </row>
    <row r="644" spans="1:16" ht="12.75">
      <c r="A644" t="s">
        <v>52</v>
      </c>
      <c s="34" t="s">
        <v>146</v>
      </c>
      <c s="34" t="s">
        <v>117</v>
      </c>
      <c s="35" t="s">
        <v>5</v>
      </c>
      <c s="6" t="s">
        <v>118</v>
      </c>
      <c s="36" t="s">
        <v>83</v>
      </c>
      <c s="37">
        <v>20</v>
      </c>
      <c s="36">
        <v>0</v>
      </c>
      <c s="36">
        <f>ROUND(G644*H644,6)</f>
      </c>
      <c r="L644" s="38">
        <v>0</v>
      </c>
      <c s="32">
        <f>ROUND(ROUND(L644,2)*ROUND(G644,3),2)</f>
      </c>
      <c s="36" t="s">
        <v>417</v>
      </c>
      <c>
        <f>(M644*21)/100</f>
      </c>
      <c t="s">
        <v>27</v>
      </c>
    </row>
    <row r="645" spans="1:5" ht="12.75">
      <c r="A645" s="35" t="s">
        <v>57</v>
      </c>
      <c r="E645" s="39" t="s">
        <v>5</v>
      </c>
    </row>
    <row r="646" spans="1:5" ht="12.75">
      <c r="A646" s="35" t="s">
        <v>58</v>
      </c>
      <c r="E646" s="40" t="s">
        <v>2483</v>
      </c>
    </row>
    <row r="647" spans="1:5" ht="51">
      <c r="A647" t="s">
        <v>59</v>
      </c>
      <c r="E647" s="39" t="s">
        <v>2484</v>
      </c>
    </row>
    <row r="648" spans="1:16" ht="12.75">
      <c r="A648" t="s">
        <v>52</v>
      </c>
      <c s="34" t="s">
        <v>149</v>
      </c>
      <c s="34" t="s">
        <v>2045</v>
      </c>
      <c s="35" t="s">
        <v>5</v>
      </c>
      <c s="6" t="s">
        <v>2046</v>
      </c>
      <c s="36" t="s">
        <v>83</v>
      </c>
      <c s="37">
        <v>8</v>
      </c>
      <c s="36">
        <v>0</v>
      </c>
      <c s="36">
        <f>ROUND(G648*H648,6)</f>
      </c>
      <c r="L648" s="38">
        <v>0</v>
      </c>
      <c s="32">
        <f>ROUND(ROUND(L648,2)*ROUND(G648,3),2)</f>
      </c>
      <c s="36" t="s">
        <v>417</v>
      </c>
      <c>
        <f>(M648*21)/100</f>
      </c>
      <c t="s">
        <v>27</v>
      </c>
    </row>
    <row r="649" spans="1:5" ht="12.75">
      <c r="A649" s="35" t="s">
        <v>57</v>
      </c>
      <c r="E649" s="39" t="s">
        <v>5</v>
      </c>
    </row>
    <row r="650" spans="1:5" ht="12.75">
      <c r="A650" s="35" t="s">
        <v>58</v>
      </c>
      <c r="E650" s="40" t="s">
        <v>2483</v>
      </c>
    </row>
    <row r="651" spans="1:5" ht="51">
      <c r="A651" t="s">
        <v>59</v>
      </c>
      <c r="E651" s="39" t="s">
        <v>2484</v>
      </c>
    </row>
    <row r="652" spans="1:16" ht="25.5">
      <c r="A652" t="s">
        <v>52</v>
      </c>
      <c s="34" t="s">
        <v>152</v>
      </c>
      <c s="34" t="s">
        <v>121</v>
      </c>
      <c s="35" t="s">
        <v>5</v>
      </c>
      <c s="6" t="s">
        <v>122</v>
      </c>
      <c s="36" t="s">
        <v>83</v>
      </c>
      <c s="37">
        <v>25</v>
      </c>
      <c s="36">
        <v>0</v>
      </c>
      <c s="36">
        <f>ROUND(G652*H652,6)</f>
      </c>
      <c r="L652" s="38">
        <v>0</v>
      </c>
      <c s="32">
        <f>ROUND(ROUND(L652,2)*ROUND(G652,3),2)</f>
      </c>
      <c s="36" t="s">
        <v>417</v>
      </c>
      <c>
        <f>(M652*21)/100</f>
      </c>
      <c t="s">
        <v>27</v>
      </c>
    </row>
    <row r="653" spans="1:5" ht="12.75">
      <c r="A653" s="35" t="s">
        <v>57</v>
      </c>
      <c r="E653" s="39" t="s">
        <v>5</v>
      </c>
    </row>
    <row r="654" spans="1:5" ht="12.75">
      <c r="A654" s="35" t="s">
        <v>58</v>
      </c>
      <c r="E654" s="40" t="s">
        <v>2483</v>
      </c>
    </row>
    <row r="655" spans="1:5" ht="51">
      <c r="A655" t="s">
        <v>59</v>
      </c>
      <c r="E655" s="39" t="s">
        <v>3125</v>
      </c>
    </row>
    <row r="656" spans="1:16" ht="12.75">
      <c r="A656" t="s">
        <v>52</v>
      </c>
      <c s="34" t="s">
        <v>155</v>
      </c>
      <c s="34" t="s">
        <v>3132</v>
      </c>
      <c s="35" t="s">
        <v>5</v>
      </c>
      <c s="6" t="s">
        <v>3133</v>
      </c>
      <c s="36" t="s">
        <v>68</v>
      </c>
      <c s="37">
        <v>364</v>
      </c>
      <c s="36">
        <v>0</v>
      </c>
      <c s="36">
        <f>ROUND(G656*H656,6)</f>
      </c>
      <c r="L656" s="38">
        <v>0</v>
      </c>
      <c s="32">
        <f>ROUND(ROUND(L656,2)*ROUND(G656,3),2)</f>
      </c>
      <c s="36" t="s">
        <v>417</v>
      </c>
      <c>
        <f>(M656*21)/100</f>
      </c>
      <c t="s">
        <v>27</v>
      </c>
    </row>
    <row r="657" spans="1:5" ht="12.75">
      <c r="A657" s="35" t="s">
        <v>57</v>
      </c>
      <c r="E657" s="39" t="s">
        <v>5</v>
      </c>
    </row>
    <row r="658" spans="1:5" ht="12.75">
      <c r="A658" s="35" t="s">
        <v>58</v>
      </c>
      <c r="E658" s="40" t="s">
        <v>2483</v>
      </c>
    </row>
    <row r="659" spans="1:5" ht="63.75">
      <c r="A659" t="s">
        <v>59</v>
      </c>
      <c r="E659" s="39" t="s">
        <v>3134</v>
      </c>
    </row>
    <row r="660" spans="1:16" ht="12.75">
      <c r="A660" t="s">
        <v>52</v>
      </c>
      <c s="34" t="s">
        <v>159</v>
      </c>
      <c s="34" t="s">
        <v>3135</v>
      </c>
      <c s="35" t="s">
        <v>5</v>
      </c>
      <c s="6" t="s">
        <v>3136</v>
      </c>
      <c s="36" t="s">
        <v>77</v>
      </c>
      <c s="37">
        <v>285</v>
      </c>
      <c s="36">
        <v>0</v>
      </c>
      <c s="36">
        <f>ROUND(G660*H660,6)</f>
      </c>
      <c r="L660" s="38">
        <v>0</v>
      </c>
      <c s="32">
        <f>ROUND(ROUND(L660,2)*ROUND(G660,3),2)</f>
      </c>
      <c s="36" t="s">
        <v>564</v>
      </c>
      <c>
        <f>(M660*21)/100</f>
      </c>
      <c t="s">
        <v>27</v>
      </c>
    </row>
    <row r="661" spans="1:5" ht="12.75">
      <c r="A661" s="35" t="s">
        <v>57</v>
      </c>
      <c r="E661" s="39" t="s">
        <v>5</v>
      </c>
    </row>
    <row r="662" spans="1:5" ht="12.75">
      <c r="A662" s="35" t="s">
        <v>58</v>
      </c>
      <c r="E662" s="40" t="s">
        <v>2483</v>
      </c>
    </row>
    <row r="663" spans="1:5" ht="102">
      <c r="A663" t="s">
        <v>59</v>
      </c>
      <c r="E663" s="39" t="s">
        <v>3137</v>
      </c>
    </row>
    <row r="664" spans="1:13" ht="12.75">
      <c r="A664" t="s">
        <v>49</v>
      </c>
      <c r="C664" s="31" t="s">
        <v>2488</v>
      </c>
      <c r="E664" s="33" t="s">
        <v>2489</v>
      </c>
      <c r="J664" s="32">
        <f>0</f>
      </c>
      <c s="32">
        <f>0</f>
      </c>
      <c s="32">
        <f>0+L665+L669+L673+L677+L681+L685+L689+L693+L697+L701+L705+L709+L713</f>
      </c>
      <c s="32">
        <f>0+M665+M669+M673+M677+M681+M685+M689+M693+M697+M701+M705+M709+M713</f>
      </c>
    </row>
    <row r="665" spans="1:16" ht="12.75">
      <c r="A665" t="s">
        <v>52</v>
      </c>
      <c s="34" t="s">
        <v>162</v>
      </c>
      <c s="34" t="s">
        <v>3138</v>
      </c>
      <c s="35" t="s">
        <v>5</v>
      </c>
      <c s="6" t="s">
        <v>3139</v>
      </c>
      <c s="36" t="s">
        <v>83</v>
      </c>
      <c s="37">
        <v>5</v>
      </c>
      <c s="36">
        <v>0</v>
      </c>
      <c s="36">
        <f>ROUND(G665*H665,6)</f>
      </c>
      <c r="L665" s="38">
        <v>0</v>
      </c>
      <c s="32">
        <f>ROUND(ROUND(L665,2)*ROUND(G665,3),2)</f>
      </c>
      <c s="36" t="s">
        <v>417</v>
      </c>
      <c>
        <f>(M665*21)/100</f>
      </c>
      <c t="s">
        <v>27</v>
      </c>
    </row>
    <row r="666" spans="1:5" ht="12.75">
      <c r="A666" s="35" t="s">
        <v>57</v>
      </c>
      <c r="E666" s="39" t="s">
        <v>5</v>
      </c>
    </row>
    <row r="667" spans="1:5" ht="12.75">
      <c r="A667" s="35" t="s">
        <v>58</v>
      </c>
      <c r="E667" s="40" t="s">
        <v>2483</v>
      </c>
    </row>
    <row r="668" spans="1:5" ht="38.25">
      <c r="A668" t="s">
        <v>59</v>
      </c>
      <c r="E668" s="39" t="s">
        <v>2492</v>
      </c>
    </row>
    <row r="669" spans="1:16" ht="12.75">
      <c r="A669" t="s">
        <v>52</v>
      </c>
      <c s="34" t="s">
        <v>166</v>
      </c>
      <c s="34" t="s">
        <v>3140</v>
      </c>
      <c s="35" t="s">
        <v>5</v>
      </c>
      <c s="6" t="s">
        <v>3141</v>
      </c>
      <c s="36" t="s">
        <v>83</v>
      </c>
      <c s="37">
        <v>1</v>
      </c>
      <c s="36">
        <v>0</v>
      </c>
      <c s="36">
        <f>ROUND(G669*H669,6)</f>
      </c>
      <c r="L669" s="38">
        <v>0</v>
      </c>
      <c s="32">
        <f>ROUND(ROUND(L669,2)*ROUND(G669,3),2)</f>
      </c>
      <c s="36" t="s">
        <v>417</v>
      </c>
      <c>
        <f>(M669*21)/100</f>
      </c>
      <c t="s">
        <v>27</v>
      </c>
    </row>
    <row r="670" spans="1:5" ht="12.75">
      <c r="A670" s="35" t="s">
        <v>57</v>
      </c>
      <c r="E670" s="39" t="s">
        <v>5</v>
      </c>
    </row>
    <row r="671" spans="1:5" ht="12.75">
      <c r="A671" s="35" t="s">
        <v>58</v>
      </c>
      <c r="E671" s="40" t="s">
        <v>2483</v>
      </c>
    </row>
    <row r="672" spans="1:5" ht="38.25">
      <c r="A672" t="s">
        <v>59</v>
      </c>
      <c r="E672" s="39" t="s">
        <v>2492</v>
      </c>
    </row>
    <row r="673" spans="1:16" ht="12.75">
      <c r="A673" t="s">
        <v>52</v>
      </c>
      <c s="34" t="s">
        <v>170</v>
      </c>
      <c s="34" t="s">
        <v>1911</v>
      </c>
      <c s="35" t="s">
        <v>5</v>
      </c>
      <c s="6" t="s">
        <v>1912</v>
      </c>
      <c s="36" t="s">
        <v>68</v>
      </c>
      <c s="37">
        <v>15</v>
      </c>
      <c s="36">
        <v>0</v>
      </c>
      <c s="36">
        <f>ROUND(G673*H673,6)</f>
      </c>
      <c r="L673" s="38">
        <v>0</v>
      </c>
      <c s="32">
        <f>ROUND(ROUND(L673,2)*ROUND(G673,3),2)</f>
      </c>
      <c s="36" t="s">
        <v>417</v>
      </c>
      <c>
        <f>(M673*21)/100</f>
      </c>
      <c t="s">
        <v>27</v>
      </c>
    </row>
    <row r="674" spans="1:5" ht="12.75">
      <c r="A674" s="35" t="s">
        <v>57</v>
      </c>
      <c r="E674" s="39" t="s">
        <v>5</v>
      </c>
    </row>
    <row r="675" spans="1:5" ht="12.75">
      <c r="A675" s="35" t="s">
        <v>58</v>
      </c>
      <c r="E675" s="40" t="s">
        <v>2483</v>
      </c>
    </row>
    <row r="676" spans="1:5" ht="38.25">
      <c r="A676" t="s">
        <v>59</v>
      </c>
      <c r="E676" s="39" t="s">
        <v>3142</v>
      </c>
    </row>
    <row r="677" spans="1:16" ht="12.75">
      <c r="A677" t="s">
        <v>52</v>
      </c>
      <c s="34" t="s">
        <v>173</v>
      </c>
      <c s="34" t="s">
        <v>415</v>
      </c>
      <c s="35" t="s">
        <v>5</v>
      </c>
      <c s="6" t="s">
        <v>416</v>
      </c>
      <c s="36" t="s">
        <v>68</v>
      </c>
      <c s="37">
        <v>220</v>
      </c>
      <c s="36">
        <v>0</v>
      </c>
      <c s="36">
        <f>ROUND(G677*H677,6)</f>
      </c>
      <c r="L677" s="38">
        <v>0</v>
      </c>
      <c s="32">
        <f>ROUND(ROUND(L677,2)*ROUND(G677,3),2)</f>
      </c>
      <c s="36" t="s">
        <v>417</v>
      </c>
      <c>
        <f>(M677*21)/100</f>
      </c>
      <c t="s">
        <v>27</v>
      </c>
    </row>
    <row r="678" spans="1:5" ht="12.75">
      <c r="A678" s="35" t="s">
        <v>57</v>
      </c>
      <c r="E678" s="39" t="s">
        <v>5</v>
      </c>
    </row>
    <row r="679" spans="1:5" ht="12.75">
      <c r="A679" s="35" t="s">
        <v>58</v>
      </c>
      <c r="E679" s="40" t="s">
        <v>2483</v>
      </c>
    </row>
    <row r="680" spans="1:5" ht="51">
      <c r="A680" t="s">
        <v>59</v>
      </c>
      <c r="E680" s="39" t="s">
        <v>2686</v>
      </c>
    </row>
    <row r="681" spans="1:16" ht="12.75">
      <c r="A681" t="s">
        <v>52</v>
      </c>
      <c s="34" t="s">
        <v>177</v>
      </c>
      <c s="34" t="s">
        <v>777</v>
      </c>
      <c s="35" t="s">
        <v>5</v>
      </c>
      <c s="6" t="s">
        <v>778</v>
      </c>
      <c s="36" t="s">
        <v>83</v>
      </c>
      <c s="37">
        <v>3</v>
      </c>
      <c s="36">
        <v>0</v>
      </c>
      <c s="36">
        <f>ROUND(G681*H681,6)</f>
      </c>
      <c r="L681" s="38">
        <v>0</v>
      </c>
      <c s="32">
        <f>ROUND(ROUND(L681,2)*ROUND(G681,3),2)</f>
      </c>
      <c s="36" t="s">
        <v>417</v>
      </c>
      <c>
        <f>(M681*21)/100</f>
      </c>
      <c t="s">
        <v>27</v>
      </c>
    </row>
    <row r="682" spans="1:5" ht="12.75">
      <c r="A682" s="35" t="s">
        <v>57</v>
      </c>
      <c r="E682" s="39" t="s">
        <v>5</v>
      </c>
    </row>
    <row r="683" spans="1:5" ht="12.75">
      <c r="A683" s="35" t="s">
        <v>58</v>
      </c>
      <c r="E683" s="40" t="s">
        <v>2483</v>
      </c>
    </row>
    <row r="684" spans="1:5" ht="38.25">
      <c r="A684" t="s">
        <v>59</v>
      </c>
      <c r="E684" s="39" t="s">
        <v>2692</v>
      </c>
    </row>
    <row r="685" spans="1:16" ht="12.75">
      <c r="A685" t="s">
        <v>52</v>
      </c>
      <c s="34" t="s">
        <v>181</v>
      </c>
      <c s="34" t="s">
        <v>780</v>
      </c>
      <c s="35" t="s">
        <v>5</v>
      </c>
      <c s="6" t="s">
        <v>781</v>
      </c>
      <c s="36" t="s">
        <v>83</v>
      </c>
      <c s="37">
        <v>3</v>
      </c>
      <c s="36">
        <v>0</v>
      </c>
      <c s="36">
        <f>ROUND(G685*H685,6)</f>
      </c>
      <c r="L685" s="38">
        <v>0</v>
      </c>
      <c s="32">
        <f>ROUND(ROUND(L685,2)*ROUND(G685,3),2)</f>
      </c>
      <c s="36" t="s">
        <v>417</v>
      </c>
      <c>
        <f>(M685*21)/100</f>
      </c>
      <c t="s">
        <v>27</v>
      </c>
    </row>
    <row r="686" spans="1:5" ht="12.75">
      <c r="A686" s="35" t="s">
        <v>57</v>
      </c>
      <c r="E686" s="39" t="s">
        <v>5</v>
      </c>
    </row>
    <row r="687" spans="1:5" ht="12.75">
      <c r="A687" s="35" t="s">
        <v>58</v>
      </c>
      <c r="E687" s="40" t="s">
        <v>2483</v>
      </c>
    </row>
    <row r="688" spans="1:5" ht="38.25">
      <c r="A688" t="s">
        <v>59</v>
      </c>
      <c r="E688" s="39" t="s">
        <v>2693</v>
      </c>
    </row>
    <row r="689" spans="1:16" ht="12.75">
      <c r="A689" t="s">
        <v>52</v>
      </c>
      <c s="34" t="s">
        <v>185</v>
      </c>
      <c s="34" t="s">
        <v>2694</v>
      </c>
      <c s="35" t="s">
        <v>5</v>
      </c>
      <c s="6" t="s">
        <v>2695</v>
      </c>
      <c s="36" t="s">
        <v>83</v>
      </c>
      <c s="37">
        <v>2</v>
      </c>
      <c s="36">
        <v>0</v>
      </c>
      <c s="36">
        <f>ROUND(G689*H689,6)</f>
      </c>
      <c r="L689" s="38">
        <v>0</v>
      </c>
      <c s="32">
        <f>ROUND(ROUND(L689,2)*ROUND(G689,3),2)</f>
      </c>
      <c s="36" t="s">
        <v>417</v>
      </c>
      <c>
        <f>(M689*21)/100</f>
      </c>
      <c t="s">
        <v>27</v>
      </c>
    </row>
    <row r="690" spans="1:5" ht="12.75">
      <c r="A690" s="35" t="s">
        <v>57</v>
      </c>
      <c r="E690" s="39" t="s">
        <v>5</v>
      </c>
    </row>
    <row r="691" spans="1:5" ht="12.75">
      <c r="A691" s="35" t="s">
        <v>58</v>
      </c>
      <c r="E691" s="40" t="s">
        <v>2483</v>
      </c>
    </row>
    <row r="692" spans="1:5" ht="38.25">
      <c r="A692" t="s">
        <v>59</v>
      </c>
      <c r="E692" s="39" t="s">
        <v>2696</v>
      </c>
    </row>
    <row r="693" spans="1:16" ht="12.75">
      <c r="A693" t="s">
        <v>52</v>
      </c>
      <c s="34" t="s">
        <v>189</v>
      </c>
      <c s="34" t="s">
        <v>783</v>
      </c>
      <c s="35" t="s">
        <v>5</v>
      </c>
      <c s="6" t="s">
        <v>784</v>
      </c>
      <c s="36" t="s">
        <v>83</v>
      </c>
      <c s="37">
        <v>7</v>
      </c>
      <c s="36">
        <v>0</v>
      </c>
      <c s="36">
        <f>ROUND(G693*H693,6)</f>
      </c>
      <c r="L693" s="38">
        <v>0</v>
      </c>
      <c s="32">
        <f>ROUND(ROUND(L693,2)*ROUND(G693,3),2)</f>
      </c>
      <c s="36" t="s">
        <v>417</v>
      </c>
      <c>
        <f>(M693*21)/100</f>
      </c>
      <c t="s">
        <v>27</v>
      </c>
    </row>
    <row r="694" spans="1:5" ht="12.75">
      <c r="A694" s="35" t="s">
        <v>57</v>
      </c>
      <c r="E694" s="39" t="s">
        <v>5</v>
      </c>
    </row>
    <row r="695" spans="1:5" ht="12.75">
      <c r="A695" s="35" t="s">
        <v>58</v>
      </c>
      <c r="E695" s="40" t="s">
        <v>2483</v>
      </c>
    </row>
    <row r="696" spans="1:5" ht="38.25">
      <c r="A696" t="s">
        <v>59</v>
      </c>
      <c r="E696" s="39" t="s">
        <v>2697</v>
      </c>
    </row>
    <row r="697" spans="1:16" ht="12.75">
      <c r="A697" t="s">
        <v>52</v>
      </c>
      <c s="34" t="s">
        <v>193</v>
      </c>
      <c s="34" t="s">
        <v>1914</v>
      </c>
      <c s="35" t="s">
        <v>5</v>
      </c>
      <c s="6" t="s">
        <v>1915</v>
      </c>
      <c s="36" t="s">
        <v>83</v>
      </c>
      <c s="37">
        <v>20</v>
      </c>
      <c s="36">
        <v>0</v>
      </c>
      <c s="36">
        <f>ROUND(G697*H697,6)</f>
      </c>
      <c r="L697" s="38">
        <v>0</v>
      </c>
      <c s="32">
        <f>ROUND(ROUND(L697,2)*ROUND(G697,3),2)</f>
      </c>
      <c s="36" t="s">
        <v>417</v>
      </c>
      <c>
        <f>(M697*21)/100</f>
      </c>
      <c t="s">
        <v>27</v>
      </c>
    </row>
    <row r="698" spans="1:5" ht="12.75">
      <c r="A698" s="35" t="s">
        <v>57</v>
      </c>
      <c r="E698" s="39" t="s">
        <v>5</v>
      </c>
    </row>
    <row r="699" spans="1:5" ht="12.75">
      <c r="A699" s="35" t="s">
        <v>58</v>
      </c>
      <c r="E699" s="40" t="s">
        <v>2483</v>
      </c>
    </row>
    <row r="700" spans="1:5" ht="38.25">
      <c r="A700" t="s">
        <v>59</v>
      </c>
      <c r="E700" s="39" t="s">
        <v>2698</v>
      </c>
    </row>
    <row r="701" spans="1:16" ht="12.75">
      <c r="A701" t="s">
        <v>52</v>
      </c>
      <c s="34" t="s">
        <v>197</v>
      </c>
      <c s="34" t="s">
        <v>424</v>
      </c>
      <c s="35" t="s">
        <v>5</v>
      </c>
      <c s="6" t="s">
        <v>425</v>
      </c>
      <c s="36" t="s">
        <v>83</v>
      </c>
      <c s="37">
        <v>9</v>
      </c>
      <c s="36">
        <v>0</v>
      </c>
      <c s="36">
        <f>ROUND(G701*H701,6)</f>
      </c>
      <c r="L701" s="38">
        <v>0</v>
      </c>
      <c s="32">
        <f>ROUND(ROUND(L701,2)*ROUND(G701,3),2)</f>
      </c>
      <c s="36" t="s">
        <v>417</v>
      </c>
      <c>
        <f>(M701*21)/100</f>
      </c>
      <c t="s">
        <v>27</v>
      </c>
    </row>
    <row r="702" spans="1:5" ht="12.75">
      <c r="A702" s="35" t="s">
        <v>57</v>
      </c>
      <c r="E702" s="39" t="s">
        <v>5</v>
      </c>
    </row>
    <row r="703" spans="1:5" ht="12.75">
      <c r="A703" s="35" t="s">
        <v>58</v>
      </c>
      <c r="E703" s="40" t="s">
        <v>2483</v>
      </c>
    </row>
    <row r="704" spans="1:5" ht="51">
      <c r="A704" t="s">
        <v>59</v>
      </c>
      <c r="E704" s="39" t="s">
        <v>2699</v>
      </c>
    </row>
    <row r="705" spans="1:16" ht="12.75">
      <c r="A705" t="s">
        <v>52</v>
      </c>
      <c s="34" t="s">
        <v>201</v>
      </c>
      <c s="34" t="s">
        <v>3143</v>
      </c>
      <c s="35" t="s">
        <v>5</v>
      </c>
      <c s="6" t="s">
        <v>3144</v>
      </c>
      <c s="36" t="s">
        <v>68</v>
      </c>
      <c s="37">
        <v>14</v>
      </c>
      <c s="36">
        <v>0</v>
      </c>
      <c s="36">
        <f>ROUND(G705*H705,6)</f>
      </c>
      <c r="L705" s="38">
        <v>0</v>
      </c>
      <c s="32">
        <f>ROUND(ROUND(L705,2)*ROUND(G705,3),2)</f>
      </c>
      <c s="36" t="s">
        <v>417</v>
      </c>
      <c>
        <f>(M705*21)/100</f>
      </c>
      <c t="s">
        <v>27</v>
      </c>
    </row>
    <row r="706" spans="1:5" ht="12.75">
      <c r="A706" s="35" t="s">
        <v>57</v>
      </c>
      <c r="E706" s="39" t="s">
        <v>5</v>
      </c>
    </row>
    <row r="707" spans="1:5" ht="12.75">
      <c r="A707" s="35" t="s">
        <v>58</v>
      </c>
      <c r="E707" s="40" t="s">
        <v>2483</v>
      </c>
    </row>
    <row r="708" spans="1:5" ht="25.5">
      <c r="A708" t="s">
        <v>59</v>
      </c>
      <c r="E708" s="39" t="s">
        <v>3145</v>
      </c>
    </row>
    <row r="709" spans="1:16" ht="25.5">
      <c r="A709" t="s">
        <v>52</v>
      </c>
      <c s="34" t="s">
        <v>205</v>
      </c>
      <c s="34" t="s">
        <v>3146</v>
      </c>
      <c s="35" t="s">
        <v>5</v>
      </c>
      <c s="6" t="s">
        <v>3147</v>
      </c>
      <c s="36" t="s">
        <v>83</v>
      </c>
      <c s="37">
        <v>1</v>
      </c>
      <c s="36">
        <v>0</v>
      </c>
      <c s="36">
        <f>ROUND(G709*H709,6)</f>
      </c>
      <c r="L709" s="38">
        <v>0</v>
      </c>
      <c s="32">
        <f>ROUND(ROUND(L709,2)*ROUND(G709,3),2)</f>
      </c>
      <c s="36" t="s">
        <v>417</v>
      </c>
      <c>
        <f>(M709*21)/100</f>
      </c>
      <c t="s">
        <v>27</v>
      </c>
    </row>
    <row r="710" spans="1:5" ht="12.75">
      <c r="A710" s="35" t="s">
        <v>57</v>
      </c>
      <c r="E710" s="39" t="s">
        <v>5</v>
      </c>
    </row>
    <row r="711" spans="1:5" ht="12.75">
      <c r="A711" s="35" t="s">
        <v>58</v>
      </c>
      <c r="E711" s="40" t="s">
        <v>2483</v>
      </c>
    </row>
    <row r="712" spans="1:5" ht="25.5">
      <c r="A712" t="s">
        <v>59</v>
      </c>
      <c r="E712" s="39" t="s">
        <v>3148</v>
      </c>
    </row>
    <row r="713" spans="1:16" ht="12.75">
      <c r="A713" t="s">
        <v>52</v>
      </c>
      <c s="34" t="s">
        <v>209</v>
      </c>
      <c s="34" t="s">
        <v>3149</v>
      </c>
      <c s="35" t="s">
        <v>5</v>
      </c>
      <c s="6" t="s">
        <v>3150</v>
      </c>
      <c s="36" t="s">
        <v>83</v>
      </c>
      <c s="37">
        <v>2</v>
      </c>
      <c s="36">
        <v>0</v>
      </c>
      <c s="36">
        <f>ROUND(G713*H713,6)</f>
      </c>
      <c r="L713" s="38">
        <v>0</v>
      </c>
      <c s="32">
        <f>ROUND(ROUND(L713,2)*ROUND(G713,3),2)</f>
      </c>
      <c s="36" t="s">
        <v>417</v>
      </c>
      <c>
        <f>(M713*21)/100</f>
      </c>
      <c t="s">
        <v>27</v>
      </c>
    </row>
    <row r="714" spans="1:5" ht="12.75">
      <c r="A714" s="35" t="s">
        <v>57</v>
      </c>
      <c r="E714" s="39" t="s">
        <v>5</v>
      </c>
    </row>
    <row r="715" spans="1:5" ht="12.75">
      <c r="A715" s="35" t="s">
        <v>58</v>
      </c>
      <c r="E715" s="40" t="s">
        <v>2483</v>
      </c>
    </row>
    <row r="716" spans="1:5" ht="38.25">
      <c r="A716" t="s">
        <v>59</v>
      </c>
      <c r="E716" s="39" t="s">
        <v>3151</v>
      </c>
    </row>
    <row r="717" spans="1:13" ht="12.75">
      <c r="A717" t="s">
        <v>49</v>
      </c>
      <c r="C717" s="31" t="s">
        <v>480</v>
      </c>
      <c r="E717" s="33" t="s">
        <v>2503</v>
      </c>
      <c r="J717" s="32">
        <f>0</f>
      </c>
      <c s="32">
        <f>0</f>
      </c>
      <c s="32">
        <f>0+L718+L722+L726+L730+L734+L738+L742+L746+L750+L754+L758+L762+L766+L770+L774+L778+L782+L786+L790+L794+L798+L802+L806+L810+L814+L818</f>
      </c>
      <c s="32">
        <f>0+M718+M722+M726+M730+M734+M738+M742+M746+M750+M754+M758+M762+M766+M770+M774+M778+M782+M786+M790+M794+M798+M802+M806+M810+M814+M818</f>
      </c>
    </row>
    <row r="718" spans="1:16" ht="12.75">
      <c r="A718" t="s">
        <v>52</v>
      </c>
      <c s="34" t="s">
        <v>213</v>
      </c>
      <c s="34" t="s">
        <v>3152</v>
      </c>
      <c s="35" t="s">
        <v>5</v>
      </c>
      <c s="6" t="s">
        <v>3153</v>
      </c>
      <c s="36" t="s">
        <v>68</v>
      </c>
      <c s="37">
        <v>12</v>
      </c>
      <c s="36">
        <v>0</v>
      </c>
      <c s="36">
        <f>ROUND(G718*H718,6)</f>
      </c>
      <c r="L718" s="38">
        <v>0</v>
      </c>
      <c s="32">
        <f>ROUND(ROUND(L718,2)*ROUND(G718,3),2)</f>
      </c>
      <c s="36" t="s">
        <v>417</v>
      </c>
      <c>
        <f>(M718*21)/100</f>
      </c>
      <c t="s">
        <v>27</v>
      </c>
    </row>
    <row r="719" spans="1:5" ht="12.75">
      <c r="A719" s="35" t="s">
        <v>57</v>
      </c>
      <c r="E719" s="39" t="s">
        <v>5</v>
      </c>
    </row>
    <row r="720" spans="1:5" ht="12.75">
      <c r="A720" s="35" t="s">
        <v>58</v>
      </c>
      <c r="E720" s="40" t="s">
        <v>2483</v>
      </c>
    </row>
    <row r="721" spans="1:5" ht="38.25">
      <c r="A721" t="s">
        <v>59</v>
      </c>
      <c r="E721" s="39" t="s">
        <v>2504</v>
      </c>
    </row>
    <row r="722" spans="1:16" ht="12.75">
      <c r="A722" t="s">
        <v>52</v>
      </c>
      <c s="34" t="s">
        <v>217</v>
      </c>
      <c s="34" t="s">
        <v>484</v>
      </c>
      <c s="35" t="s">
        <v>5</v>
      </c>
      <c s="6" t="s">
        <v>485</v>
      </c>
      <c s="36" t="s">
        <v>68</v>
      </c>
      <c s="37">
        <v>205</v>
      </c>
      <c s="36">
        <v>0</v>
      </c>
      <c s="36">
        <f>ROUND(G722*H722,6)</f>
      </c>
      <c r="L722" s="38">
        <v>0</v>
      </c>
      <c s="32">
        <f>ROUND(ROUND(L722,2)*ROUND(G722,3),2)</f>
      </c>
      <c s="36" t="s">
        <v>417</v>
      </c>
      <c>
        <f>(M722*21)/100</f>
      </c>
      <c t="s">
        <v>27</v>
      </c>
    </row>
    <row r="723" spans="1:5" ht="12.75">
      <c r="A723" s="35" t="s">
        <v>57</v>
      </c>
      <c r="E723" s="39" t="s">
        <v>5</v>
      </c>
    </row>
    <row r="724" spans="1:5" ht="12.75">
      <c r="A724" s="35" t="s">
        <v>58</v>
      </c>
      <c r="E724" s="40" t="s">
        <v>2483</v>
      </c>
    </row>
    <row r="725" spans="1:5" ht="38.25">
      <c r="A725" t="s">
        <v>59</v>
      </c>
      <c r="E725" s="39" t="s">
        <v>2504</v>
      </c>
    </row>
    <row r="726" spans="1:16" ht="12.75">
      <c r="A726" t="s">
        <v>52</v>
      </c>
      <c s="34" t="s">
        <v>221</v>
      </c>
      <c s="34" t="s">
        <v>3154</v>
      </c>
      <c s="35" t="s">
        <v>5</v>
      </c>
      <c s="6" t="s">
        <v>3155</v>
      </c>
      <c s="36" t="s">
        <v>68</v>
      </c>
      <c s="37">
        <v>273</v>
      </c>
      <c s="36">
        <v>0</v>
      </c>
      <c s="36">
        <f>ROUND(G726*H726,6)</f>
      </c>
      <c r="L726" s="38">
        <v>0</v>
      </c>
      <c s="32">
        <f>ROUND(ROUND(L726,2)*ROUND(G726,3),2)</f>
      </c>
      <c s="36" t="s">
        <v>417</v>
      </c>
      <c>
        <f>(M726*21)/100</f>
      </c>
      <c t="s">
        <v>27</v>
      </c>
    </row>
    <row r="727" spans="1:5" ht="12.75">
      <c r="A727" s="35" t="s">
        <v>57</v>
      </c>
      <c r="E727" s="39" t="s">
        <v>5</v>
      </c>
    </row>
    <row r="728" spans="1:5" ht="12.75">
      <c r="A728" s="35" t="s">
        <v>58</v>
      </c>
      <c r="E728" s="40" t="s">
        <v>2483</v>
      </c>
    </row>
    <row r="729" spans="1:5" ht="38.25">
      <c r="A729" t="s">
        <v>59</v>
      </c>
      <c r="E729" s="39" t="s">
        <v>2504</v>
      </c>
    </row>
    <row r="730" spans="1:16" ht="12.75">
      <c r="A730" t="s">
        <v>52</v>
      </c>
      <c s="34" t="s">
        <v>225</v>
      </c>
      <c s="34" t="s">
        <v>3156</v>
      </c>
      <c s="35" t="s">
        <v>5</v>
      </c>
      <c s="6" t="s">
        <v>3157</v>
      </c>
      <c s="36" t="s">
        <v>68</v>
      </c>
      <c s="37">
        <v>112</v>
      </c>
      <c s="36">
        <v>0</v>
      </c>
      <c s="36">
        <f>ROUND(G730*H730,6)</f>
      </c>
      <c r="L730" s="38">
        <v>0</v>
      </c>
      <c s="32">
        <f>ROUND(ROUND(L730,2)*ROUND(G730,3),2)</f>
      </c>
      <c s="36" t="s">
        <v>417</v>
      </c>
      <c>
        <f>(M730*21)/100</f>
      </c>
      <c t="s">
        <v>27</v>
      </c>
    </row>
    <row r="731" spans="1:5" ht="12.75">
      <c r="A731" s="35" t="s">
        <v>57</v>
      </c>
      <c r="E731" s="39" t="s">
        <v>5</v>
      </c>
    </row>
    <row r="732" spans="1:5" ht="12.75">
      <c r="A732" s="35" t="s">
        <v>58</v>
      </c>
      <c r="E732" s="40" t="s">
        <v>2483</v>
      </c>
    </row>
    <row r="733" spans="1:5" ht="38.25">
      <c r="A733" t="s">
        <v>59</v>
      </c>
      <c r="E733" s="39" t="s">
        <v>2504</v>
      </c>
    </row>
    <row r="734" spans="1:16" ht="12.75">
      <c r="A734" t="s">
        <v>52</v>
      </c>
      <c s="34" t="s">
        <v>229</v>
      </c>
      <c s="34" t="s">
        <v>2505</v>
      </c>
      <c s="35" t="s">
        <v>5</v>
      </c>
      <c s="6" t="s">
        <v>2506</v>
      </c>
      <c s="36" t="s">
        <v>68</v>
      </c>
      <c s="37">
        <v>280</v>
      </c>
      <c s="36">
        <v>0</v>
      </c>
      <c s="36">
        <f>ROUND(G734*H734,6)</f>
      </c>
      <c r="L734" s="38">
        <v>0</v>
      </c>
      <c s="32">
        <f>ROUND(ROUND(L734,2)*ROUND(G734,3),2)</f>
      </c>
      <c s="36" t="s">
        <v>417</v>
      </c>
      <c>
        <f>(M734*21)/100</f>
      </c>
      <c t="s">
        <v>27</v>
      </c>
    </row>
    <row r="735" spans="1:5" ht="12.75">
      <c r="A735" s="35" t="s">
        <v>57</v>
      </c>
      <c r="E735" s="39" t="s">
        <v>5</v>
      </c>
    </row>
    <row r="736" spans="1:5" ht="12.75">
      <c r="A736" s="35" t="s">
        <v>58</v>
      </c>
      <c r="E736" s="40" t="s">
        <v>2483</v>
      </c>
    </row>
    <row r="737" spans="1:5" ht="38.25">
      <c r="A737" t="s">
        <v>59</v>
      </c>
      <c r="E737" s="39" t="s">
        <v>2504</v>
      </c>
    </row>
    <row r="738" spans="1:16" ht="12.75">
      <c r="A738" t="s">
        <v>52</v>
      </c>
      <c s="34" t="s">
        <v>233</v>
      </c>
      <c s="34" t="s">
        <v>433</v>
      </c>
      <c s="35" t="s">
        <v>5</v>
      </c>
      <c s="6" t="s">
        <v>434</v>
      </c>
      <c s="36" t="s">
        <v>68</v>
      </c>
      <c s="37">
        <v>1218</v>
      </c>
      <c s="36">
        <v>0</v>
      </c>
      <c s="36">
        <f>ROUND(G738*H738,6)</f>
      </c>
      <c r="L738" s="38">
        <v>0</v>
      </c>
      <c s="32">
        <f>ROUND(ROUND(L738,2)*ROUND(G738,3),2)</f>
      </c>
      <c s="36" t="s">
        <v>417</v>
      </c>
      <c>
        <f>(M738*21)/100</f>
      </c>
      <c t="s">
        <v>27</v>
      </c>
    </row>
    <row r="739" spans="1:5" ht="12.75">
      <c r="A739" s="35" t="s">
        <v>57</v>
      </c>
      <c r="E739" s="39" t="s">
        <v>5</v>
      </c>
    </row>
    <row r="740" spans="1:5" ht="12.75">
      <c r="A740" s="35" t="s">
        <v>58</v>
      </c>
      <c r="E740" s="40" t="s">
        <v>2483</v>
      </c>
    </row>
    <row r="741" spans="1:5" ht="38.25">
      <c r="A741" t="s">
        <v>59</v>
      </c>
      <c r="E741" s="39" t="s">
        <v>2504</v>
      </c>
    </row>
    <row r="742" spans="1:16" ht="12.75">
      <c r="A742" t="s">
        <v>52</v>
      </c>
      <c s="34" t="s">
        <v>237</v>
      </c>
      <c s="34" t="s">
        <v>3158</v>
      </c>
      <c s="35" t="s">
        <v>5</v>
      </c>
      <c s="6" t="s">
        <v>3159</v>
      </c>
      <c s="36" t="s">
        <v>68</v>
      </c>
      <c s="37">
        <v>156</v>
      </c>
      <c s="36">
        <v>0</v>
      </c>
      <c s="36">
        <f>ROUND(G742*H742,6)</f>
      </c>
      <c r="L742" s="38">
        <v>0</v>
      </c>
      <c s="32">
        <f>ROUND(ROUND(L742,2)*ROUND(G742,3),2)</f>
      </c>
      <c s="36" t="s">
        <v>417</v>
      </c>
      <c>
        <f>(M742*21)/100</f>
      </c>
      <c t="s">
        <v>27</v>
      </c>
    </row>
    <row r="743" spans="1:5" ht="12.75">
      <c r="A743" s="35" t="s">
        <v>57</v>
      </c>
      <c r="E743" s="39" t="s">
        <v>5</v>
      </c>
    </row>
    <row r="744" spans="1:5" ht="12.75">
      <c r="A744" s="35" t="s">
        <v>58</v>
      </c>
      <c r="E744" s="40" t="s">
        <v>2483</v>
      </c>
    </row>
    <row r="745" spans="1:5" ht="38.25">
      <c r="A745" t="s">
        <v>59</v>
      </c>
      <c r="E745" s="39" t="s">
        <v>2504</v>
      </c>
    </row>
    <row r="746" spans="1:16" ht="12.75">
      <c r="A746" t="s">
        <v>52</v>
      </c>
      <c s="34" t="s">
        <v>241</v>
      </c>
      <c s="34" t="s">
        <v>3160</v>
      </c>
      <c s="35" t="s">
        <v>5</v>
      </c>
      <c s="6" t="s">
        <v>3161</v>
      </c>
      <c s="36" t="s">
        <v>68</v>
      </c>
      <c s="37">
        <v>55</v>
      </c>
      <c s="36">
        <v>0</v>
      </c>
      <c s="36">
        <f>ROUND(G746*H746,6)</f>
      </c>
      <c r="L746" s="38">
        <v>0</v>
      </c>
      <c s="32">
        <f>ROUND(ROUND(L746,2)*ROUND(G746,3),2)</f>
      </c>
      <c s="36" t="s">
        <v>417</v>
      </c>
      <c>
        <f>(M746*21)/100</f>
      </c>
      <c t="s">
        <v>27</v>
      </c>
    </row>
    <row r="747" spans="1:5" ht="12.75">
      <c r="A747" s="35" t="s">
        <v>57</v>
      </c>
      <c r="E747" s="39" t="s">
        <v>5</v>
      </c>
    </row>
    <row r="748" spans="1:5" ht="12.75">
      <c r="A748" s="35" t="s">
        <v>58</v>
      </c>
      <c r="E748" s="40" t="s">
        <v>2483</v>
      </c>
    </row>
    <row r="749" spans="1:5" ht="38.25">
      <c r="A749" t="s">
        <v>59</v>
      </c>
      <c r="E749" s="39" t="s">
        <v>2504</v>
      </c>
    </row>
    <row r="750" spans="1:16" ht="12.75">
      <c r="A750" t="s">
        <v>52</v>
      </c>
      <c s="34" t="s">
        <v>245</v>
      </c>
      <c s="34" t="s">
        <v>3162</v>
      </c>
      <c s="35" t="s">
        <v>5</v>
      </c>
      <c s="6" t="s">
        <v>3163</v>
      </c>
      <c s="36" t="s">
        <v>68</v>
      </c>
      <c s="37">
        <v>240</v>
      </c>
      <c s="36">
        <v>0</v>
      </c>
      <c s="36">
        <f>ROUND(G750*H750,6)</f>
      </c>
      <c r="L750" s="38">
        <v>0</v>
      </c>
      <c s="32">
        <f>ROUND(ROUND(L750,2)*ROUND(G750,3),2)</f>
      </c>
      <c s="36" t="s">
        <v>417</v>
      </c>
      <c>
        <f>(M750*21)/100</f>
      </c>
      <c t="s">
        <v>27</v>
      </c>
    </row>
    <row r="751" spans="1:5" ht="12.75">
      <c r="A751" s="35" t="s">
        <v>57</v>
      </c>
      <c r="E751" s="39" t="s">
        <v>5</v>
      </c>
    </row>
    <row r="752" spans="1:5" ht="12.75">
      <c r="A752" s="35" t="s">
        <v>58</v>
      </c>
      <c r="E752" s="40" t="s">
        <v>2483</v>
      </c>
    </row>
    <row r="753" spans="1:5" ht="38.25">
      <c r="A753" t="s">
        <v>59</v>
      </c>
      <c r="E753" s="39" t="s">
        <v>2504</v>
      </c>
    </row>
    <row r="754" spans="1:16" ht="12.75">
      <c r="A754" t="s">
        <v>52</v>
      </c>
      <c s="34" t="s">
        <v>249</v>
      </c>
      <c s="34" t="s">
        <v>3164</v>
      </c>
      <c s="35" t="s">
        <v>5</v>
      </c>
      <c s="6" t="s">
        <v>3165</v>
      </c>
      <c s="36" t="s">
        <v>68</v>
      </c>
      <c s="37">
        <v>741</v>
      </c>
      <c s="36">
        <v>0</v>
      </c>
      <c s="36">
        <f>ROUND(G754*H754,6)</f>
      </c>
      <c r="L754" s="38">
        <v>0</v>
      </c>
      <c s="32">
        <f>ROUND(ROUND(L754,2)*ROUND(G754,3),2)</f>
      </c>
      <c s="36" t="s">
        <v>417</v>
      </c>
      <c>
        <f>(M754*21)/100</f>
      </c>
      <c t="s">
        <v>27</v>
      </c>
    </row>
    <row r="755" spans="1:5" ht="12.75">
      <c r="A755" s="35" t="s">
        <v>57</v>
      </c>
      <c r="E755" s="39" t="s">
        <v>5</v>
      </c>
    </row>
    <row r="756" spans="1:5" ht="12.75">
      <c r="A756" s="35" t="s">
        <v>58</v>
      </c>
      <c r="E756" s="40" t="s">
        <v>2483</v>
      </c>
    </row>
    <row r="757" spans="1:5" ht="38.25">
      <c r="A757" t="s">
        <v>59</v>
      </c>
      <c r="E757" s="39" t="s">
        <v>2504</v>
      </c>
    </row>
    <row r="758" spans="1:16" ht="12.75">
      <c r="A758" t="s">
        <v>52</v>
      </c>
      <c s="34" t="s">
        <v>253</v>
      </c>
      <c s="34" t="s">
        <v>3166</v>
      </c>
      <c s="35" t="s">
        <v>5</v>
      </c>
      <c s="6" t="s">
        <v>3167</v>
      </c>
      <c s="36" t="s">
        <v>68</v>
      </c>
      <c s="37">
        <v>56</v>
      </c>
      <c s="36">
        <v>0</v>
      </c>
      <c s="36">
        <f>ROUND(G758*H758,6)</f>
      </c>
      <c r="L758" s="38">
        <v>0</v>
      </c>
      <c s="32">
        <f>ROUND(ROUND(L758,2)*ROUND(G758,3),2)</f>
      </c>
      <c s="36" t="s">
        <v>417</v>
      </c>
      <c>
        <f>(M758*21)/100</f>
      </c>
      <c t="s">
        <v>27</v>
      </c>
    </row>
    <row r="759" spans="1:5" ht="12.75">
      <c r="A759" s="35" t="s">
        <v>57</v>
      </c>
      <c r="E759" s="39" t="s">
        <v>5</v>
      </c>
    </row>
    <row r="760" spans="1:5" ht="12.75">
      <c r="A760" s="35" t="s">
        <v>58</v>
      </c>
      <c r="E760" s="40" t="s">
        <v>2483</v>
      </c>
    </row>
    <row r="761" spans="1:5" ht="38.25">
      <c r="A761" t="s">
        <v>59</v>
      </c>
      <c r="E761" s="39" t="s">
        <v>3168</v>
      </c>
    </row>
    <row r="762" spans="1:16" ht="12.75">
      <c r="A762" t="s">
        <v>52</v>
      </c>
      <c s="34" t="s">
        <v>257</v>
      </c>
      <c s="34" t="s">
        <v>3169</v>
      </c>
      <c s="35" t="s">
        <v>5</v>
      </c>
      <c s="6" t="s">
        <v>3170</v>
      </c>
      <c s="36" t="s">
        <v>68</v>
      </c>
      <c s="37">
        <v>20</v>
      </c>
      <c s="36">
        <v>0</v>
      </c>
      <c s="36">
        <f>ROUND(G762*H762,6)</f>
      </c>
      <c r="L762" s="38">
        <v>0</v>
      </c>
      <c s="32">
        <f>ROUND(ROUND(L762,2)*ROUND(G762,3),2)</f>
      </c>
      <c s="36" t="s">
        <v>417</v>
      </c>
      <c>
        <f>(M762*21)/100</f>
      </c>
      <c t="s">
        <v>27</v>
      </c>
    </row>
    <row r="763" spans="1:5" ht="12.75">
      <c r="A763" s="35" t="s">
        <v>57</v>
      </c>
      <c r="E763" s="39" t="s">
        <v>5</v>
      </c>
    </row>
    <row r="764" spans="1:5" ht="12.75">
      <c r="A764" s="35" t="s">
        <v>58</v>
      </c>
      <c r="E764" s="40" t="s">
        <v>2483</v>
      </c>
    </row>
    <row r="765" spans="1:5" ht="38.25">
      <c r="A765" t="s">
        <v>59</v>
      </c>
      <c r="E765" s="39" t="s">
        <v>3168</v>
      </c>
    </row>
    <row r="766" spans="1:16" ht="12.75">
      <c r="A766" t="s">
        <v>52</v>
      </c>
      <c s="34" t="s">
        <v>261</v>
      </c>
      <c s="34" t="s">
        <v>486</v>
      </c>
      <c s="35" t="s">
        <v>5</v>
      </c>
      <c s="6" t="s">
        <v>487</v>
      </c>
      <c s="36" t="s">
        <v>68</v>
      </c>
      <c s="37">
        <v>60</v>
      </c>
      <c s="36">
        <v>0</v>
      </c>
      <c s="36">
        <f>ROUND(G766*H766,6)</f>
      </c>
      <c r="L766" s="38">
        <v>0</v>
      </c>
      <c s="32">
        <f>ROUND(ROUND(L766,2)*ROUND(G766,3),2)</f>
      </c>
      <c s="36" t="s">
        <v>417</v>
      </c>
      <c>
        <f>(M766*21)/100</f>
      </c>
      <c t="s">
        <v>27</v>
      </c>
    </row>
    <row r="767" spans="1:5" ht="12.75">
      <c r="A767" s="35" t="s">
        <v>57</v>
      </c>
      <c r="E767" s="39" t="s">
        <v>5</v>
      </c>
    </row>
    <row r="768" spans="1:5" ht="12.75">
      <c r="A768" s="35" t="s">
        <v>58</v>
      </c>
      <c r="E768" s="40" t="s">
        <v>2483</v>
      </c>
    </row>
    <row r="769" spans="1:5" ht="38.25">
      <c r="A769" t="s">
        <v>59</v>
      </c>
      <c r="E769" s="39" t="s">
        <v>3168</v>
      </c>
    </row>
    <row r="770" spans="1:16" ht="25.5">
      <c r="A770" t="s">
        <v>52</v>
      </c>
      <c s="34" t="s">
        <v>265</v>
      </c>
      <c s="34" t="s">
        <v>488</v>
      </c>
      <c s="35" t="s">
        <v>5</v>
      </c>
      <c s="6" t="s">
        <v>489</v>
      </c>
      <c s="36" t="s">
        <v>83</v>
      </c>
      <c s="37">
        <v>4</v>
      </c>
      <c s="36">
        <v>0</v>
      </c>
      <c s="36">
        <f>ROUND(G770*H770,6)</f>
      </c>
      <c r="L770" s="38">
        <v>0</v>
      </c>
      <c s="32">
        <f>ROUND(ROUND(L770,2)*ROUND(G770,3),2)</f>
      </c>
      <c s="36" t="s">
        <v>417</v>
      </c>
      <c>
        <f>(M770*21)/100</f>
      </c>
      <c t="s">
        <v>27</v>
      </c>
    </row>
    <row r="771" spans="1:5" ht="12.75">
      <c r="A771" s="35" t="s">
        <v>57</v>
      </c>
      <c r="E771" s="39" t="s">
        <v>5</v>
      </c>
    </row>
    <row r="772" spans="1:5" ht="12.75">
      <c r="A772" s="35" t="s">
        <v>58</v>
      </c>
      <c r="E772" s="40" t="s">
        <v>2483</v>
      </c>
    </row>
    <row r="773" spans="1:5" ht="38.25">
      <c r="A773" t="s">
        <v>59</v>
      </c>
      <c r="E773" s="39" t="s">
        <v>2507</v>
      </c>
    </row>
    <row r="774" spans="1:16" ht="25.5">
      <c r="A774" t="s">
        <v>52</v>
      </c>
      <c s="34" t="s">
        <v>269</v>
      </c>
      <c s="34" t="s">
        <v>490</v>
      </c>
      <c s="35" t="s">
        <v>5</v>
      </c>
      <c s="6" t="s">
        <v>491</v>
      </c>
      <c s="36" t="s">
        <v>83</v>
      </c>
      <c s="37">
        <v>162</v>
      </c>
      <c s="36">
        <v>0</v>
      </c>
      <c s="36">
        <f>ROUND(G774*H774,6)</f>
      </c>
      <c r="L774" s="38">
        <v>0</v>
      </c>
      <c s="32">
        <f>ROUND(ROUND(L774,2)*ROUND(G774,3),2)</f>
      </c>
      <c s="36" t="s">
        <v>417</v>
      </c>
      <c>
        <f>(M774*21)/100</f>
      </c>
      <c t="s">
        <v>27</v>
      </c>
    </row>
    <row r="775" spans="1:5" ht="12.75">
      <c r="A775" s="35" t="s">
        <v>57</v>
      </c>
      <c r="E775" s="39" t="s">
        <v>5</v>
      </c>
    </row>
    <row r="776" spans="1:5" ht="12.75">
      <c r="A776" s="35" t="s">
        <v>58</v>
      </c>
      <c r="E776" s="40" t="s">
        <v>2483</v>
      </c>
    </row>
    <row r="777" spans="1:5" ht="38.25">
      <c r="A777" t="s">
        <v>59</v>
      </c>
      <c r="E777" s="39" t="s">
        <v>2507</v>
      </c>
    </row>
    <row r="778" spans="1:16" ht="25.5">
      <c r="A778" t="s">
        <v>52</v>
      </c>
      <c s="34" t="s">
        <v>273</v>
      </c>
      <c s="34" t="s">
        <v>437</v>
      </c>
      <c s="35" t="s">
        <v>5</v>
      </c>
      <c s="6" t="s">
        <v>438</v>
      </c>
      <c s="36" t="s">
        <v>83</v>
      </c>
      <c s="37">
        <v>76</v>
      </c>
      <c s="36">
        <v>0</v>
      </c>
      <c s="36">
        <f>ROUND(G778*H778,6)</f>
      </c>
      <c r="L778" s="38">
        <v>0</v>
      </c>
      <c s="32">
        <f>ROUND(ROUND(L778,2)*ROUND(G778,3),2)</f>
      </c>
      <c s="36" t="s">
        <v>417</v>
      </c>
      <c>
        <f>(M778*21)/100</f>
      </c>
      <c t="s">
        <v>27</v>
      </c>
    </row>
    <row r="779" spans="1:5" ht="12.75">
      <c r="A779" s="35" t="s">
        <v>57</v>
      </c>
      <c r="E779" s="39" t="s">
        <v>5</v>
      </c>
    </row>
    <row r="780" spans="1:5" ht="12.75">
      <c r="A780" s="35" t="s">
        <v>58</v>
      </c>
      <c r="E780" s="40" t="s">
        <v>2483</v>
      </c>
    </row>
    <row r="781" spans="1:5" ht="38.25">
      <c r="A781" t="s">
        <v>59</v>
      </c>
      <c r="E781" s="39" t="s">
        <v>2507</v>
      </c>
    </row>
    <row r="782" spans="1:16" ht="25.5">
      <c r="A782" t="s">
        <v>52</v>
      </c>
      <c s="34" t="s">
        <v>277</v>
      </c>
      <c s="34" t="s">
        <v>3171</v>
      </c>
      <c s="35" t="s">
        <v>5</v>
      </c>
      <c s="6" t="s">
        <v>3172</v>
      </c>
      <c s="36" t="s">
        <v>83</v>
      </c>
      <c s="37">
        <v>17</v>
      </c>
      <c s="36">
        <v>0</v>
      </c>
      <c s="36">
        <f>ROUND(G782*H782,6)</f>
      </c>
      <c r="L782" s="38">
        <v>0</v>
      </c>
      <c s="32">
        <f>ROUND(ROUND(L782,2)*ROUND(G782,3),2)</f>
      </c>
      <c s="36" t="s">
        <v>417</v>
      </c>
      <c>
        <f>(M782*21)/100</f>
      </c>
      <c t="s">
        <v>27</v>
      </c>
    </row>
    <row r="783" spans="1:5" ht="12.75">
      <c r="A783" s="35" t="s">
        <v>57</v>
      </c>
      <c r="E783" s="39" t="s">
        <v>5</v>
      </c>
    </row>
    <row r="784" spans="1:5" ht="12.75">
      <c r="A784" s="35" t="s">
        <v>58</v>
      </c>
      <c r="E784" s="40" t="s">
        <v>2483</v>
      </c>
    </row>
    <row r="785" spans="1:5" ht="38.25">
      <c r="A785" t="s">
        <v>59</v>
      </c>
      <c r="E785" s="39" t="s">
        <v>2507</v>
      </c>
    </row>
    <row r="786" spans="1:16" ht="25.5">
      <c r="A786" t="s">
        <v>52</v>
      </c>
      <c s="34" t="s">
        <v>282</v>
      </c>
      <c s="34" t="s">
        <v>3173</v>
      </c>
      <c s="35" t="s">
        <v>5</v>
      </c>
      <c s="6" t="s">
        <v>1919</v>
      </c>
      <c s="36" t="s">
        <v>83</v>
      </c>
      <c s="37">
        <v>4</v>
      </c>
      <c s="36">
        <v>0</v>
      </c>
      <c s="36">
        <f>ROUND(G786*H786,6)</f>
      </c>
      <c r="L786" s="38">
        <v>0</v>
      </c>
      <c s="32">
        <f>ROUND(ROUND(L786,2)*ROUND(G786,3),2)</f>
      </c>
      <c s="36" t="s">
        <v>417</v>
      </c>
      <c>
        <f>(M786*21)/100</f>
      </c>
      <c t="s">
        <v>27</v>
      </c>
    </row>
    <row r="787" spans="1:5" ht="12.75">
      <c r="A787" s="35" t="s">
        <v>57</v>
      </c>
      <c r="E787" s="39" t="s">
        <v>5</v>
      </c>
    </row>
    <row r="788" spans="1:5" ht="12.75">
      <c r="A788" s="35" t="s">
        <v>58</v>
      </c>
      <c r="E788" s="40" t="s">
        <v>2483</v>
      </c>
    </row>
    <row r="789" spans="1:5" ht="38.25">
      <c r="A789" t="s">
        <v>59</v>
      </c>
      <c r="E789" s="39" t="s">
        <v>2507</v>
      </c>
    </row>
    <row r="790" spans="1:16" ht="25.5">
      <c r="A790" t="s">
        <v>52</v>
      </c>
      <c s="34" t="s">
        <v>286</v>
      </c>
      <c s="34" t="s">
        <v>3174</v>
      </c>
      <c s="35" t="s">
        <v>5</v>
      </c>
      <c s="6" t="s">
        <v>3175</v>
      </c>
      <c s="36" t="s">
        <v>83</v>
      </c>
      <c s="37">
        <v>3</v>
      </c>
      <c s="36">
        <v>0</v>
      </c>
      <c s="36">
        <f>ROUND(G790*H790,6)</f>
      </c>
      <c r="L790" s="38">
        <v>0</v>
      </c>
      <c s="32">
        <f>ROUND(ROUND(L790,2)*ROUND(G790,3),2)</f>
      </c>
      <c s="36" t="s">
        <v>417</v>
      </c>
      <c>
        <f>(M790*21)/100</f>
      </c>
      <c t="s">
        <v>27</v>
      </c>
    </row>
    <row r="791" spans="1:5" ht="12.75">
      <c r="A791" s="35" t="s">
        <v>57</v>
      </c>
      <c r="E791" s="39" t="s">
        <v>5</v>
      </c>
    </row>
    <row r="792" spans="1:5" ht="12.75">
      <c r="A792" s="35" t="s">
        <v>58</v>
      </c>
      <c r="E792" s="40" t="s">
        <v>2483</v>
      </c>
    </row>
    <row r="793" spans="1:5" ht="38.25">
      <c r="A793" t="s">
        <v>59</v>
      </c>
      <c r="E793" s="39" t="s">
        <v>2507</v>
      </c>
    </row>
    <row r="794" spans="1:16" ht="25.5">
      <c r="A794" t="s">
        <v>52</v>
      </c>
      <c s="34" t="s">
        <v>290</v>
      </c>
      <c s="34" t="s">
        <v>3176</v>
      </c>
      <c s="35" t="s">
        <v>5</v>
      </c>
      <c s="6" t="s">
        <v>3177</v>
      </c>
      <c s="36" t="s">
        <v>83</v>
      </c>
      <c s="37">
        <v>2</v>
      </c>
      <c s="36">
        <v>0</v>
      </c>
      <c s="36">
        <f>ROUND(G794*H794,6)</f>
      </c>
      <c r="L794" s="38">
        <v>0</v>
      </c>
      <c s="32">
        <f>ROUND(ROUND(L794,2)*ROUND(G794,3),2)</f>
      </c>
      <c s="36" t="s">
        <v>417</v>
      </c>
      <c>
        <f>(M794*21)/100</f>
      </c>
      <c t="s">
        <v>27</v>
      </c>
    </row>
    <row r="795" spans="1:5" ht="12.75">
      <c r="A795" s="35" t="s">
        <v>57</v>
      </c>
      <c r="E795" s="39" t="s">
        <v>5</v>
      </c>
    </row>
    <row r="796" spans="1:5" ht="12.75">
      <c r="A796" s="35" t="s">
        <v>58</v>
      </c>
      <c r="E796" s="40" t="s">
        <v>2483</v>
      </c>
    </row>
    <row r="797" spans="1:5" ht="38.25">
      <c r="A797" t="s">
        <v>59</v>
      </c>
      <c r="E797" s="39" t="s">
        <v>2507</v>
      </c>
    </row>
    <row r="798" spans="1:16" ht="25.5">
      <c r="A798" t="s">
        <v>52</v>
      </c>
      <c s="34" t="s">
        <v>294</v>
      </c>
      <c s="34" t="s">
        <v>3178</v>
      </c>
      <c s="35" t="s">
        <v>5</v>
      </c>
      <c s="6" t="s">
        <v>3179</v>
      </c>
      <c s="36" t="s">
        <v>83</v>
      </c>
      <c s="37">
        <v>10</v>
      </c>
      <c s="36">
        <v>0</v>
      </c>
      <c s="36">
        <f>ROUND(G798*H798,6)</f>
      </c>
      <c r="L798" s="38">
        <v>0</v>
      </c>
      <c s="32">
        <f>ROUND(ROUND(L798,2)*ROUND(G798,3),2)</f>
      </c>
      <c s="36" t="s">
        <v>417</v>
      </c>
      <c>
        <f>(M798*21)/100</f>
      </c>
      <c t="s">
        <v>27</v>
      </c>
    </row>
    <row r="799" spans="1:5" ht="12.75">
      <c r="A799" s="35" t="s">
        <v>57</v>
      </c>
      <c r="E799" s="39" t="s">
        <v>5</v>
      </c>
    </row>
    <row r="800" spans="1:5" ht="12.75">
      <c r="A800" s="35" t="s">
        <v>58</v>
      </c>
      <c r="E800" s="40" t="s">
        <v>2483</v>
      </c>
    </row>
    <row r="801" spans="1:5" ht="38.25">
      <c r="A801" t="s">
        <v>59</v>
      </c>
      <c r="E801" s="39" t="s">
        <v>2507</v>
      </c>
    </row>
    <row r="802" spans="1:16" ht="25.5">
      <c r="A802" t="s">
        <v>52</v>
      </c>
      <c s="34" t="s">
        <v>298</v>
      </c>
      <c s="34" t="s">
        <v>3180</v>
      </c>
      <c s="35" t="s">
        <v>5</v>
      </c>
      <c s="6" t="s">
        <v>3181</v>
      </c>
      <c s="36" t="s">
        <v>83</v>
      </c>
      <c s="37">
        <v>12</v>
      </c>
      <c s="36">
        <v>0</v>
      </c>
      <c s="36">
        <f>ROUND(G802*H802,6)</f>
      </c>
      <c r="L802" s="38">
        <v>0</v>
      </c>
      <c s="32">
        <f>ROUND(ROUND(L802,2)*ROUND(G802,3),2)</f>
      </c>
      <c s="36" t="s">
        <v>417</v>
      </c>
      <c>
        <f>(M802*21)/100</f>
      </c>
      <c t="s">
        <v>27</v>
      </c>
    </row>
    <row r="803" spans="1:5" ht="12.75">
      <c r="A803" s="35" t="s">
        <v>57</v>
      </c>
      <c r="E803" s="39" t="s">
        <v>5</v>
      </c>
    </row>
    <row r="804" spans="1:5" ht="12.75">
      <c r="A804" s="35" t="s">
        <v>58</v>
      </c>
      <c r="E804" s="40" t="s">
        <v>2483</v>
      </c>
    </row>
    <row r="805" spans="1:5" ht="38.25">
      <c r="A805" t="s">
        <v>59</v>
      </c>
      <c r="E805" s="39" t="s">
        <v>2507</v>
      </c>
    </row>
    <row r="806" spans="1:16" ht="25.5">
      <c r="A806" t="s">
        <v>52</v>
      </c>
      <c s="34" t="s">
        <v>302</v>
      </c>
      <c s="34" t="s">
        <v>3182</v>
      </c>
      <c s="35" t="s">
        <v>5</v>
      </c>
      <c s="6" t="s">
        <v>3183</v>
      </c>
      <c s="36" t="s">
        <v>83</v>
      </c>
      <c s="37">
        <v>2</v>
      </c>
      <c s="36">
        <v>0</v>
      </c>
      <c s="36">
        <f>ROUND(G806*H806,6)</f>
      </c>
      <c r="L806" s="38">
        <v>0</v>
      </c>
      <c s="32">
        <f>ROUND(ROUND(L806,2)*ROUND(G806,3),2)</f>
      </c>
      <c s="36" t="s">
        <v>417</v>
      </c>
      <c>
        <f>(M806*21)/100</f>
      </c>
      <c t="s">
        <v>27</v>
      </c>
    </row>
    <row r="807" spans="1:5" ht="12.75">
      <c r="A807" s="35" t="s">
        <v>57</v>
      </c>
      <c r="E807" s="39" t="s">
        <v>5</v>
      </c>
    </row>
    <row r="808" spans="1:5" ht="12.75">
      <c r="A808" s="35" t="s">
        <v>58</v>
      </c>
      <c r="E808" s="40" t="s">
        <v>2483</v>
      </c>
    </row>
    <row r="809" spans="1:5" ht="38.25">
      <c r="A809" t="s">
        <v>59</v>
      </c>
      <c r="E809" s="39" t="s">
        <v>2507</v>
      </c>
    </row>
    <row r="810" spans="1:16" ht="12.75">
      <c r="A810" t="s">
        <v>52</v>
      </c>
      <c s="34" t="s">
        <v>306</v>
      </c>
      <c s="34" t="s">
        <v>3080</v>
      </c>
      <c s="35" t="s">
        <v>5</v>
      </c>
      <c s="6" t="s">
        <v>1921</v>
      </c>
      <c s="36" t="s">
        <v>68</v>
      </c>
      <c s="37">
        <v>375</v>
      </c>
      <c s="36">
        <v>0</v>
      </c>
      <c s="36">
        <f>ROUND(G810*H810,6)</f>
      </c>
      <c r="L810" s="38">
        <v>0</v>
      </c>
      <c s="32">
        <f>ROUND(ROUND(L810,2)*ROUND(G810,3),2)</f>
      </c>
      <c s="36" t="s">
        <v>417</v>
      </c>
      <c>
        <f>(M810*21)/100</f>
      </c>
      <c t="s">
        <v>27</v>
      </c>
    </row>
    <row r="811" spans="1:5" ht="12.75">
      <c r="A811" s="35" t="s">
        <v>57</v>
      </c>
      <c r="E811" s="39" t="s">
        <v>5</v>
      </c>
    </row>
    <row r="812" spans="1:5" ht="12.75">
      <c r="A812" s="35" t="s">
        <v>58</v>
      </c>
      <c r="E812" s="40" t="s">
        <v>2483</v>
      </c>
    </row>
    <row r="813" spans="1:5" ht="25.5">
      <c r="A813" t="s">
        <v>59</v>
      </c>
      <c r="E813" s="39" t="s">
        <v>3184</v>
      </c>
    </row>
    <row r="814" spans="1:16" ht="12.75">
      <c r="A814" t="s">
        <v>52</v>
      </c>
      <c s="34" t="s">
        <v>310</v>
      </c>
      <c s="34" t="s">
        <v>441</v>
      </c>
      <c s="35" t="s">
        <v>5</v>
      </c>
      <c s="6" t="s">
        <v>442</v>
      </c>
      <c s="36" t="s">
        <v>68</v>
      </c>
      <c s="37">
        <v>880</v>
      </c>
      <c s="36">
        <v>0</v>
      </c>
      <c s="36">
        <f>ROUND(G814*H814,6)</f>
      </c>
      <c r="L814" s="38">
        <v>0</v>
      </c>
      <c s="32">
        <f>ROUND(ROUND(L814,2)*ROUND(G814,3),2)</f>
      </c>
      <c s="36" t="s">
        <v>417</v>
      </c>
      <c>
        <f>(M814*21)/100</f>
      </c>
      <c t="s">
        <v>27</v>
      </c>
    </row>
    <row r="815" spans="1:5" ht="12.75">
      <c r="A815" s="35" t="s">
        <v>57</v>
      </c>
      <c r="E815" s="39" t="s">
        <v>5</v>
      </c>
    </row>
    <row r="816" spans="1:5" ht="12.75">
      <c r="A816" s="35" t="s">
        <v>58</v>
      </c>
      <c r="E816" s="40" t="s">
        <v>2483</v>
      </c>
    </row>
    <row r="817" spans="1:5" ht="63.75">
      <c r="A817" t="s">
        <v>59</v>
      </c>
      <c r="E817" s="39" t="s">
        <v>3185</v>
      </c>
    </row>
    <row r="818" spans="1:16" ht="12.75">
      <c r="A818" t="s">
        <v>52</v>
      </c>
      <c s="34" t="s">
        <v>314</v>
      </c>
      <c s="34" t="s">
        <v>3186</v>
      </c>
      <c s="35" t="s">
        <v>5</v>
      </c>
      <c s="6" t="s">
        <v>3187</v>
      </c>
      <c s="36" t="s">
        <v>68</v>
      </c>
      <c s="37">
        <v>20</v>
      </c>
      <c s="36">
        <v>0</v>
      </c>
      <c s="36">
        <f>ROUND(G818*H818,6)</f>
      </c>
      <c r="L818" s="38">
        <v>0</v>
      </c>
      <c s="32">
        <f>ROUND(ROUND(L818,2)*ROUND(G818,3),2)</f>
      </c>
      <c s="36" t="s">
        <v>564</v>
      </c>
      <c>
        <f>(M818*21)/100</f>
      </c>
      <c t="s">
        <v>27</v>
      </c>
    </row>
    <row r="819" spans="1:5" ht="12.75">
      <c r="A819" s="35" t="s">
        <v>57</v>
      </c>
      <c r="E819" s="39" t="s">
        <v>5</v>
      </c>
    </row>
    <row r="820" spans="1:5" ht="12.75">
      <c r="A820" s="35" t="s">
        <v>58</v>
      </c>
      <c r="E820" s="40" t="s">
        <v>3065</v>
      </c>
    </row>
    <row r="821" spans="1:5" ht="38.25">
      <c r="A821" t="s">
        <v>59</v>
      </c>
      <c r="E821" s="39" t="s">
        <v>3188</v>
      </c>
    </row>
    <row r="822" spans="1:13" ht="12.75">
      <c r="A822" t="s">
        <v>49</v>
      </c>
      <c r="C822" s="31" t="s">
        <v>2700</v>
      </c>
      <c r="E822" s="33" t="s">
        <v>2701</v>
      </c>
      <c r="J822" s="32">
        <f>0</f>
      </c>
      <c s="32">
        <f>0</f>
      </c>
      <c s="32">
        <f>0+L823+L827+L831+L835+L839+L843+L847+L851+L855+L859+L863+L867+L871+L875+L879+L883+L887+L891+L895+L899</f>
      </c>
      <c s="32">
        <f>0+M823+M827+M831+M835+M839+M843+M847+M851+M855+M859+M863+M867+M871+M875+M879+M883+M887+M891+M895+M899</f>
      </c>
    </row>
    <row r="823" spans="1:16" ht="12.75">
      <c r="A823" t="s">
        <v>52</v>
      </c>
      <c s="34" t="s">
        <v>318</v>
      </c>
      <c s="34" t="s">
        <v>3189</v>
      </c>
      <c s="35" t="s">
        <v>5</v>
      </c>
      <c s="6" t="s">
        <v>3190</v>
      </c>
      <c s="36" t="s">
        <v>83</v>
      </c>
      <c s="37">
        <v>4</v>
      </c>
      <c s="36">
        <v>0</v>
      </c>
      <c s="36">
        <f>ROUND(G823*H823,6)</f>
      </c>
      <c r="L823" s="38">
        <v>0</v>
      </c>
      <c s="32">
        <f>ROUND(ROUND(L823,2)*ROUND(G823,3),2)</f>
      </c>
      <c s="36" t="s">
        <v>417</v>
      </c>
      <c>
        <f>(M823*21)/100</f>
      </c>
      <c t="s">
        <v>27</v>
      </c>
    </row>
    <row r="824" spans="1:5" ht="12.75">
      <c r="A824" s="35" t="s">
        <v>57</v>
      </c>
      <c r="E824" s="39" t="s">
        <v>5</v>
      </c>
    </row>
    <row r="825" spans="1:5" ht="12.75">
      <c r="A825" s="35" t="s">
        <v>58</v>
      </c>
      <c r="E825" s="40" t="s">
        <v>2483</v>
      </c>
    </row>
    <row r="826" spans="1:5" ht="63.75">
      <c r="A826" t="s">
        <v>59</v>
      </c>
      <c r="E826" s="39" t="s">
        <v>3191</v>
      </c>
    </row>
    <row r="827" spans="1:16" ht="25.5">
      <c r="A827" t="s">
        <v>52</v>
      </c>
      <c s="34" t="s">
        <v>323</v>
      </c>
      <c s="34" t="s">
        <v>3192</v>
      </c>
      <c s="35" t="s">
        <v>5</v>
      </c>
      <c s="6" t="s">
        <v>3193</v>
      </c>
      <c s="36" t="s">
        <v>83</v>
      </c>
      <c s="37">
        <v>1</v>
      </c>
      <c s="36">
        <v>0</v>
      </c>
      <c s="36">
        <f>ROUND(G827*H827,6)</f>
      </c>
      <c r="L827" s="38">
        <v>0</v>
      </c>
      <c s="32">
        <f>ROUND(ROUND(L827,2)*ROUND(G827,3),2)</f>
      </c>
      <c s="36" t="s">
        <v>417</v>
      </c>
      <c>
        <f>(M827*21)/100</f>
      </c>
      <c t="s">
        <v>27</v>
      </c>
    </row>
    <row r="828" spans="1:5" ht="12.75">
      <c r="A828" s="35" t="s">
        <v>57</v>
      </c>
      <c r="E828" s="39" t="s">
        <v>5</v>
      </c>
    </row>
    <row r="829" spans="1:5" ht="12.75">
      <c r="A829" s="35" t="s">
        <v>58</v>
      </c>
      <c r="E829" s="40" t="s">
        <v>2483</v>
      </c>
    </row>
    <row r="830" spans="1:5" ht="63.75">
      <c r="A830" t="s">
        <v>59</v>
      </c>
      <c r="E830" s="39" t="s">
        <v>3194</v>
      </c>
    </row>
    <row r="831" spans="1:16" ht="25.5">
      <c r="A831" t="s">
        <v>52</v>
      </c>
      <c s="34" t="s">
        <v>327</v>
      </c>
      <c s="34" t="s">
        <v>3195</v>
      </c>
      <c s="35" t="s">
        <v>5</v>
      </c>
      <c s="6" t="s">
        <v>3196</v>
      </c>
      <c s="36" t="s">
        <v>83</v>
      </c>
      <c s="37">
        <v>1</v>
      </c>
      <c s="36">
        <v>0</v>
      </c>
      <c s="36">
        <f>ROUND(G831*H831,6)</f>
      </c>
      <c r="L831" s="38">
        <v>0</v>
      </c>
      <c s="32">
        <f>ROUND(ROUND(L831,2)*ROUND(G831,3),2)</f>
      </c>
      <c s="36" t="s">
        <v>417</v>
      </c>
      <c>
        <f>(M831*21)/100</f>
      </c>
      <c t="s">
        <v>27</v>
      </c>
    </row>
    <row r="832" spans="1:5" ht="12.75">
      <c r="A832" s="35" t="s">
        <v>57</v>
      </c>
      <c r="E832" s="39" t="s">
        <v>5</v>
      </c>
    </row>
    <row r="833" spans="1:5" ht="12.75">
      <c r="A833" s="35" t="s">
        <v>58</v>
      </c>
      <c r="E833" s="40" t="s">
        <v>2483</v>
      </c>
    </row>
    <row r="834" spans="1:5" ht="38.25">
      <c r="A834" t="s">
        <v>59</v>
      </c>
      <c r="E834" s="39" t="s">
        <v>3197</v>
      </c>
    </row>
    <row r="835" spans="1:16" ht="12.75">
      <c r="A835" t="s">
        <v>52</v>
      </c>
      <c s="34" t="s">
        <v>331</v>
      </c>
      <c s="34" t="s">
        <v>3198</v>
      </c>
      <c s="35" t="s">
        <v>5</v>
      </c>
      <c s="6" t="s">
        <v>3199</v>
      </c>
      <c s="36" t="s">
        <v>83</v>
      </c>
      <c s="37">
        <v>1</v>
      </c>
      <c s="36">
        <v>0</v>
      </c>
      <c s="36">
        <f>ROUND(G835*H835,6)</f>
      </c>
      <c r="L835" s="38">
        <v>0</v>
      </c>
      <c s="32">
        <f>ROUND(ROUND(L835,2)*ROUND(G835,3),2)</f>
      </c>
      <c s="36" t="s">
        <v>417</v>
      </c>
      <c>
        <f>(M835*21)/100</f>
      </c>
      <c t="s">
        <v>27</v>
      </c>
    </row>
    <row r="836" spans="1:5" ht="12.75">
      <c r="A836" s="35" t="s">
        <v>57</v>
      </c>
      <c r="E836" s="39" t="s">
        <v>5</v>
      </c>
    </row>
    <row r="837" spans="1:5" ht="12.75">
      <c r="A837" s="35" t="s">
        <v>58</v>
      </c>
      <c r="E837" s="40" t="s">
        <v>2483</v>
      </c>
    </row>
    <row r="838" spans="1:5" ht="38.25">
      <c r="A838" t="s">
        <v>59</v>
      </c>
      <c r="E838" s="39" t="s">
        <v>3200</v>
      </c>
    </row>
    <row r="839" spans="1:16" ht="25.5">
      <c r="A839" t="s">
        <v>52</v>
      </c>
      <c s="34" t="s">
        <v>336</v>
      </c>
      <c s="34" t="s">
        <v>3201</v>
      </c>
      <c s="35" t="s">
        <v>5</v>
      </c>
      <c s="6" t="s">
        <v>3202</v>
      </c>
      <c s="36" t="s">
        <v>83</v>
      </c>
      <c s="37">
        <v>1</v>
      </c>
      <c s="36">
        <v>0</v>
      </c>
      <c s="36">
        <f>ROUND(G839*H839,6)</f>
      </c>
      <c r="L839" s="38">
        <v>0</v>
      </c>
      <c s="32">
        <f>ROUND(ROUND(L839,2)*ROUND(G839,3),2)</f>
      </c>
      <c s="36" t="s">
        <v>417</v>
      </c>
      <c>
        <f>(M839*21)/100</f>
      </c>
      <c t="s">
        <v>27</v>
      </c>
    </row>
    <row r="840" spans="1:5" ht="12.75">
      <c r="A840" s="35" t="s">
        <v>57</v>
      </c>
      <c r="E840" s="39" t="s">
        <v>5</v>
      </c>
    </row>
    <row r="841" spans="1:5" ht="12.75">
      <c r="A841" s="35" t="s">
        <v>58</v>
      </c>
      <c r="E841" s="40" t="s">
        <v>2483</v>
      </c>
    </row>
    <row r="842" spans="1:5" ht="38.25">
      <c r="A842" t="s">
        <v>59</v>
      </c>
      <c r="E842" s="39" t="s">
        <v>3200</v>
      </c>
    </row>
    <row r="843" spans="1:16" ht="25.5">
      <c r="A843" t="s">
        <v>52</v>
      </c>
      <c s="34" t="s">
        <v>414</v>
      </c>
      <c s="34" t="s">
        <v>3203</v>
      </c>
      <c s="35" t="s">
        <v>5</v>
      </c>
      <c s="6" t="s">
        <v>3204</v>
      </c>
      <c s="36" t="s">
        <v>83</v>
      </c>
      <c s="37">
        <v>1</v>
      </c>
      <c s="36">
        <v>0</v>
      </c>
      <c s="36">
        <f>ROUND(G843*H843,6)</f>
      </c>
      <c r="L843" s="38">
        <v>0</v>
      </c>
      <c s="32">
        <f>ROUND(ROUND(L843,2)*ROUND(G843,3),2)</f>
      </c>
      <c s="36" t="s">
        <v>417</v>
      </c>
      <c>
        <f>(M843*21)/100</f>
      </c>
      <c t="s">
        <v>27</v>
      </c>
    </row>
    <row r="844" spans="1:5" ht="12.75">
      <c r="A844" s="35" t="s">
        <v>57</v>
      </c>
      <c r="E844" s="39" t="s">
        <v>5</v>
      </c>
    </row>
    <row r="845" spans="1:5" ht="12.75">
      <c r="A845" s="35" t="s">
        <v>58</v>
      </c>
      <c r="E845" s="40" t="s">
        <v>2483</v>
      </c>
    </row>
    <row r="846" spans="1:5" ht="38.25">
      <c r="A846" t="s">
        <v>59</v>
      </c>
      <c r="E846" s="39" t="s">
        <v>3205</v>
      </c>
    </row>
    <row r="847" spans="1:16" ht="12.75">
      <c r="A847" t="s">
        <v>52</v>
      </c>
      <c s="34" t="s">
        <v>419</v>
      </c>
      <c s="34" t="s">
        <v>3206</v>
      </c>
      <c s="35" t="s">
        <v>5</v>
      </c>
      <c s="6" t="s">
        <v>3207</v>
      </c>
      <c s="36" t="s">
        <v>83</v>
      </c>
      <c s="37">
        <v>1</v>
      </c>
      <c s="36">
        <v>0</v>
      </c>
      <c s="36">
        <f>ROUND(G847*H847,6)</f>
      </c>
      <c r="L847" s="38">
        <v>0</v>
      </c>
      <c s="32">
        <f>ROUND(ROUND(L847,2)*ROUND(G847,3),2)</f>
      </c>
      <c s="36" t="s">
        <v>417</v>
      </c>
      <c>
        <f>(M847*21)/100</f>
      </c>
      <c t="s">
        <v>27</v>
      </c>
    </row>
    <row r="848" spans="1:5" ht="12.75">
      <c r="A848" s="35" t="s">
        <v>57</v>
      </c>
      <c r="E848" s="39" t="s">
        <v>5</v>
      </c>
    </row>
    <row r="849" spans="1:5" ht="12.75">
      <c r="A849" s="35" t="s">
        <v>58</v>
      </c>
      <c r="E849" s="40" t="s">
        <v>2483</v>
      </c>
    </row>
    <row r="850" spans="1:5" ht="38.25">
      <c r="A850" t="s">
        <v>59</v>
      </c>
      <c r="E850" s="39" t="s">
        <v>3205</v>
      </c>
    </row>
    <row r="851" spans="1:16" ht="25.5">
      <c r="A851" t="s">
        <v>52</v>
      </c>
      <c s="34" t="s">
        <v>423</v>
      </c>
      <c s="34" t="s">
        <v>3208</v>
      </c>
      <c s="35" t="s">
        <v>5</v>
      </c>
      <c s="6" t="s">
        <v>3209</v>
      </c>
      <c s="36" t="s">
        <v>83</v>
      </c>
      <c s="37">
        <v>40</v>
      </c>
      <c s="36">
        <v>0</v>
      </c>
      <c s="36">
        <f>ROUND(G851*H851,6)</f>
      </c>
      <c r="L851" s="38">
        <v>0</v>
      </c>
      <c s="32">
        <f>ROUND(ROUND(L851,2)*ROUND(G851,3),2)</f>
      </c>
      <c s="36" t="s">
        <v>417</v>
      </c>
      <c>
        <f>(M851*21)/100</f>
      </c>
      <c t="s">
        <v>27</v>
      </c>
    </row>
    <row r="852" spans="1:5" ht="12.75">
      <c r="A852" s="35" t="s">
        <v>57</v>
      </c>
      <c r="E852" s="39" t="s">
        <v>5</v>
      </c>
    </row>
    <row r="853" spans="1:5" ht="12.75">
      <c r="A853" s="35" t="s">
        <v>58</v>
      </c>
      <c r="E853" s="40" t="s">
        <v>2483</v>
      </c>
    </row>
    <row r="854" spans="1:5" ht="38.25">
      <c r="A854" t="s">
        <v>59</v>
      </c>
      <c r="E854" s="39" t="s">
        <v>3205</v>
      </c>
    </row>
    <row r="855" spans="1:16" ht="25.5">
      <c r="A855" t="s">
        <v>52</v>
      </c>
      <c s="34" t="s">
        <v>427</v>
      </c>
      <c s="34" t="s">
        <v>3210</v>
      </c>
      <c s="35" t="s">
        <v>5</v>
      </c>
      <c s="6" t="s">
        <v>3211</v>
      </c>
      <c s="36" t="s">
        <v>83</v>
      </c>
      <c s="37">
        <v>17</v>
      </c>
      <c s="36">
        <v>0</v>
      </c>
      <c s="36">
        <f>ROUND(G855*H855,6)</f>
      </c>
      <c r="L855" s="38">
        <v>0</v>
      </c>
      <c s="32">
        <f>ROUND(ROUND(L855,2)*ROUND(G855,3),2)</f>
      </c>
      <c s="36" t="s">
        <v>417</v>
      </c>
      <c>
        <f>(M855*21)/100</f>
      </c>
      <c t="s">
        <v>27</v>
      </c>
    </row>
    <row r="856" spans="1:5" ht="12.75">
      <c r="A856" s="35" t="s">
        <v>57</v>
      </c>
      <c r="E856" s="39" t="s">
        <v>5</v>
      </c>
    </row>
    <row r="857" spans="1:5" ht="12.75">
      <c r="A857" s="35" t="s">
        <v>58</v>
      </c>
      <c r="E857" s="40" t="s">
        <v>2483</v>
      </c>
    </row>
    <row r="858" spans="1:5" ht="38.25">
      <c r="A858" t="s">
        <v>59</v>
      </c>
      <c r="E858" s="39" t="s">
        <v>3205</v>
      </c>
    </row>
    <row r="859" spans="1:16" ht="25.5">
      <c r="A859" t="s">
        <v>52</v>
      </c>
      <c s="34" t="s">
        <v>432</v>
      </c>
      <c s="34" t="s">
        <v>3212</v>
      </c>
      <c s="35" t="s">
        <v>5</v>
      </c>
      <c s="6" t="s">
        <v>3213</v>
      </c>
      <c s="36" t="s">
        <v>83</v>
      </c>
      <c s="37">
        <v>1</v>
      </c>
      <c s="36">
        <v>0</v>
      </c>
      <c s="36">
        <f>ROUND(G859*H859,6)</f>
      </c>
      <c r="L859" s="38">
        <v>0</v>
      </c>
      <c s="32">
        <f>ROUND(ROUND(L859,2)*ROUND(G859,3),2)</f>
      </c>
      <c s="36" t="s">
        <v>417</v>
      </c>
      <c>
        <f>(M859*21)/100</f>
      </c>
      <c t="s">
        <v>27</v>
      </c>
    </row>
    <row r="860" spans="1:5" ht="12.75">
      <c r="A860" s="35" t="s">
        <v>57</v>
      </c>
      <c r="E860" s="39" t="s">
        <v>5</v>
      </c>
    </row>
    <row r="861" spans="1:5" ht="12.75">
      <c r="A861" s="35" t="s">
        <v>58</v>
      </c>
      <c r="E861" s="40" t="s">
        <v>2483</v>
      </c>
    </row>
    <row r="862" spans="1:5" ht="51">
      <c r="A862" t="s">
        <v>59</v>
      </c>
      <c r="E862" s="39" t="s">
        <v>3214</v>
      </c>
    </row>
    <row r="863" spans="1:16" ht="25.5">
      <c r="A863" t="s">
        <v>52</v>
      </c>
      <c s="34" t="s">
        <v>436</v>
      </c>
      <c s="34" t="s">
        <v>3215</v>
      </c>
      <c s="35" t="s">
        <v>5</v>
      </c>
      <c s="6" t="s">
        <v>3216</v>
      </c>
      <c s="36" t="s">
        <v>83</v>
      </c>
      <c s="37">
        <v>1</v>
      </c>
      <c s="36">
        <v>0</v>
      </c>
      <c s="36">
        <f>ROUND(G863*H863,6)</f>
      </c>
      <c r="L863" s="38">
        <v>0</v>
      </c>
      <c s="32">
        <f>ROUND(ROUND(L863,2)*ROUND(G863,3),2)</f>
      </c>
      <c s="36" t="s">
        <v>417</v>
      </c>
      <c>
        <f>(M863*21)/100</f>
      </c>
      <c t="s">
        <v>27</v>
      </c>
    </row>
    <row r="864" spans="1:5" ht="12.75">
      <c r="A864" s="35" t="s">
        <v>57</v>
      </c>
      <c r="E864" s="39" t="s">
        <v>5</v>
      </c>
    </row>
    <row r="865" spans="1:5" ht="12.75">
      <c r="A865" s="35" t="s">
        <v>58</v>
      </c>
      <c r="E865" s="40" t="s">
        <v>2483</v>
      </c>
    </row>
    <row r="866" spans="1:5" ht="51">
      <c r="A866" t="s">
        <v>59</v>
      </c>
      <c r="E866" s="39" t="s">
        <v>3217</v>
      </c>
    </row>
    <row r="867" spans="1:16" ht="25.5">
      <c r="A867" t="s">
        <v>52</v>
      </c>
      <c s="34" t="s">
        <v>440</v>
      </c>
      <c s="34" t="s">
        <v>3218</v>
      </c>
      <c s="35" t="s">
        <v>5</v>
      </c>
      <c s="6" t="s">
        <v>3219</v>
      </c>
      <c s="36" t="s">
        <v>83</v>
      </c>
      <c s="37">
        <v>1</v>
      </c>
      <c s="36">
        <v>0</v>
      </c>
      <c s="36">
        <f>ROUND(G867*H867,6)</f>
      </c>
      <c r="L867" s="38">
        <v>0</v>
      </c>
      <c s="32">
        <f>ROUND(ROUND(L867,2)*ROUND(G867,3),2)</f>
      </c>
      <c s="36" t="s">
        <v>417</v>
      </c>
      <c>
        <f>(M867*21)/100</f>
      </c>
      <c t="s">
        <v>27</v>
      </c>
    </row>
    <row r="868" spans="1:5" ht="12.75">
      <c r="A868" s="35" t="s">
        <v>57</v>
      </c>
      <c r="E868" s="39" t="s">
        <v>5</v>
      </c>
    </row>
    <row r="869" spans="1:5" ht="12.75">
      <c r="A869" s="35" t="s">
        <v>58</v>
      </c>
      <c r="E869" s="40" t="s">
        <v>2483</v>
      </c>
    </row>
    <row r="870" spans="1:5" ht="38.25">
      <c r="A870" t="s">
        <v>59</v>
      </c>
      <c r="E870" s="39" t="s">
        <v>2704</v>
      </c>
    </row>
    <row r="871" spans="1:16" ht="25.5">
      <c r="A871" t="s">
        <v>52</v>
      </c>
      <c s="34" t="s">
        <v>444</v>
      </c>
      <c s="34" t="s">
        <v>1891</v>
      </c>
      <c s="35" t="s">
        <v>5</v>
      </c>
      <c s="6" t="s">
        <v>1892</v>
      </c>
      <c s="36" t="s">
        <v>83</v>
      </c>
      <c s="37">
        <v>1</v>
      </c>
      <c s="36">
        <v>0</v>
      </c>
      <c s="36">
        <f>ROUND(G871*H871,6)</f>
      </c>
      <c r="L871" s="38">
        <v>0</v>
      </c>
      <c s="32">
        <f>ROUND(ROUND(L871,2)*ROUND(G871,3),2)</f>
      </c>
      <c s="36" t="s">
        <v>417</v>
      </c>
      <c>
        <f>(M871*21)/100</f>
      </c>
      <c t="s">
        <v>27</v>
      </c>
    </row>
    <row r="872" spans="1:5" ht="12.75">
      <c r="A872" s="35" t="s">
        <v>57</v>
      </c>
      <c r="E872" s="39" t="s">
        <v>5</v>
      </c>
    </row>
    <row r="873" spans="1:5" ht="12.75">
      <c r="A873" s="35" t="s">
        <v>58</v>
      </c>
      <c r="E873" s="40" t="s">
        <v>2483</v>
      </c>
    </row>
    <row r="874" spans="1:5" ht="38.25">
      <c r="A874" t="s">
        <v>59</v>
      </c>
      <c r="E874" s="39" t="s">
        <v>3220</v>
      </c>
    </row>
    <row r="875" spans="1:16" ht="12.75">
      <c r="A875" t="s">
        <v>52</v>
      </c>
      <c s="34" t="s">
        <v>448</v>
      </c>
      <c s="34" t="s">
        <v>3221</v>
      </c>
      <c s="35" t="s">
        <v>5</v>
      </c>
      <c s="6" t="s">
        <v>3222</v>
      </c>
      <c s="36" t="s">
        <v>83</v>
      </c>
      <c s="37">
        <v>8</v>
      </c>
      <c s="36">
        <v>0</v>
      </c>
      <c s="36">
        <f>ROUND(G875*H875,6)</f>
      </c>
      <c r="L875" s="38">
        <v>0</v>
      </c>
      <c s="32">
        <f>ROUND(ROUND(L875,2)*ROUND(G875,3),2)</f>
      </c>
      <c s="36" t="s">
        <v>417</v>
      </c>
      <c>
        <f>(M875*21)/100</f>
      </c>
      <c t="s">
        <v>27</v>
      </c>
    </row>
    <row r="876" spans="1:5" ht="12.75">
      <c r="A876" s="35" t="s">
        <v>57</v>
      </c>
      <c r="E876" s="39" t="s">
        <v>5</v>
      </c>
    </row>
    <row r="877" spans="1:5" ht="12.75">
      <c r="A877" s="35" t="s">
        <v>58</v>
      </c>
      <c r="E877" s="40" t="s">
        <v>2483</v>
      </c>
    </row>
    <row r="878" spans="1:5" ht="38.25">
      <c r="A878" t="s">
        <v>59</v>
      </c>
      <c r="E878" s="39" t="s">
        <v>3223</v>
      </c>
    </row>
    <row r="879" spans="1:16" ht="25.5">
      <c r="A879" t="s">
        <v>52</v>
      </c>
      <c s="34" t="s">
        <v>452</v>
      </c>
      <c s="34" t="s">
        <v>3224</v>
      </c>
      <c s="35" t="s">
        <v>5</v>
      </c>
      <c s="6" t="s">
        <v>3225</v>
      </c>
      <c s="36" t="s">
        <v>83</v>
      </c>
      <c s="37">
        <v>2</v>
      </c>
      <c s="36">
        <v>0</v>
      </c>
      <c s="36">
        <f>ROUND(G879*H879,6)</f>
      </c>
      <c r="L879" s="38">
        <v>0</v>
      </c>
      <c s="32">
        <f>ROUND(ROUND(L879,2)*ROUND(G879,3),2)</f>
      </c>
      <c s="36" t="s">
        <v>417</v>
      </c>
      <c>
        <f>(M879*21)/100</f>
      </c>
      <c t="s">
        <v>27</v>
      </c>
    </row>
    <row r="880" spans="1:5" ht="12.75">
      <c r="A880" s="35" t="s">
        <v>57</v>
      </c>
      <c r="E880" s="39" t="s">
        <v>5</v>
      </c>
    </row>
    <row r="881" spans="1:5" ht="12.75">
      <c r="A881" s="35" t="s">
        <v>58</v>
      </c>
      <c r="E881" s="40" t="s">
        <v>2483</v>
      </c>
    </row>
    <row r="882" spans="1:5" ht="38.25">
      <c r="A882" t="s">
        <v>59</v>
      </c>
      <c r="E882" s="39" t="s">
        <v>3220</v>
      </c>
    </row>
    <row r="883" spans="1:16" ht="25.5">
      <c r="A883" t="s">
        <v>52</v>
      </c>
      <c s="34" t="s">
        <v>456</v>
      </c>
      <c s="34" t="s">
        <v>3226</v>
      </c>
      <c s="35" t="s">
        <v>5</v>
      </c>
      <c s="6" t="s">
        <v>3227</v>
      </c>
      <c s="36" t="s">
        <v>83</v>
      </c>
      <c s="37">
        <v>1</v>
      </c>
      <c s="36">
        <v>0</v>
      </c>
      <c s="36">
        <f>ROUND(G883*H883,6)</f>
      </c>
      <c r="L883" s="38">
        <v>0</v>
      </c>
      <c s="32">
        <f>ROUND(ROUND(L883,2)*ROUND(G883,3),2)</f>
      </c>
      <c s="36" t="s">
        <v>417</v>
      </c>
      <c>
        <f>(M883*21)/100</f>
      </c>
      <c t="s">
        <v>27</v>
      </c>
    </row>
    <row r="884" spans="1:5" ht="12.75">
      <c r="A884" s="35" t="s">
        <v>57</v>
      </c>
      <c r="E884" s="39" t="s">
        <v>5</v>
      </c>
    </row>
    <row r="885" spans="1:5" ht="12.75">
      <c r="A885" s="35" t="s">
        <v>58</v>
      </c>
      <c r="E885" s="40" t="s">
        <v>2483</v>
      </c>
    </row>
    <row r="886" spans="1:5" ht="38.25">
      <c r="A886" t="s">
        <v>59</v>
      </c>
      <c r="E886" s="39" t="s">
        <v>3223</v>
      </c>
    </row>
    <row r="887" spans="1:16" ht="12.75">
      <c r="A887" t="s">
        <v>52</v>
      </c>
      <c s="34" t="s">
        <v>460</v>
      </c>
      <c s="34" t="s">
        <v>3228</v>
      </c>
      <c s="35" t="s">
        <v>5</v>
      </c>
      <c s="6" t="s">
        <v>3229</v>
      </c>
      <c s="36" t="s">
        <v>83</v>
      </c>
      <c s="37">
        <v>4</v>
      </c>
      <c s="36">
        <v>0</v>
      </c>
      <c s="36">
        <f>ROUND(G887*H887,6)</f>
      </c>
      <c r="L887" s="38">
        <v>0</v>
      </c>
      <c s="32">
        <f>ROUND(ROUND(L887,2)*ROUND(G887,3),2)</f>
      </c>
      <c s="36" t="s">
        <v>417</v>
      </c>
      <c>
        <f>(M887*21)/100</f>
      </c>
      <c t="s">
        <v>27</v>
      </c>
    </row>
    <row r="888" spans="1:5" ht="12.75">
      <c r="A888" s="35" t="s">
        <v>57</v>
      </c>
      <c r="E888" s="39" t="s">
        <v>5</v>
      </c>
    </row>
    <row r="889" spans="1:5" ht="12.75">
      <c r="A889" s="35" t="s">
        <v>58</v>
      </c>
      <c r="E889" s="40" t="s">
        <v>2483</v>
      </c>
    </row>
    <row r="890" spans="1:5" ht="63.75">
      <c r="A890" t="s">
        <v>59</v>
      </c>
      <c r="E890" s="39" t="s">
        <v>3230</v>
      </c>
    </row>
    <row r="891" spans="1:16" ht="12.75">
      <c r="A891" t="s">
        <v>52</v>
      </c>
      <c s="34" t="s">
        <v>3042</v>
      </c>
      <c s="34" t="s">
        <v>3231</v>
      </c>
      <c s="35" t="s">
        <v>5</v>
      </c>
      <c s="6" t="s">
        <v>3232</v>
      </c>
      <c s="36" t="s">
        <v>83</v>
      </c>
      <c s="37">
        <v>1</v>
      </c>
      <c s="36">
        <v>0</v>
      </c>
      <c s="36">
        <f>ROUND(G891*H891,6)</f>
      </c>
      <c r="L891" s="38">
        <v>0</v>
      </c>
      <c s="32">
        <f>ROUND(ROUND(L891,2)*ROUND(G891,3),2)</f>
      </c>
      <c s="36" t="s">
        <v>417</v>
      </c>
      <c>
        <f>(M891*21)/100</f>
      </c>
      <c t="s">
        <v>27</v>
      </c>
    </row>
    <row r="892" spans="1:5" ht="12.75">
      <c r="A892" s="35" t="s">
        <v>57</v>
      </c>
      <c r="E892" s="39" t="s">
        <v>5</v>
      </c>
    </row>
    <row r="893" spans="1:5" ht="12.75">
      <c r="A893" s="35" t="s">
        <v>58</v>
      </c>
      <c r="E893" s="40" t="s">
        <v>2483</v>
      </c>
    </row>
    <row r="894" spans="1:5" ht="63.75">
      <c r="A894" t="s">
        <v>59</v>
      </c>
      <c r="E894" s="39" t="s">
        <v>3230</v>
      </c>
    </row>
    <row r="895" spans="1:16" ht="12.75">
      <c r="A895" t="s">
        <v>52</v>
      </c>
      <c s="34" t="s">
        <v>3046</v>
      </c>
      <c s="34" t="s">
        <v>3233</v>
      </c>
      <c s="35" t="s">
        <v>5</v>
      </c>
      <c s="6" t="s">
        <v>3234</v>
      </c>
      <c s="36" t="s">
        <v>83</v>
      </c>
      <c s="37">
        <v>1</v>
      </c>
      <c s="36">
        <v>0</v>
      </c>
      <c s="36">
        <f>ROUND(G895*H895,6)</f>
      </c>
      <c r="L895" s="38">
        <v>0</v>
      </c>
      <c s="32">
        <f>ROUND(ROUND(L895,2)*ROUND(G895,3),2)</f>
      </c>
      <c s="36" t="s">
        <v>564</v>
      </c>
      <c>
        <f>(M895*21)/100</f>
      </c>
      <c t="s">
        <v>27</v>
      </c>
    </row>
    <row r="896" spans="1:5" ht="12.75">
      <c r="A896" s="35" t="s">
        <v>57</v>
      </c>
      <c r="E896" s="39" t="s">
        <v>5</v>
      </c>
    </row>
    <row r="897" spans="1:5" ht="12.75">
      <c r="A897" s="35" t="s">
        <v>58</v>
      </c>
      <c r="E897" s="40" t="s">
        <v>3065</v>
      </c>
    </row>
    <row r="898" spans="1:5" ht="38.25">
      <c r="A898" t="s">
        <v>59</v>
      </c>
      <c r="E898" s="39" t="s">
        <v>3220</v>
      </c>
    </row>
    <row r="899" spans="1:16" ht="25.5">
      <c r="A899" t="s">
        <v>52</v>
      </c>
      <c s="34" t="s">
        <v>3049</v>
      </c>
      <c s="34" t="s">
        <v>3235</v>
      </c>
      <c s="35" t="s">
        <v>5</v>
      </c>
      <c s="6" t="s">
        <v>3236</v>
      </c>
      <c s="36" t="s">
        <v>83</v>
      </c>
      <c s="37">
        <v>2</v>
      </c>
      <c s="36">
        <v>0</v>
      </c>
      <c s="36">
        <f>ROUND(G899*H899,6)</f>
      </c>
      <c r="L899" s="38">
        <v>0</v>
      </c>
      <c s="32">
        <f>ROUND(ROUND(L899,2)*ROUND(G899,3),2)</f>
      </c>
      <c s="36" t="s">
        <v>564</v>
      </c>
      <c>
        <f>(M899*21)/100</f>
      </c>
      <c t="s">
        <v>27</v>
      </c>
    </row>
    <row r="900" spans="1:5" ht="12.75">
      <c r="A900" s="35" t="s">
        <v>57</v>
      </c>
      <c r="E900" s="39" t="s">
        <v>5</v>
      </c>
    </row>
    <row r="901" spans="1:5" ht="12.75">
      <c r="A901" s="35" t="s">
        <v>58</v>
      </c>
      <c r="E901" s="40" t="s">
        <v>2483</v>
      </c>
    </row>
    <row r="902" spans="1:5" ht="127.5">
      <c r="A902" t="s">
        <v>59</v>
      </c>
      <c r="E902" s="39" t="s">
        <v>3237</v>
      </c>
    </row>
    <row r="903" spans="1:13" ht="12.75">
      <c r="A903" t="s">
        <v>49</v>
      </c>
      <c r="C903" s="31" t="s">
        <v>2705</v>
      </c>
      <c r="E903" s="33" t="s">
        <v>2706</v>
      </c>
      <c r="J903" s="32">
        <f>0</f>
      </c>
      <c s="32">
        <f>0</f>
      </c>
      <c s="32">
        <f>0+L904+L908+L912+L916+L920</f>
      </c>
      <c s="32">
        <f>0+M904+M908+M912+M916+M920</f>
      </c>
    </row>
    <row r="904" spans="1:16" ht="12.75">
      <c r="A904" t="s">
        <v>52</v>
      </c>
      <c s="34" t="s">
        <v>3052</v>
      </c>
      <c s="34" t="s">
        <v>3238</v>
      </c>
      <c s="35" t="s">
        <v>5</v>
      </c>
      <c s="6" t="s">
        <v>3239</v>
      </c>
      <c s="36" t="s">
        <v>83</v>
      </c>
      <c s="37">
        <v>3</v>
      </c>
      <c s="36">
        <v>0</v>
      </c>
      <c s="36">
        <f>ROUND(G904*H904,6)</f>
      </c>
      <c r="L904" s="38">
        <v>0</v>
      </c>
      <c s="32">
        <f>ROUND(ROUND(L904,2)*ROUND(G904,3),2)</f>
      </c>
      <c s="36" t="s">
        <v>417</v>
      </c>
      <c>
        <f>(M904*21)/100</f>
      </c>
      <c t="s">
        <v>27</v>
      </c>
    </row>
    <row r="905" spans="1:5" ht="12.75">
      <c r="A905" s="35" t="s">
        <v>57</v>
      </c>
      <c r="E905" s="39" t="s">
        <v>5</v>
      </c>
    </row>
    <row r="906" spans="1:5" ht="12.75">
      <c r="A906" s="35" t="s">
        <v>58</v>
      </c>
      <c r="E906" s="40" t="s">
        <v>2483</v>
      </c>
    </row>
    <row r="907" spans="1:5" ht="63.75">
      <c r="A907" t="s">
        <v>59</v>
      </c>
      <c r="E907" s="39" t="s">
        <v>3230</v>
      </c>
    </row>
    <row r="908" spans="1:16" ht="12.75">
      <c r="A908" t="s">
        <v>52</v>
      </c>
      <c s="34" t="s">
        <v>3055</v>
      </c>
      <c s="34" t="s">
        <v>2707</v>
      </c>
      <c s="35" t="s">
        <v>5</v>
      </c>
      <c s="6" t="s">
        <v>3240</v>
      </c>
      <c s="36" t="s">
        <v>83</v>
      </c>
      <c s="37">
        <v>1</v>
      </c>
      <c s="36">
        <v>0</v>
      </c>
      <c s="36">
        <f>ROUND(G908*H908,6)</f>
      </c>
      <c r="L908" s="38">
        <v>0</v>
      </c>
      <c s="32">
        <f>ROUND(ROUND(L908,2)*ROUND(G908,3),2)</f>
      </c>
      <c s="36" t="s">
        <v>564</v>
      </c>
      <c>
        <f>(M908*21)/100</f>
      </c>
      <c t="s">
        <v>27</v>
      </c>
    </row>
    <row r="909" spans="1:5" ht="12.75">
      <c r="A909" s="35" t="s">
        <v>57</v>
      </c>
      <c r="E909" s="39" t="s">
        <v>5</v>
      </c>
    </row>
    <row r="910" spans="1:5" ht="12.75">
      <c r="A910" s="35" t="s">
        <v>58</v>
      </c>
      <c r="E910" s="40" t="s">
        <v>3065</v>
      </c>
    </row>
    <row r="911" spans="1:5" ht="76.5">
      <c r="A911" t="s">
        <v>59</v>
      </c>
      <c r="E911" s="39" t="s">
        <v>3241</v>
      </c>
    </row>
    <row r="912" spans="1:16" ht="25.5">
      <c r="A912" t="s">
        <v>52</v>
      </c>
      <c s="34" t="s">
        <v>652</v>
      </c>
      <c s="34" t="s">
        <v>3242</v>
      </c>
      <c s="35" t="s">
        <v>5</v>
      </c>
      <c s="6" t="s">
        <v>3243</v>
      </c>
      <c s="36" t="s">
        <v>83</v>
      </c>
      <c s="37">
        <v>1</v>
      </c>
      <c s="36">
        <v>0</v>
      </c>
      <c s="36">
        <f>ROUND(G912*H912,6)</f>
      </c>
      <c r="L912" s="38">
        <v>0</v>
      </c>
      <c s="32">
        <f>ROUND(ROUND(L912,2)*ROUND(G912,3),2)</f>
      </c>
      <c s="36" t="s">
        <v>564</v>
      </c>
      <c>
        <f>(M912*21)/100</f>
      </c>
      <c t="s">
        <v>27</v>
      </c>
    </row>
    <row r="913" spans="1:5" ht="12.75">
      <c r="A913" s="35" t="s">
        <v>57</v>
      </c>
      <c r="E913" s="39" t="s">
        <v>5</v>
      </c>
    </row>
    <row r="914" spans="1:5" ht="12.75">
      <c r="A914" s="35" t="s">
        <v>58</v>
      </c>
      <c r="E914" s="40" t="s">
        <v>3065</v>
      </c>
    </row>
    <row r="915" spans="1:5" ht="76.5">
      <c r="A915" t="s">
        <v>59</v>
      </c>
      <c r="E915" s="39" t="s">
        <v>3244</v>
      </c>
    </row>
    <row r="916" spans="1:16" ht="12.75">
      <c r="A916" t="s">
        <v>52</v>
      </c>
      <c s="34" t="s">
        <v>3056</v>
      </c>
      <c s="34" t="s">
        <v>3245</v>
      </c>
      <c s="35" t="s">
        <v>5</v>
      </c>
      <c s="6" t="s">
        <v>3246</v>
      </c>
      <c s="36" t="s">
        <v>83</v>
      </c>
      <c s="37">
        <v>1</v>
      </c>
      <c s="36">
        <v>0</v>
      </c>
      <c s="36">
        <f>ROUND(G916*H916,6)</f>
      </c>
      <c r="L916" s="38">
        <v>0</v>
      </c>
      <c s="32">
        <f>ROUND(ROUND(L916,2)*ROUND(G916,3),2)</f>
      </c>
      <c s="36" t="s">
        <v>564</v>
      </c>
      <c>
        <f>(M916*21)/100</f>
      </c>
      <c t="s">
        <v>27</v>
      </c>
    </row>
    <row r="917" spans="1:5" ht="12.75">
      <c r="A917" s="35" t="s">
        <v>57</v>
      </c>
      <c r="E917" s="39" t="s">
        <v>5</v>
      </c>
    </row>
    <row r="918" spans="1:5" ht="12.75">
      <c r="A918" s="35" t="s">
        <v>58</v>
      </c>
      <c r="E918" s="40" t="s">
        <v>2483</v>
      </c>
    </row>
    <row r="919" spans="1:5" ht="76.5">
      <c r="A919" t="s">
        <v>59</v>
      </c>
      <c r="E919" s="39" t="s">
        <v>3247</v>
      </c>
    </row>
    <row r="920" spans="1:16" ht="12.75">
      <c r="A920" t="s">
        <v>52</v>
      </c>
      <c s="34" t="s">
        <v>3059</v>
      </c>
      <c s="34" t="s">
        <v>3248</v>
      </c>
      <c s="35" t="s">
        <v>5</v>
      </c>
      <c s="6" t="s">
        <v>3249</v>
      </c>
      <c s="36" t="s">
        <v>83</v>
      </c>
      <c s="37">
        <v>1</v>
      </c>
      <c s="36">
        <v>0</v>
      </c>
      <c s="36">
        <f>ROUND(G920*H920,6)</f>
      </c>
      <c r="L920" s="38">
        <v>0</v>
      </c>
      <c s="32">
        <f>ROUND(ROUND(L920,2)*ROUND(G920,3),2)</f>
      </c>
      <c s="36" t="s">
        <v>564</v>
      </c>
      <c>
        <f>(M920*21)/100</f>
      </c>
      <c t="s">
        <v>27</v>
      </c>
    </row>
    <row r="921" spans="1:5" ht="12.75">
      <c r="A921" s="35" t="s">
        <v>57</v>
      </c>
      <c r="E921" s="39" t="s">
        <v>5</v>
      </c>
    </row>
    <row r="922" spans="1:5" ht="12.75">
      <c r="A922" s="35" t="s">
        <v>58</v>
      </c>
      <c r="E922" s="40" t="s">
        <v>3065</v>
      </c>
    </row>
    <row r="923" spans="1:5" ht="76.5">
      <c r="A923" t="s">
        <v>59</v>
      </c>
      <c r="E923" s="39" t="s">
        <v>3241</v>
      </c>
    </row>
    <row r="924" spans="1:13" ht="12.75">
      <c r="A924" t="s">
        <v>49</v>
      </c>
      <c r="C924" s="31" t="s">
        <v>497</v>
      </c>
      <c r="E924" s="33" t="s">
        <v>2508</v>
      </c>
      <c r="J924" s="32">
        <f>0</f>
      </c>
      <c s="32">
        <f>0</f>
      </c>
      <c s="32">
        <f>0+L925+L929+L933+L937+L941+L945+L949+L953+L957+L961+L965+L969+L973+L977+L981</f>
      </c>
      <c s="32">
        <f>0+M925+M929+M933+M937+M941+M945+M949+M953+M957+M961+M965+M969+M973+M977+M981</f>
      </c>
    </row>
    <row r="925" spans="1:16" ht="12.75">
      <c r="A925" t="s">
        <v>52</v>
      </c>
      <c s="34" t="s">
        <v>3060</v>
      </c>
      <c s="34" t="s">
        <v>2710</v>
      </c>
      <c s="35" t="s">
        <v>5</v>
      </c>
      <c s="6" t="s">
        <v>2711</v>
      </c>
      <c s="36" t="s">
        <v>83</v>
      </c>
      <c s="37">
        <v>13</v>
      </c>
      <c s="36">
        <v>0</v>
      </c>
      <c s="36">
        <f>ROUND(G925*H925,6)</f>
      </c>
      <c r="L925" s="38">
        <v>0</v>
      </c>
      <c s="32">
        <f>ROUND(ROUND(L925,2)*ROUND(G925,3),2)</f>
      </c>
      <c s="36" t="s">
        <v>417</v>
      </c>
      <c>
        <f>(M925*21)/100</f>
      </c>
      <c t="s">
        <v>27</v>
      </c>
    </row>
    <row r="926" spans="1:5" ht="12.75">
      <c r="A926" s="35" t="s">
        <v>57</v>
      </c>
      <c r="E926" s="39" t="s">
        <v>5</v>
      </c>
    </row>
    <row r="927" spans="1:5" ht="12.75">
      <c r="A927" s="35" t="s">
        <v>58</v>
      </c>
      <c r="E927" s="40" t="s">
        <v>2483</v>
      </c>
    </row>
    <row r="928" spans="1:5" ht="51">
      <c r="A928" t="s">
        <v>59</v>
      </c>
      <c r="E928" s="39" t="s">
        <v>2712</v>
      </c>
    </row>
    <row r="929" spans="1:16" ht="25.5">
      <c r="A929" t="s">
        <v>52</v>
      </c>
      <c s="34" t="s">
        <v>3250</v>
      </c>
      <c s="34" t="s">
        <v>499</v>
      </c>
      <c s="35" t="s">
        <v>5</v>
      </c>
      <c s="6" t="s">
        <v>1932</v>
      </c>
      <c s="36" t="s">
        <v>83</v>
      </c>
      <c s="37">
        <v>1</v>
      </c>
      <c s="36">
        <v>0</v>
      </c>
      <c s="36">
        <f>ROUND(G929*H929,6)</f>
      </c>
      <c r="L929" s="38">
        <v>0</v>
      </c>
      <c s="32">
        <f>ROUND(ROUND(L929,2)*ROUND(G929,3),2)</f>
      </c>
      <c s="36" t="s">
        <v>417</v>
      </c>
      <c>
        <f>(M929*21)/100</f>
      </c>
      <c t="s">
        <v>27</v>
      </c>
    </row>
    <row r="930" spans="1:5" ht="12.75">
      <c r="A930" s="35" t="s">
        <v>57</v>
      </c>
      <c r="E930" s="39" t="s">
        <v>5</v>
      </c>
    </row>
    <row r="931" spans="1:5" ht="12.75">
      <c r="A931" s="35" t="s">
        <v>58</v>
      </c>
      <c r="E931" s="40" t="s">
        <v>2483</v>
      </c>
    </row>
    <row r="932" spans="1:5" ht="63.75">
      <c r="A932" t="s">
        <v>59</v>
      </c>
      <c r="E932" s="39" t="s">
        <v>2511</v>
      </c>
    </row>
    <row r="933" spans="1:16" ht="38.25">
      <c r="A933" t="s">
        <v>52</v>
      </c>
      <c s="34" t="s">
        <v>3251</v>
      </c>
      <c s="34" t="s">
        <v>501</v>
      </c>
      <c s="35" t="s">
        <v>5</v>
      </c>
      <c s="6" t="s">
        <v>1905</v>
      </c>
      <c s="36" t="s">
        <v>83</v>
      </c>
      <c s="37">
        <v>8</v>
      </c>
      <c s="36">
        <v>0</v>
      </c>
      <c s="36">
        <f>ROUND(G933*H933,6)</f>
      </c>
      <c r="L933" s="38">
        <v>0</v>
      </c>
      <c s="32">
        <f>ROUND(ROUND(L933,2)*ROUND(G933,3),2)</f>
      </c>
      <c s="36" t="s">
        <v>417</v>
      </c>
      <c>
        <f>(M933*21)/100</f>
      </c>
      <c t="s">
        <v>27</v>
      </c>
    </row>
    <row r="934" spans="1:5" ht="12.75">
      <c r="A934" s="35" t="s">
        <v>57</v>
      </c>
      <c r="E934" s="39" t="s">
        <v>5</v>
      </c>
    </row>
    <row r="935" spans="1:5" ht="12.75">
      <c r="A935" s="35" t="s">
        <v>58</v>
      </c>
      <c r="E935" s="40" t="s">
        <v>2483</v>
      </c>
    </row>
    <row r="936" spans="1:5" ht="63.75">
      <c r="A936" t="s">
        <v>59</v>
      </c>
      <c r="E936" s="39" t="s">
        <v>2511</v>
      </c>
    </row>
    <row r="937" spans="1:16" ht="25.5">
      <c r="A937" t="s">
        <v>52</v>
      </c>
      <c s="34" t="s">
        <v>3252</v>
      </c>
      <c s="34" t="s">
        <v>503</v>
      </c>
      <c s="35" t="s">
        <v>5</v>
      </c>
      <c s="6" t="s">
        <v>504</v>
      </c>
      <c s="36" t="s">
        <v>83</v>
      </c>
      <c s="37">
        <v>1</v>
      </c>
      <c s="36">
        <v>0</v>
      </c>
      <c s="36">
        <f>ROUND(G937*H937,6)</f>
      </c>
      <c r="L937" s="38">
        <v>0</v>
      </c>
      <c s="32">
        <f>ROUND(ROUND(L937,2)*ROUND(G937,3),2)</f>
      </c>
      <c s="36" t="s">
        <v>417</v>
      </c>
      <c>
        <f>(M937*21)/100</f>
      </c>
      <c t="s">
        <v>27</v>
      </c>
    </row>
    <row r="938" spans="1:5" ht="12.75">
      <c r="A938" s="35" t="s">
        <v>57</v>
      </c>
      <c r="E938" s="39" t="s">
        <v>5</v>
      </c>
    </row>
    <row r="939" spans="1:5" ht="12.75">
      <c r="A939" s="35" t="s">
        <v>58</v>
      </c>
      <c r="E939" s="40" t="s">
        <v>2483</v>
      </c>
    </row>
    <row r="940" spans="1:5" ht="38.25">
      <c r="A940" t="s">
        <v>59</v>
      </c>
      <c r="E940" s="39" t="s">
        <v>2512</v>
      </c>
    </row>
    <row r="941" spans="1:16" ht="12.75">
      <c r="A941" t="s">
        <v>52</v>
      </c>
      <c s="34" t="s">
        <v>3253</v>
      </c>
      <c s="34" t="s">
        <v>2715</v>
      </c>
      <c s="35" t="s">
        <v>5</v>
      </c>
      <c s="6" t="s">
        <v>2716</v>
      </c>
      <c s="36" t="s">
        <v>83</v>
      </c>
      <c s="37">
        <v>1</v>
      </c>
      <c s="36">
        <v>0</v>
      </c>
      <c s="36">
        <f>ROUND(G941*H941,6)</f>
      </c>
      <c r="L941" s="38">
        <v>0</v>
      </c>
      <c s="32">
        <f>ROUND(ROUND(L941,2)*ROUND(G941,3),2)</f>
      </c>
      <c s="36" t="s">
        <v>417</v>
      </c>
      <c>
        <f>(M941*21)/100</f>
      </c>
      <c t="s">
        <v>27</v>
      </c>
    </row>
    <row r="942" spans="1:5" ht="12.75">
      <c r="A942" s="35" t="s">
        <v>57</v>
      </c>
      <c r="E942" s="39" t="s">
        <v>5</v>
      </c>
    </row>
    <row r="943" spans="1:5" ht="12.75">
      <c r="A943" s="35" t="s">
        <v>58</v>
      </c>
      <c r="E943" s="40" t="s">
        <v>2483</v>
      </c>
    </row>
    <row r="944" spans="1:5" ht="38.25">
      <c r="A944" t="s">
        <v>59</v>
      </c>
      <c r="E944" s="39" t="s">
        <v>2514</v>
      </c>
    </row>
    <row r="945" spans="1:16" ht="12.75">
      <c r="A945" t="s">
        <v>52</v>
      </c>
      <c s="34" t="s">
        <v>3254</v>
      </c>
      <c s="34" t="s">
        <v>1933</v>
      </c>
      <c s="35" t="s">
        <v>5</v>
      </c>
      <c s="6" t="s">
        <v>1934</v>
      </c>
      <c s="36" t="s">
        <v>83</v>
      </c>
      <c s="37">
        <v>45</v>
      </c>
      <c s="36">
        <v>0</v>
      </c>
      <c s="36">
        <f>ROUND(G945*H945,6)</f>
      </c>
      <c r="L945" s="38">
        <v>0</v>
      </c>
      <c s="32">
        <f>ROUND(ROUND(L945,2)*ROUND(G945,3),2)</f>
      </c>
      <c s="36" t="s">
        <v>417</v>
      </c>
      <c>
        <f>(M945*21)/100</f>
      </c>
      <c t="s">
        <v>27</v>
      </c>
    </row>
    <row r="946" spans="1:5" ht="12.75">
      <c r="A946" s="35" t="s">
        <v>57</v>
      </c>
      <c r="E946" s="39" t="s">
        <v>5</v>
      </c>
    </row>
    <row r="947" spans="1:5" ht="12.75">
      <c r="A947" s="35" t="s">
        <v>58</v>
      </c>
      <c r="E947" s="40" t="s">
        <v>2483</v>
      </c>
    </row>
    <row r="948" spans="1:5" ht="38.25">
      <c r="A948" t="s">
        <v>59</v>
      </c>
      <c r="E948" s="39" t="s">
        <v>2513</v>
      </c>
    </row>
    <row r="949" spans="1:16" ht="12.75">
      <c r="A949" t="s">
        <v>52</v>
      </c>
      <c s="34" t="s">
        <v>3255</v>
      </c>
      <c s="34" t="s">
        <v>3256</v>
      </c>
      <c s="35" t="s">
        <v>5</v>
      </c>
      <c s="6" t="s">
        <v>3257</v>
      </c>
      <c s="36" t="s">
        <v>83</v>
      </c>
      <c s="37">
        <v>2</v>
      </c>
      <c s="36">
        <v>0</v>
      </c>
      <c s="36">
        <f>ROUND(G949*H949,6)</f>
      </c>
      <c r="L949" s="38">
        <v>0</v>
      </c>
      <c s="32">
        <f>ROUND(ROUND(L949,2)*ROUND(G949,3),2)</f>
      </c>
      <c s="36" t="s">
        <v>417</v>
      </c>
      <c>
        <f>(M949*21)/100</f>
      </c>
      <c t="s">
        <v>27</v>
      </c>
    </row>
    <row r="950" spans="1:5" ht="12.75">
      <c r="A950" s="35" t="s">
        <v>57</v>
      </c>
      <c r="E950" s="39" t="s">
        <v>5</v>
      </c>
    </row>
    <row r="951" spans="1:5" ht="12.75">
      <c r="A951" s="35" t="s">
        <v>58</v>
      </c>
      <c r="E951" s="40" t="s">
        <v>2483</v>
      </c>
    </row>
    <row r="952" spans="1:5" ht="38.25">
      <c r="A952" t="s">
        <v>59</v>
      </c>
      <c r="E952" s="39" t="s">
        <v>2513</v>
      </c>
    </row>
    <row r="953" spans="1:16" ht="12.75">
      <c r="A953" t="s">
        <v>52</v>
      </c>
      <c s="34" t="s">
        <v>3258</v>
      </c>
      <c s="34" t="s">
        <v>3259</v>
      </c>
      <c s="35" t="s">
        <v>5</v>
      </c>
      <c s="6" t="s">
        <v>3260</v>
      </c>
      <c s="36" t="s">
        <v>83</v>
      </c>
      <c s="37">
        <v>11</v>
      </c>
      <c s="36">
        <v>0</v>
      </c>
      <c s="36">
        <f>ROUND(G953*H953,6)</f>
      </c>
      <c r="L953" s="38">
        <v>0</v>
      </c>
      <c s="32">
        <f>ROUND(ROUND(L953,2)*ROUND(G953,3),2)</f>
      </c>
      <c s="36" t="s">
        <v>417</v>
      </c>
      <c>
        <f>(M953*21)/100</f>
      </c>
      <c t="s">
        <v>27</v>
      </c>
    </row>
    <row r="954" spans="1:5" ht="12.75">
      <c r="A954" s="35" t="s">
        <v>57</v>
      </c>
      <c r="E954" s="39" t="s">
        <v>5</v>
      </c>
    </row>
    <row r="955" spans="1:5" ht="12.75">
      <c r="A955" s="35" t="s">
        <v>58</v>
      </c>
      <c r="E955" s="40" t="s">
        <v>2483</v>
      </c>
    </row>
    <row r="956" spans="1:5" ht="38.25">
      <c r="A956" t="s">
        <v>59</v>
      </c>
      <c r="E956" s="39" t="s">
        <v>2513</v>
      </c>
    </row>
    <row r="957" spans="1:16" ht="12.75">
      <c r="A957" t="s">
        <v>52</v>
      </c>
      <c s="34" t="s">
        <v>3261</v>
      </c>
      <c s="34" t="s">
        <v>3262</v>
      </c>
      <c s="35" t="s">
        <v>5</v>
      </c>
      <c s="6" t="s">
        <v>3263</v>
      </c>
      <c s="36" t="s">
        <v>83</v>
      </c>
      <c s="37">
        <v>1</v>
      </c>
      <c s="36">
        <v>0</v>
      </c>
      <c s="36">
        <f>ROUND(G957*H957,6)</f>
      </c>
      <c r="L957" s="38">
        <v>0</v>
      </c>
      <c s="32">
        <f>ROUND(ROUND(L957,2)*ROUND(G957,3),2)</f>
      </c>
      <c s="36" t="s">
        <v>417</v>
      </c>
      <c>
        <f>(M957*21)/100</f>
      </c>
      <c t="s">
        <v>27</v>
      </c>
    </row>
    <row r="958" spans="1:5" ht="12.75">
      <c r="A958" s="35" t="s">
        <v>57</v>
      </c>
      <c r="E958" s="39" t="s">
        <v>5</v>
      </c>
    </row>
    <row r="959" spans="1:5" ht="12.75">
      <c r="A959" s="35" t="s">
        <v>58</v>
      </c>
      <c r="E959" s="40" t="s">
        <v>2483</v>
      </c>
    </row>
    <row r="960" spans="1:5" ht="38.25">
      <c r="A960" t="s">
        <v>59</v>
      </c>
      <c r="E960" s="39" t="s">
        <v>2513</v>
      </c>
    </row>
    <row r="961" spans="1:16" ht="12.75">
      <c r="A961" t="s">
        <v>52</v>
      </c>
      <c s="34" t="s">
        <v>3264</v>
      </c>
      <c s="34" t="s">
        <v>505</v>
      </c>
      <c s="35" t="s">
        <v>5</v>
      </c>
      <c s="6" t="s">
        <v>506</v>
      </c>
      <c s="36" t="s">
        <v>280</v>
      </c>
      <c s="37">
        <v>48</v>
      </c>
      <c s="36">
        <v>0</v>
      </c>
      <c s="36">
        <f>ROUND(G961*H961,6)</f>
      </c>
      <c r="L961" s="38">
        <v>0</v>
      </c>
      <c s="32">
        <f>ROUND(ROUND(L961,2)*ROUND(G961,3),2)</f>
      </c>
      <c s="36" t="s">
        <v>417</v>
      </c>
      <c>
        <f>(M961*21)/100</f>
      </c>
      <c t="s">
        <v>27</v>
      </c>
    </row>
    <row r="962" spans="1:5" ht="12.75">
      <c r="A962" s="35" t="s">
        <v>57</v>
      </c>
      <c r="E962" s="39" t="s">
        <v>5</v>
      </c>
    </row>
    <row r="963" spans="1:5" ht="12.75">
      <c r="A963" s="35" t="s">
        <v>58</v>
      </c>
      <c r="E963" s="40" t="s">
        <v>2483</v>
      </c>
    </row>
    <row r="964" spans="1:5" ht="38.25">
      <c r="A964" t="s">
        <v>59</v>
      </c>
      <c r="E964" s="39" t="s">
        <v>2515</v>
      </c>
    </row>
    <row r="965" spans="1:16" ht="12.75">
      <c r="A965" t="s">
        <v>52</v>
      </c>
      <c s="34" t="s">
        <v>3265</v>
      </c>
      <c s="34" t="s">
        <v>1940</v>
      </c>
      <c s="35" t="s">
        <v>5</v>
      </c>
      <c s="6" t="s">
        <v>1941</v>
      </c>
      <c s="36" t="s">
        <v>280</v>
      </c>
      <c s="37">
        <v>36</v>
      </c>
      <c s="36">
        <v>0</v>
      </c>
      <c s="36">
        <f>ROUND(G965*H965,6)</f>
      </c>
      <c r="L965" s="38">
        <v>0</v>
      </c>
      <c s="32">
        <f>ROUND(ROUND(L965,2)*ROUND(G965,3),2)</f>
      </c>
      <c s="36" t="s">
        <v>417</v>
      </c>
      <c>
        <f>(M965*21)/100</f>
      </c>
      <c t="s">
        <v>27</v>
      </c>
    </row>
    <row r="966" spans="1:5" ht="12.75">
      <c r="A966" s="35" t="s">
        <v>57</v>
      </c>
      <c r="E966" s="39" t="s">
        <v>5</v>
      </c>
    </row>
    <row r="967" spans="1:5" ht="12.75">
      <c r="A967" s="35" t="s">
        <v>58</v>
      </c>
      <c r="E967" s="40" t="s">
        <v>2483</v>
      </c>
    </row>
    <row r="968" spans="1:5" ht="51">
      <c r="A968" t="s">
        <v>59</v>
      </c>
      <c r="E968" s="39" t="s">
        <v>3266</v>
      </c>
    </row>
    <row r="969" spans="1:16" ht="12.75">
      <c r="A969" t="s">
        <v>52</v>
      </c>
      <c s="34" t="s">
        <v>3267</v>
      </c>
      <c s="34" t="s">
        <v>3268</v>
      </c>
      <c s="35" t="s">
        <v>5</v>
      </c>
      <c s="6" t="s">
        <v>3269</v>
      </c>
      <c s="36" t="s">
        <v>280</v>
      </c>
      <c s="37">
        <v>10</v>
      </c>
      <c s="36">
        <v>0</v>
      </c>
      <c s="36">
        <f>ROUND(G969*H969,6)</f>
      </c>
      <c r="L969" s="38">
        <v>0</v>
      </c>
      <c s="32">
        <f>ROUND(ROUND(L969,2)*ROUND(G969,3),2)</f>
      </c>
      <c s="36" t="s">
        <v>417</v>
      </c>
      <c>
        <f>(M969*21)/100</f>
      </c>
      <c t="s">
        <v>27</v>
      </c>
    </row>
    <row r="970" spans="1:5" ht="12.75">
      <c r="A970" s="35" t="s">
        <v>57</v>
      </c>
      <c r="E970" s="39" t="s">
        <v>5</v>
      </c>
    </row>
    <row r="971" spans="1:5" ht="12.75">
      <c r="A971" s="35" t="s">
        <v>58</v>
      </c>
      <c r="E971" s="40" t="s">
        <v>2483</v>
      </c>
    </row>
    <row r="972" spans="1:5" ht="38.25">
      <c r="A972" t="s">
        <v>59</v>
      </c>
      <c r="E972" s="39" t="s">
        <v>3270</v>
      </c>
    </row>
    <row r="973" spans="1:16" ht="12.75">
      <c r="A973" t="s">
        <v>52</v>
      </c>
      <c s="34" t="s">
        <v>3271</v>
      </c>
      <c s="34" t="s">
        <v>1907</v>
      </c>
      <c s="35" t="s">
        <v>5</v>
      </c>
      <c s="6" t="s">
        <v>1908</v>
      </c>
      <c s="36" t="s">
        <v>280</v>
      </c>
      <c s="37">
        <v>24</v>
      </c>
      <c s="36">
        <v>0</v>
      </c>
      <c s="36">
        <f>ROUND(G973*H973,6)</f>
      </c>
      <c r="L973" s="38">
        <v>0</v>
      </c>
      <c s="32">
        <f>ROUND(ROUND(L973,2)*ROUND(G973,3),2)</f>
      </c>
      <c s="36" t="s">
        <v>417</v>
      </c>
      <c>
        <f>(M973*21)/100</f>
      </c>
      <c t="s">
        <v>27</v>
      </c>
    </row>
    <row r="974" spans="1:5" ht="12.75">
      <c r="A974" s="35" t="s">
        <v>57</v>
      </c>
      <c r="E974" s="39" t="s">
        <v>5</v>
      </c>
    </row>
    <row r="975" spans="1:5" ht="12.75">
      <c r="A975" s="35" t="s">
        <v>58</v>
      </c>
      <c r="E975" s="40" t="s">
        <v>2483</v>
      </c>
    </row>
    <row r="976" spans="1:5" ht="38.25">
      <c r="A976" t="s">
        <v>59</v>
      </c>
      <c r="E976" s="39" t="s">
        <v>3272</v>
      </c>
    </row>
    <row r="977" spans="1:16" ht="12.75">
      <c r="A977" t="s">
        <v>52</v>
      </c>
      <c s="34" t="s">
        <v>3273</v>
      </c>
      <c s="34" t="s">
        <v>3274</v>
      </c>
      <c s="35" t="s">
        <v>5</v>
      </c>
      <c s="6" t="s">
        <v>3275</v>
      </c>
      <c s="36" t="s">
        <v>280</v>
      </c>
      <c s="37">
        <v>24</v>
      </c>
      <c s="36">
        <v>0</v>
      </c>
      <c s="36">
        <f>ROUND(G977*H977,6)</f>
      </c>
      <c r="L977" s="38">
        <v>0</v>
      </c>
      <c s="32">
        <f>ROUND(ROUND(L977,2)*ROUND(G977,3),2)</f>
      </c>
      <c s="36" t="s">
        <v>417</v>
      </c>
      <c>
        <f>(M977*21)/100</f>
      </c>
      <c t="s">
        <v>27</v>
      </c>
    </row>
    <row r="978" spans="1:5" ht="12.75">
      <c r="A978" s="35" t="s">
        <v>57</v>
      </c>
      <c r="E978" s="39" t="s">
        <v>5</v>
      </c>
    </row>
    <row r="979" spans="1:5" ht="12.75">
      <c r="A979" s="35" t="s">
        <v>58</v>
      </c>
      <c r="E979" s="40" t="s">
        <v>2483</v>
      </c>
    </row>
    <row r="980" spans="1:5" ht="38.25">
      <c r="A980" t="s">
        <v>59</v>
      </c>
      <c r="E980" s="39" t="s">
        <v>3276</v>
      </c>
    </row>
    <row r="981" spans="1:16" ht="25.5">
      <c r="A981" t="s">
        <v>52</v>
      </c>
      <c s="34" t="s">
        <v>3277</v>
      </c>
      <c s="34" t="s">
        <v>3278</v>
      </c>
      <c s="35" t="s">
        <v>5</v>
      </c>
      <c s="6" t="s">
        <v>3279</v>
      </c>
      <c s="36" t="s">
        <v>280</v>
      </c>
      <c s="37">
        <v>336</v>
      </c>
      <c s="36">
        <v>0</v>
      </c>
      <c s="36">
        <f>ROUND(G981*H981,6)</f>
      </c>
      <c r="L981" s="38">
        <v>0</v>
      </c>
      <c s="32">
        <f>ROUND(ROUND(L981,2)*ROUND(G981,3),2)</f>
      </c>
      <c s="36" t="s">
        <v>564</v>
      </c>
      <c>
        <f>(M981*21)/100</f>
      </c>
      <c t="s">
        <v>27</v>
      </c>
    </row>
    <row r="982" spans="1:5" ht="12.75">
      <c r="A982" s="35" t="s">
        <v>57</v>
      </c>
      <c r="E982" s="39" t="s">
        <v>5</v>
      </c>
    </row>
    <row r="983" spans="1:5" ht="12.75">
      <c r="A983" s="35" t="s">
        <v>58</v>
      </c>
      <c r="E983" s="40" t="s">
        <v>2483</v>
      </c>
    </row>
    <row r="984" spans="1:5" ht="89.25">
      <c r="A984" t="s">
        <v>59</v>
      </c>
      <c r="E984" s="39" t="s">
        <v>3280</v>
      </c>
    </row>
    <row r="985" spans="1:13" ht="12.75">
      <c r="A985" t="s">
        <v>49</v>
      </c>
      <c r="C985" s="31" t="s">
        <v>3281</v>
      </c>
      <c r="E985" s="33" t="s">
        <v>3282</v>
      </c>
      <c r="J985" s="32">
        <f>0</f>
      </c>
      <c s="32">
        <f>0</f>
      </c>
      <c s="32">
        <f>0+L986+L990+L994+L998+L1002+L1006+L1010+L1014+L1018+L1022</f>
      </c>
      <c s="32">
        <f>0+M986+M990+M994+M998+M1002+M1006+M1010+M1014+M1018+M1022</f>
      </c>
    </row>
    <row r="986" spans="1:16" ht="25.5">
      <c r="A986" t="s">
        <v>52</v>
      </c>
      <c s="34" t="s">
        <v>3283</v>
      </c>
      <c s="34" t="s">
        <v>3284</v>
      </c>
      <c s="35" t="s">
        <v>5</v>
      </c>
      <c s="6" t="s">
        <v>3285</v>
      </c>
      <c s="36" t="s">
        <v>83</v>
      </c>
      <c s="37">
        <v>1</v>
      </c>
      <c s="36">
        <v>0</v>
      </c>
      <c s="36">
        <f>ROUND(G986*H986,6)</f>
      </c>
      <c r="L986" s="38">
        <v>0</v>
      </c>
      <c s="32">
        <f>ROUND(ROUND(L986,2)*ROUND(G986,3),2)</f>
      </c>
      <c s="36" t="s">
        <v>417</v>
      </c>
      <c>
        <f>(M986*21)/100</f>
      </c>
      <c t="s">
        <v>27</v>
      </c>
    </row>
    <row r="987" spans="1:5" ht="12.75">
      <c r="A987" s="35" t="s">
        <v>57</v>
      </c>
      <c r="E987" s="39" t="s">
        <v>5</v>
      </c>
    </row>
    <row r="988" spans="1:5" ht="12.75">
      <c r="A988" s="35" t="s">
        <v>58</v>
      </c>
      <c r="E988" s="40" t="s">
        <v>2483</v>
      </c>
    </row>
    <row r="989" spans="1:5" ht="63.75">
      <c r="A989" t="s">
        <v>59</v>
      </c>
      <c r="E989" s="39" t="s">
        <v>3286</v>
      </c>
    </row>
    <row r="990" spans="1:16" ht="25.5">
      <c r="A990" t="s">
        <v>52</v>
      </c>
      <c s="34" t="s">
        <v>3287</v>
      </c>
      <c s="34" t="s">
        <v>3288</v>
      </c>
      <c s="35" t="s">
        <v>5</v>
      </c>
      <c s="6" t="s">
        <v>3289</v>
      </c>
      <c s="36" t="s">
        <v>83</v>
      </c>
      <c s="37">
        <v>1</v>
      </c>
      <c s="36">
        <v>0</v>
      </c>
      <c s="36">
        <f>ROUND(G990*H990,6)</f>
      </c>
      <c r="L990" s="38">
        <v>0</v>
      </c>
      <c s="32">
        <f>ROUND(ROUND(L990,2)*ROUND(G990,3),2)</f>
      </c>
      <c s="36" t="s">
        <v>417</v>
      </c>
      <c>
        <f>(M990*21)/100</f>
      </c>
      <c t="s">
        <v>27</v>
      </c>
    </row>
    <row r="991" spans="1:5" ht="12.75">
      <c r="A991" s="35" t="s">
        <v>57</v>
      </c>
      <c r="E991" s="39" t="s">
        <v>5</v>
      </c>
    </row>
    <row r="992" spans="1:5" ht="12.75">
      <c r="A992" s="35" t="s">
        <v>58</v>
      </c>
      <c r="E992" s="40" t="s">
        <v>2483</v>
      </c>
    </row>
    <row r="993" spans="1:5" ht="63.75">
      <c r="A993" t="s">
        <v>59</v>
      </c>
      <c r="E993" s="39" t="s">
        <v>3286</v>
      </c>
    </row>
    <row r="994" spans="1:16" ht="25.5">
      <c r="A994" t="s">
        <v>52</v>
      </c>
      <c s="34" t="s">
        <v>3290</v>
      </c>
      <c s="34" t="s">
        <v>3291</v>
      </c>
      <c s="35" t="s">
        <v>5</v>
      </c>
      <c s="6" t="s">
        <v>3292</v>
      </c>
      <c s="36" t="s">
        <v>83</v>
      </c>
      <c s="37">
        <v>1</v>
      </c>
      <c s="36">
        <v>0</v>
      </c>
      <c s="36">
        <f>ROUND(G994*H994,6)</f>
      </c>
      <c r="L994" s="38">
        <v>0</v>
      </c>
      <c s="32">
        <f>ROUND(ROUND(L994,2)*ROUND(G994,3),2)</f>
      </c>
      <c s="36" t="s">
        <v>417</v>
      </c>
      <c>
        <f>(M994*21)/100</f>
      </c>
      <c t="s">
        <v>27</v>
      </c>
    </row>
    <row r="995" spans="1:5" ht="12.75">
      <c r="A995" s="35" t="s">
        <v>57</v>
      </c>
      <c r="E995" s="39" t="s">
        <v>5</v>
      </c>
    </row>
    <row r="996" spans="1:5" ht="12.75">
      <c r="A996" s="35" t="s">
        <v>58</v>
      </c>
      <c r="E996" s="40" t="s">
        <v>2483</v>
      </c>
    </row>
    <row r="997" spans="1:5" ht="63.75">
      <c r="A997" t="s">
        <v>59</v>
      </c>
      <c r="E997" s="39" t="s">
        <v>3286</v>
      </c>
    </row>
    <row r="998" spans="1:16" ht="12.75">
      <c r="A998" t="s">
        <v>52</v>
      </c>
      <c s="34" t="s">
        <v>3293</v>
      </c>
      <c s="34" t="s">
        <v>3294</v>
      </c>
      <c s="35" t="s">
        <v>5</v>
      </c>
      <c s="6" t="s">
        <v>3295</v>
      </c>
      <c s="36" t="s">
        <v>83</v>
      </c>
      <c s="37">
        <v>4</v>
      </c>
      <c s="36">
        <v>0</v>
      </c>
      <c s="36">
        <f>ROUND(G998*H998,6)</f>
      </c>
      <c r="L998" s="38">
        <v>0</v>
      </c>
      <c s="32">
        <f>ROUND(ROUND(L998,2)*ROUND(G998,3),2)</f>
      </c>
      <c s="36" t="s">
        <v>417</v>
      </c>
      <c>
        <f>(M998*21)/100</f>
      </c>
      <c t="s">
        <v>27</v>
      </c>
    </row>
    <row r="999" spans="1:5" ht="12.75">
      <c r="A999" s="35" t="s">
        <v>57</v>
      </c>
      <c r="E999" s="39" t="s">
        <v>5</v>
      </c>
    </row>
    <row r="1000" spans="1:5" ht="12.75">
      <c r="A1000" s="35" t="s">
        <v>58</v>
      </c>
      <c r="E1000" s="40" t="s">
        <v>2483</v>
      </c>
    </row>
    <row r="1001" spans="1:5" ht="63.75">
      <c r="A1001" t="s">
        <v>59</v>
      </c>
      <c r="E1001" s="39" t="s">
        <v>3286</v>
      </c>
    </row>
    <row r="1002" spans="1:16" ht="25.5">
      <c r="A1002" t="s">
        <v>52</v>
      </c>
      <c s="34" t="s">
        <v>3296</v>
      </c>
      <c s="34" t="s">
        <v>3297</v>
      </c>
      <c s="35" t="s">
        <v>5</v>
      </c>
      <c s="6" t="s">
        <v>3298</v>
      </c>
      <c s="36" t="s">
        <v>83</v>
      </c>
      <c s="37">
        <v>2</v>
      </c>
      <c s="36">
        <v>0</v>
      </c>
      <c s="36">
        <f>ROUND(G1002*H1002,6)</f>
      </c>
      <c r="L1002" s="38">
        <v>0</v>
      </c>
      <c s="32">
        <f>ROUND(ROUND(L1002,2)*ROUND(G1002,3),2)</f>
      </c>
      <c s="36" t="s">
        <v>417</v>
      </c>
      <c>
        <f>(M1002*21)/100</f>
      </c>
      <c t="s">
        <v>27</v>
      </c>
    </row>
    <row r="1003" spans="1:5" ht="12.75">
      <c r="A1003" s="35" t="s">
        <v>57</v>
      </c>
      <c r="E1003" s="39" t="s">
        <v>5</v>
      </c>
    </row>
    <row r="1004" spans="1:5" ht="12.75">
      <c r="A1004" s="35" t="s">
        <v>58</v>
      </c>
      <c r="E1004" s="40" t="s">
        <v>2483</v>
      </c>
    </row>
    <row r="1005" spans="1:5" ht="63.75">
      <c r="A1005" t="s">
        <v>59</v>
      </c>
      <c r="E1005" s="39" t="s">
        <v>3286</v>
      </c>
    </row>
    <row r="1006" spans="1:16" ht="12.75">
      <c r="A1006" t="s">
        <v>52</v>
      </c>
      <c s="34" t="s">
        <v>3299</v>
      </c>
      <c s="34" t="s">
        <v>3300</v>
      </c>
      <c s="35" t="s">
        <v>5</v>
      </c>
      <c s="6" t="s">
        <v>3301</v>
      </c>
      <c s="36" t="s">
        <v>83</v>
      </c>
      <c s="37">
        <v>6</v>
      </c>
      <c s="36">
        <v>0</v>
      </c>
      <c s="36">
        <f>ROUND(G1006*H1006,6)</f>
      </c>
      <c r="L1006" s="38">
        <v>0</v>
      </c>
      <c s="32">
        <f>ROUND(ROUND(L1006,2)*ROUND(G1006,3),2)</f>
      </c>
      <c s="36" t="s">
        <v>417</v>
      </c>
      <c>
        <f>(M1006*21)/100</f>
      </c>
      <c t="s">
        <v>27</v>
      </c>
    </row>
    <row r="1007" spans="1:5" ht="12.75">
      <c r="A1007" s="35" t="s">
        <v>57</v>
      </c>
      <c r="E1007" s="39" t="s">
        <v>5</v>
      </c>
    </row>
    <row r="1008" spans="1:5" ht="12.75">
      <c r="A1008" s="35" t="s">
        <v>58</v>
      </c>
      <c r="E1008" s="40" t="s">
        <v>2483</v>
      </c>
    </row>
    <row r="1009" spans="1:5" ht="63.75">
      <c r="A1009" t="s">
        <v>59</v>
      </c>
      <c r="E1009" s="39" t="s">
        <v>3286</v>
      </c>
    </row>
    <row r="1010" spans="1:16" ht="12.75">
      <c r="A1010" t="s">
        <v>52</v>
      </c>
      <c s="34" t="s">
        <v>3302</v>
      </c>
      <c s="34" t="s">
        <v>3096</v>
      </c>
      <c s="35" t="s">
        <v>5</v>
      </c>
      <c s="6" t="s">
        <v>3097</v>
      </c>
      <c s="36" t="s">
        <v>83</v>
      </c>
      <c s="37">
        <v>130</v>
      </c>
      <c s="36">
        <v>0</v>
      </c>
      <c s="36">
        <f>ROUND(G1010*H1010,6)</f>
      </c>
      <c r="L1010" s="38">
        <v>0</v>
      </c>
      <c s="32">
        <f>ROUND(ROUND(L1010,2)*ROUND(G1010,3),2)</f>
      </c>
      <c s="36" t="s">
        <v>417</v>
      </c>
      <c>
        <f>(M1010*21)/100</f>
      </c>
      <c t="s">
        <v>27</v>
      </c>
    </row>
    <row r="1011" spans="1:5" ht="12.75">
      <c r="A1011" s="35" t="s">
        <v>57</v>
      </c>
      <c r="E1011" s="39" t="s">
        <v>5</v>
      </c>
    </row>
    <row r="1012" spans="1:5" ht="12.75">
      <c r="A1012" s="35" t="s">
        <v>58</v>
      </c>
      <c r="E1012" s="40" t="s">
        <v>2483</v>
      </c>
    </row>
    <row r="1013" spans="1:5" ht="63.75">
      <c r="A1013" t="s">
        <v>59</v>
      </c>
      <c r="E1013" s="39" t="s">
        <v>3286</v>
      </c>
    </row>
    <row r="1014" spans="1:16" ht="12.75">
      <c r="A1014" t="s">
        <v>52</v>
      </c>
      <c s="34" t="s">
        <v>3303</v>
      </c>
      <c s="34" t="s">
        <v>3304</v>
      </c>
      <c s="35" t="s">
        <v>5</v>
      </c>
      <c s="6" t="s">
        <v>3305</v>
      </c>
      <c s="36" t="s">
        <v>83</v>
      </c>
      <c s="37">
        <v>2</v>
      </c>
      <c s="36">
        <v>0</v>
      </c>
      <c s="36">
        <f>ROUND(G1014*H1014,6)</f>
      </c>
      <c r="L1014" s="38">
        <v>0</v>
      </c>
      <c s="32">
        <f>ROUND(ROUND(L1014,2)*ROUND(G1014,3),2)</f>
      </c>
      <c s="36" t="s">
        <v>417</v>
      </c>
      <c>
        <f>(M1014*21)/100</f>
      </c>
      <c t="s">
        <v>27</v>
      </c>
    </row>
    <row r="1015" spans="1:5" ht="12.75">
      <c r="A1015" s="35" t="s">
        <v>57</v>
      </c>
      <c r="E1015" s="39" t="s">
        <v>5</v>
      </c>
    </row>
    <row r="1016" spans="1:5" ht="12.75">
      <c r="A1016" s="35" t="s">
        <v>58</v>
      </c>
      <c r="E1016" s="40" t="s">
        <v>2483</v>
      </c>
    </row>
    <row r="1017" spans="1:5" ht="63.75">
      <c r="A1017" t="s">
        <v>59</v>
      </c>
      <c r="E1017" s="39" t="s">
        <v>3230</v>
      </c>
    </row>
    <row r="1018" spans="1:16" ht="25.5">
      <c r="A1018" t="s">
        <v>52</v>
      </c>
      <c s="34" t="s">
        <v>3306</v>
      </c>
      <c s="34" t="s">
        <v>3307</v>
      </c>
      <c s="35" t="s">
        <v>5</v>
      </c>
      <c s="6" t="s">
        <v>3308</v>
      </c>
      <c s="36" t="s">
        <v>83</v>
      </c>
      <c s="37">
        <v>14</v>
      </c>
      <c s="36">
        <v>0</v>
      </c>
      <c s="36">
        <f>ROUND(G1018*H1018,6)</f>
      </c>
      <c r="L1018" s="38">
        <v>0</v>
      </c>
      <c s="32">
        <f>ROUND(ROUND(L1018,2)*ROUND(G1018,3),2)</f>
      </c>
      <c s="36" t="s">
        <v>417</v>
      </c>
      <c>
        <f>(M1018*21)/100</f>
      </c>
      <c t="s">
        <v>27</v>
      </c>
    </row>
    <row r="1019" spans="1:5" ht="12.75">
      <c r="A1019" s="35" t="s">
        <v>57</v>
      </c>
      <c r="E1019" s="39" t="s">
        <v>5</v>
      </c>
    </row>
    <row r="1020" spans="1:5" ht="12.75">
      <c r="A1020" s="35" t="s">
        <v>58</v>
      </c>
      <c r="E1020" s="40" t="s">
        <v>2483</v>
      </c>
    </row>
    <row r="1021" spans="1:5" ht="51">
      <c r="A1021" t="s">
        <v>59</v>
      </c>
      <c r="E1021" s="39" t="s">
        <v>3309</v>
      </c>
    </row>
    <row r="1022" spans="1:16" ht="25.5">
      <c r="A1022" t="s">
        <v>52</v>
      </c>
      <c s="34" t="s">
        <v>3310</v>
      </c>
      <c s="34" t="s">
        <v>3098</v>
      </c>
      <c s="35" t="s">
        <v>5</v>
      </c>
      <c s="6" t="s">
        <v>3099</v>
      </c>
      <c s="36" t="s">
        <v>83</v>
      </c>
      <c s="37">
        <v>6</v>
      </c>
      <c s="36">
        <v>0</v>
      </c>
      <c s="36">
        <f>ROUND(G1022*H1022,6)</f>
      </c>
      <c r="L1022" s="38">
        <v>0</v>
      </c>
      <c s="32">
        <f>ROUND(ROUND(L1022,2)*ROUND(G1022,3),2)</f>
      </c>
      <c s="36" t="s">
        <v>417</v>
      </c>
      <c>
        <f>(M1022*21)/100</f>
      </c>
      <c t="s">
        <v>27</v>
      </c>
    </row>
    <row r="1023" spans="1:5" ht="12.75">
      <c r="A1023" s="35" t="s">
        <v>57</v>
      </c>
      <c r="E1023" s="39" t="s">
        <v>5</v>
      </c>
    </row>
    <row r="1024" spans="1:5" ht="12.75">
      <c r="A1024" s="35" t="s">
        <v>58</v>
      </c>
      <c r="E1024" s="40" t="s">
        <v>2483</v>
      </c>
    </row>
    <row r="1025" spans="1:5" ht="51">
      <c r="A1025" t="s">
        <v>59</v>
      </c>
      <c r="E1025" s="39" t="s">
        <v>3309</v>
      </c>
    </row>
    <row r="1026" spans="1:13" ht="12.75">
      <c r="A1026" t="s">
        <v>49</v>
      </c>
      <c r="C1026" s="31" t="s">
        <v>3311</v>
      </c>
      <c r="E1026" s="33" t="s">
        <v>3312</v>
      </c>
      <c r="J1026" s="32">
        <f>0</f>
      </c>
      <c s="32">
        <f>0</f>
      </c>
      <c s="32">
        <f>0+L1027</f>
      </c>
      <c s="32">
        <f>0+M1027</f>
      </c>
    </row>
    <row r="1027" spans="1:16" ht="12.75">
      <c r="A1027" t="s">
        <v>52</v>
      </c>
      <c s="34" t="s">
        <v>3313</v>
      </c>
      <c s="34" t="s">
        <v>3314</v>
      </c>
      <c s="35" t="s">
        <v>5</v>
      </c>
      <c s="6" t="s">
        <v>3315</v>
      </c>
      <c s="36" t="s">
        <v>280</v>
      </c>
      <c s="37">
        <v>12</v>
      </c>
      <c s="36">
        <v>0</v>
      </c>
      <c s="36">
        <f>ROUND(G1027*H1027,6)</f>
      </c>
      <c r="L1027" s="38">
        <v>0</v>
      </c>
      <c s="32">
        <f>ROUND(ROUND(L1027,2)*ROUND(G1027,3),2)</f>
      </c>
      <c s="36" t="s">
        <v>564</v>
      </c>
      <c>
        <f>(M1027*21)/100</f>
      </c>
      <c t="s">
        <v>27</v>
      </c>
    </row>
    <row r="1028" spans="1:5" ht="12.75">
      <c r="A1028" s="35" t="s">
        <v>57</v>
      </c>
      <c r="E1028" s="39" t="s">
        <v>5</v>
      </c>
    </row>
    <row r="1029" spans="1:5" ht="12.75">
      <c r="A1029" s="35" t="s">
        <v>58</v>
      </c>
      <c r="E1029" s="40" t="s">
        <v>2483</v>
      </c>
    </row>
    <row r="1030" spans="1:5" ht="89.25">
      <c r="A1030" t="s">
        <v>59</v>
      </c>
      <c r="E1030" s="39" t="s">
        <v>3316</v>
      </c>
    </row>
    <row r="1031" spans="1:13" ht="12.75">
      <c r="A1031" t="s">
        <v>49</v>
      </c>
      <c r="C1031" s="31" t="s">
        <v>85</v>
      </c>
      <c r="E1031" s="33" t="s">
        <v>1410</v>
      </c>
      <c r="J1031" s="32">
        <f>0</f>
      </c>
      <c s="32">
        <f>0</f>
      </c>
      <c s="32">
        <f>0+L1032</f>
      </c>
      <c s="32">
        <f>0+M1032</f>
      </c>
    </row>
    <row r="1032" spans="1:16" ht="12.75">
      <c r="A1032" t="s">
        <v>52</v>
      </c>
      <c s="34" t="s">
        <v>3317</v>
      </c>
      <c s="34" t="s">
        <v>3318</v>
      </c>
      <c s="35" t="s">
        <v>5</v>
      </c>
      <c s="6" t="s">
        <v>3319</v>
      </c>
      <c s="36" t="s">
        <v>55</v>
      </c>
      <c s="37">
        <v>5</v>
      </c>
      <c s="36">
        <v>0</v>
      </c>
      <c s="36">
        <f>ROUND(G1032*H1032,6)</f>
      </c>
      <c r="L1032" s="38">
        <v>0</v>
      </c>
      <c s="32">
        <f>ROUND(ROUND(L1032,2)*ROUND(G1032,3),2)</f>
      </c>
      <c s="36" t="s">
        <v>417</v>
      </c>
      <c>
        <f>(M1032*21)/100</f>
      </c>
      <c t="s">
        <v>27</v>
      </c>
    </row>
    <row r="1033" spans="1:5" ht="12.75">
      <c r="A1033" s="35" t="s">
        <v>57</v>
      </c>
      <c r="E1033" s="39" t="s">
        <v>5</v>
      </c>
    </row>
    <row r="1034" spans="1:5" ht="12.75">
      <c r="A1034" s="35" t="s">
        <v>58</v>
      </c>
      <c r="E1034" s="40" t="s">
        <v>2483</v>
      </c>
    </row>
    <row r="1035" spans="1:5" ht="267.75">
      <c r="A1035" t="s">
        <v>59</v>
      </c>
      <c r="E1035" s="39" t="s">
        <v>3320</v>
      </c>
    </row>
    <row r="1036" spans="1:13" ht="12.75">
      <c r="A1036" t="s">
        <v>49</v>
      </c>
      <c r="C1036" s="31" t="s">
        <v>89</v>
      </c>
      <c r="E1036" s="33" t="s">
        <v>2717</v>
      </c>
      <c r="J1036" s="32">
        <f>0</f>
      </c>
      <c s="32">
        <f>0</f>
      </c>
      <c s="32">
        <f>0+L1037</f>
      </c>
      <c s="32">
        <f>0+M1037</f>
      </c>
    </row>
    <row r="1037" spans="1:16" ht="12.75">
      <c r="A1037" t="s">
        <v>52</v>
      </c>
      <c s="34" t="s">
        <v>3321</v>
      </c>
      <c s="34" t="s">
        <v>2718</v>
      </c>
      <c s="35" t="s">
        <v>5</v>
      </c>
      <c s="6" t="s">
        <v>2719</v>
      </c>
      <c s="36" t="s">
        <v>55</v>
      </c>
      <c s="37">
        <v>0.2</v>
      </c>
      <c s="36">
        <v>0</v>
      </c>
      <c s="36">
        <f>ROUND(G1037*H1037,6)</f>
      </c>
      <c r="L1037" s="38">
        <v>0</v>
      </c>
      <c s="32">
        <f>ROUND(ROUND(L1037,2)*ROUND(G1037,3),2)</f>
      </c>
      <c s="36" t="s">
        <v>417</v>
      </c>
      <c>
        <f>(M1037*21)/100</f>
      </c>
      <c t="s">
        <v>27</v>
      </c>
    </row>
    <row r="1038" spans="1:5" ht="12.75">
      <c r="A1038" s="35" t="s">
        <v>57</v>
      </c>
      <c r="E1038" s="39" t="s">
        <v>5</v>
      </c>
    </row>
    <row r="1039" spans="1:5" ht="12.75">
      <c r="A1039" s="35" t="s">
        <v>58</v>
      </c>
      <c r="E1039" s="40" t="s">
        <v>2483</v>
      </c>
    </row>
    <row r="1040" spans="1:5" ht="76.5">
      <c r="A1040" t="s">
        <v>59</v>
      </c>
      <c r="E1040" s="39" t="s">
        <v>2720</v>
      </c>
    </row>
    <row r="1041" spans="1:13" ht="12.75">
      <c r="A1041" t="s">
        <v>49</v>
      </c>
      <c r="C1041" s="31" t="s">
        <v>649</v>
      </c>
      <c r="E1041" s="33" t="s">
        <v>2329</v>
      </c>
      <c r="J1041" s="32">
        <f>0</f>
      </c>
      <c s="32">
        <f>0</f>
      </c>
      <c s="32">
        <f>0+L1042+L1046+L1050+L1054+L1058+L1062</f>
      </c>
      <c s="32">
        <f>0+M1042+M1046+M1050+M1054+M1058+M1062</f>
      </c>
    </row>
    <row r="1042" spans="1:16" ht="25.5">
      <c r="A1042" t="s">
        <v>52</v>
      </c>
      <c s="34" t="s">
        <v>3322</v>
      </c>
      <c s="34" t="s">
        <v>1715</v>
      </c>
      <c s="35" t="s">
        <v>652</v>
      </c>
      <c s="6" t="s">
        <v>1716</v>
      </c>
      <c s="36" t="s">
        <v>654</v>
      </c>
      <c s="37">
        <v>63</v>
      </c>
      <c s="36">
        <v>0</v>
      </c>
      <c s="36">
        <f>ROUND(G1042*H1042,6)</f>
      </c>
      <c r="L1042" s="38">
        <v>0</v>
      </c>
      <c s="32">
        <f>ROUND(ROUND(L1042,2)*ROUND(G1042,3),2)</f>
      </c>
      <c s="36" t="s">
        <v>655</v>
      </c>
      <c>
        <f>(M1042*21)/100</f>
      </c>
      <c t="s">
        <v>27</v>
      </c>
    </row>
    <row r="1043" spans="1:5" ht="12.75">
      <c r="A1043" s="35" t="s">
        <v>57</v>
      </c>
      <c r="E1043" s="39" t="s">
        <v>656</v>
      </c>
    </row>
    <row r="1044" spans="1:5" ht="12.75">
      <c r="A1044" s="35" t="s">
        <v>58</v>
      </c>
      <c r="E1044" s="40" t="s">
        <v>2483</v>
      </c>
    </row>
    <row r="1045" spans="1:5" ht="165.75">
      <c r="A1045" t="s">
        <v>59</v>
      </c>
      <c r="E1045" s="39" t="s">
        <v>657</v>
      </c>
    </row>
    <row r="1046" spans="1:16" ht="25.5">
      <c r="A1046" t="s">
        <v>52</v>
      </c>
      <c s="34" t="s">
        <v>3323</v>
      </c>
      <c s="34" t="s">
        <v>3324</v>
      </c>
      <c s="35" t="s">
        <v>652</v>
      </c>
      <c s="6" t="s">
        <v>3325</v>
      </c>
      <c s="36" t="s">
        <v>654</v>
      </c>
      <c s="37">
        <v>0.02</v>
      </c>
      <c s="36">
        <v>0</v>
      </c>
      <c s="36">
        <f>ROUND(G1046*H1046,6)</f>
      </c>
      <c r="L1046" s="38">
        <v>0</v>
      </c>
      <c s="32">
        <f>ROUND(ROUND(L1046,2)*ROUND(G1046,3),2)</f>
      </c>
      <c s="36" t="s">
        <v>655</v>
      </c>
      <c>
        <f>(M1046*21)/100</f>
      </c>
      <c t="s">
        <v>27</v>
      </c>
    </row>
    <row r="1047" spans="1:5" ht="12.75">
      <c r="A1047" s="35" t="s">
        <v>57</v>
      </c>
      <c r="E1047" s="39" t="s">
        <v>656</v>
      </c>
    </row>
    <row r="1048" spans="1:5" ht="12.75">
      <c r="A1048" s="35" t="s">
        <v>58</v>
      </c>
      <c r="E1048" s="40" t="s">
        <v>2483</v>
      </c>
    </row>
    <row r="1049" spans="1:5" ht="165.75">
      <c r="A1049" t="s">
        <v>59</v>
      </c>
      <c r="E1049" s="39" t="s">
        <v>657</v>
      </c>
    </row>
    <row r="1050" spans="1:16" ht="25.5">
      <c r="A1050" t="s">
        <v>52</v>
      </c>
      <c s="34" t="s">
        <v>3326</v>
      </c>
      <c s="34" t="s">
        <v>1367</v>
      </c>
      <c s="35" t="s">
        <v>652</v>
      </c>
      <c s="6" t="s">
        <v>1368</v>
      </c>
      <c s="36" t="s">
        <v>654</v>
      </c>
      <c s="37">
        <v>7</v>
      </c>
      <c s="36">
        <v>0</v>
      </c>
      <c s="36">
        <f>ROUND(G1050*H1050,6)</f>
      </c>
      <c r="L1050" s="38">
        <v>0</v>
      </c>
      <c s="32">
        <f>ROUND(ROUND(L1050,2)*ROUND(G1050,3),2)</f>
      </c>
      <c s="36" t="s">
        <v>655</v>
      </c>
      <c>
        <f>(M1050*21)/100</f>
      </c>
      <c t="s">
        <v>27</v>
      </c>
    </row>
    <row r="1051" spans="1:5" ht="12.75">
      <c r="A1051" s="35" t="s">
        <v>57</v>
      </c>
      <c r="E1051" s="39" t="s">
        <v>656</v>
      </c>
    </row>
    <row r="1052" spans="1:5" ht="12.75">
      <c r="A1052" s="35" t="s">
        <v>58</v>
      </c>
      <c r="E1052" s="40" t="s">
        <v>2483</v>
      </c>
    </row>
    <row r="1053" spans="1:5" ht="165.75">
      <c r="A1053" t="s">
        <v>59</v>
      </c>
      <c r="E1053" s="39" t="s">
        <v>657</v>
      </c>
    </row>
    <row r="1054" spans="1:16" ht="25.5">
      <c r="A1054" t="s">
        <v>52</v>
      </c>
      <c s="34" t="s">
        <v>3327</v>
      </c>
      <c s="34" t="s">
        <v>1371</v>
      </c>
      <c s="35" t="s">
        <v>652</v>
      </c>
      <c s="6" t="s">
        <v>1372</v>
      </c>
      <c s="36" t="s">
        <v>654</v>
      </c>
      <c s="37">
        <v>2.8</v>
      </c>
      <c s="36">
        <v>0</v>
      </c>
      <c s="36">
        <f>ROUND(G1054*H1054,6)</f>
      </c>
      <c r="L1054" s="38">
        <v>0</v>
      </c>
      <c s="32">
        <f>ROUND(ROUND(L1054,2)*ROUND(G1054,3),2)</f>
      </c>
      <c s="36" t="s">
        <v>655</v>
      </c>
      <c>
        <f>(M1054*21)/100</f>
      </c>
      <c t="s">
        <v>27</v>
      </c>
    </row>
    <row r="1055" spans="1:5" ht="12.75">
      <c r="A1055" s="35" t="s">
        <v>57</v>
      </c>
      <c r="E1055" s="39" t="s">
        <v>656</v>
      </c>
    </row>
    <row r="1056" spans="1:5" ht="12.75">
      <c r="A1056" s="35" t="s">
        <v>58</v>
      </c>
      <c r="E1056" s="40" t="s">
        <v>2483</v>
      </c>
    </row>
    <row r="1057" spans="1:5" ht="165.75">
      <c r="A1057" t="s">
        <v>59</v>
      </c>
      <c r="E1057" s="39" t="s">
        <v>657</v>
      </c>
    </row>
    <row r="1058" spans="1:16" ht="25.5">
      <c r="A1058" t="s">
        <v>52</v>
      </c>
      <c s="34" t="s">
        <v>3328</v>
      </c>
      <c s="34" t="s">
        <v>3329</v>
      </c>
      <c s="35" t="s">
        <v>652</v>
      </c>
      <c s="6" t="s">
        <v>3330</v>
      </c>
      <c s="36" t="s">
        <v>654</v>
      </c>
      <c s="37">
        <v>0.1</v>
      </c>
      <c s="36">
        <v>0</v>
      </c>
      <c s="36">
        <f>ROUND(G1058*H1058,6)</f>
      </c>
      <c r="L1058" s="38">
        <v>0</v>
      </c>
      <c s="32">
        <f>ROUND(ROUND(L1058,2)*ROUND(G1058,3),2)</f>
      </c>
      <c s="36" t="s">
        <v>655</v>
      </c>
      <c>
        <f>(M1058*21)/100</f>
      </c>
      <c t="s">
        <v>27</v>
      </c>
    </row>
    <row r="1059" spans="1:5" ht="12.75">
      <c r="A1059" s="35" t="s">
        <v>57</v>
      </c>
      <c r="E1059" s="39" t="s">
        <v>656</v>
      </c>
    </row>
    <row r="1060" spans="1:5" ht="12.75">
      <c r="A1060" s="35" t="s">
        <v>58</v>
      </c>
      <c r="E1060" s="40" t="s">
        <v>2483</v>
      </c>
    </row>
    <row r="1061" spans="1:5" ht="165.75">
      <c r="A1061" t="s">
        <v>59</v>
      </c>
      <c r="E1061" s="39" t="s">
        <v>3331</v>
      </c>
    </row>
    <row r="1062" spans="1:16" ht="38.25">
      <c r="A1062" t="s">
        <v>52</v>
      </c>
      <c s="34" t="s">
        <v>3332</v>
      </c>
      <c s="34" t="s">
        <v>658</v>
      </c>
      <c s="35" t="s">
        <v>652</v>
      </c>
      <c s="6" t="s">
        <v>659</v>
      </c>
      <c s="36" t="s">
        <v>654</v>
      </c>
      <c s="37">
        <v>1</v>
      </c>
      <c s="36">
        <v>0</v>
      </c>
      <c s="36">
        <f>ROUND(G1062*H1062,6)</f>
      </c>
      <c r="L1062" s="38">
        <v>0</v>
      </c>
      <c s="32">
        <f>ROUND(ROUND(L1062,2)*ROUND(G1062,3),2)</f>
      </c>
      <c s="36" t="s">
        <v>655</v>
      </c>
      <c>
        <f>(M1062*21)/100</f>
      </c>
      <c t="s">
        <v>27</v>
      </c>
    </row>
    <row r="1063" spans="1:5" ht="25.5">
      <c r="A1063" s="35" t="s">
        <v>57</v>
      </c>
      <c r="E1063" s="39" t="s">
        <v>660</v>
      </c>
    </row>
    <row r="1064" spans="1:5" ht="12.75">
      <c r="A1064" s="35" t="s">
        <v>58</v>
      </c>
      <c r="E1064" s="40" t="s">
        <v>2483</v>
      </c>
    </row>
    <row r="1065" spans="1:5" ht="165.75">
      <c r="A1065" t="s">
        <v>59</v>
      </c>
      <c r="E1065" s="39" t="s">
        <v>657</v>
      </c>
    </row>
    <row r="1066" spans="1:13" ht="12.75">
      <c r="A1066" t="s">
        <v>46</v>
      </c>
      <c r="C1066" s="31" t="s">
        <v>3333</v>
      </c>
      <c r="E1066" s="33" t="s">
        <v>3334</v>
      </c>
      <c r="J1066" s="32">
        <f>0+J1067+J1092+J1129+J1138</f>
      </c>
      <c s="32">
        <f>0+K1067+K1092+K1129+K1138</f>
      </c>
      <c s="32">
        <f>0+L1067+L1092+L1129+L1138</f>
      </c>
      <c s="32">
        <f>0+M1067+M1092+M1129+M1138</f>
      </c>
    </row>
    <row r="1067" spans="1:13" ht="12.75">
      <c r="A1067" t="s">
        <v>49</v>
      </c>
      <c r="C1067" s="31" t="s">
        <v>3335</v>
      </c>
      <c r="E1067" s="33" t="s">
        <v>3336</v>
      </c>
      <c r="J1067" s="32">
        <f>0</f>
      </c>
      <c s="32">
        <f>0</f>
      </c>
      <c s="32">
        <f>0+L1068+L1072+L1076+L1080+L1084+L1088</f>
      </c>
      <c s="32">
        <f>0+M1068+M1072+M1076+M1080+M1084+M1088</f>
      </c>
    </row>
    <row r="1068" spans="1:16" ht="12.75">
      <c r="A1068" t="s">
        <v>52</v>
      </c>
      <c s="34" t="s">
        <v>50</v>
      </c>
      <c s="34" t="s">
        <v>2993</v>
      </c>
      <c s="35" t="s">
        <v>5</v>
      </c>
      <c s="6" t="s">
        <v>2994</v>
      </c>
      <c s="36" t="s">
        <v>83</v>
      </c>
      <c s="37">
        <v>1</v>
      </c>
      <c s="36">
        <v>0</v>
      </c>
      <c s="36">
        <f>ROUND(G1068*H1068,6)</f>
      </c>
      <c r="L1068" s="38">
        <v>0</v>
      </c>
      <c s="32">
        <f>ROUND(ROUND(L1068,2)*ROUND(G1068,3),2)</f>
      </c>
      <c s="36" t="s">
        <v>56</v>
      </c>
      <c>
        <f>(M1068*21)/100</f>
      </c>
      <c t="s">
        <v>27</v>
      </c>
    </row>
    <row r="1069" spans="1:5" ht="12.75">
      <c r="A1069" s="35" t="s">
        <v>57</v>
      </c>
      <c r="E1069" s="39" t="s">
        <v>5</v>
      </c>
    </row>
    <row r="1070" spans="1:5" ht="12.75">
      <c r="A1070" s="35" t="s">
        <v>58</v>
      </c>
      <c r="E1070" s="40" t="s">
        <v>5</v>
      </c>
    </row>
    <row r="1071" spans="1:5" ht="76.5">
      <c r="A1071" t="s">
        <v>59</v>
      </c>
      <c r="E1071" s="39" t="s">
        <v>3337</v>
      </c>
    </row>
    <row r="1072" spans="1:16" ht="12.75">
      <c r="A1072" t="s">
        <v>52</v>
      </c>
      <c s="34" t="s">
        <v>27</v>
      </c>
      <c s="34" t="s">
        <v>2995</v>
      </c>
      <c s="35" t="s">
        <v>5</v>
      </c>
      <c s="6" t="s">
        <v>2996</v>
      </c>
      <c s="36" t="s">
        <v>83</v>
      </c>
      <c s="37">
        <v>1</v>
      </c>
      <c s="36">
        <v>0</v>
      </c>
      <c s="36">
        <f>ROUND(G1072*H1072,6)</f>
      </c>
      <c r="L1072" s="38">
        <v>0</v>
      </c>
      <c s="32">
        <f>ROUND(ROUND(L1072,2)*ROUND(G1072,3),2)</f>
      </c>
      <c s="36" t="s">
        <v>56</v>
      </c>
      <c>
        <f>(M1072*21)/100</f>
      </c>
      <c t="s">
        <v>27</v>
      </c>
    </row>
    <row r="1073" spans="1:5" ht="12.75">
      <c r="A1073" s="35" t="s">
        <v>57</v>
      </c>
      <c r="E1073" s="39" t="s">
        <v>5</v>
      </c>
    </row>
    <row r="1074" spans="1:5" ht="12.75">
      <c r="A1074" s="35" t="s">
        <v>58</v>
      </c>
      <c r="E1074" s="40" t="s">
        <v>5</v>
      </c>
    </row>
    <row r="1075" spans="1:5" ht="89.25">
      <c r="A1075" t="s">
        <v>59</v>
      </c>
      <c r="E1075" s="39" t="s">
        <v>3338</v>
      </c>
    </row>
    <row r="1076" spans="1:16" ht="12.75">
      <c r="A1076" t="s">
        <v>52</v>
      </c>
      <c s="34" t="s">
        <v>26</v>
      </c>
      <c s="34" t="s">
        <v>2997</v>
      </c>
      <c s="35" t="s">
        <v>5</v>
      </c>
      <c s="6" t="s">
        <v>304</v>
      </c>
      <c s="36" t="s">
        <v>83</v>
      </c>
      <c s="37">
        <v>1</v>
      </c>
      <c s="36">
        <v>0</v>
      </c>
      <c s="36">
        <f>ROUND(G1076*H1076,6)</f>
      </c>
      <c r="L1076" s="38">
        <v>0</v>
      </c>
      <c s="32">
        <f>ROUND(ROUND(L1076,2)*ROUND(G1076,3),2)</f>
      </c>
      <c s="36" t="s">
        <v>56</v>
      </c>
      <c>
        <f>(M1076*21)/100</f>
      </c>
      <c t="s">
        <v>27</v>
      </c>
    </row>
    <row r="1077" spans="1:5" ht="12.75">
      <c r="A1077" s="35" t="s">
        <v>57</v>
      </c>
      <c r="E1077" s="39" t="s">
        <v>5</v>
      </c>
    </row>
    <row r="1078" spans="1:5" ht="12.75">
      <c r="A1078" s="35" t="s">
        <v>58</v>
      </c>
      <c r="E1078" s="40" t="s">
        <v>5</v>
      </c>
    </row>
    <row r="1079" spans="1:5" ht="89.25">
      <c r="A1079" t="s">
        <v>59</v>
      </c>
      <c r="E1079" s="39" t="s">
        <v>3339</v>
      </c>
    </row>
    <row r="1080" spans="1:16" ht="12.75">
      <c r="A1080" t="s">
        <v>52</v>
      </c>
      <c s="34" t="s">
        <v>65</v>
      </c>
      <c s="34" t="s">
        <v>2998</v>
      </c>
      <c s="35" t="s">
        <v>5</v>
      </c>
      <c s="6" t="s">
        <v>2999</v>
      </c>
      <c s="36" t="s">
        <v>280</v>
      </c>
      <c s="37">
        <v>8</v>
      </c>
      <c s="36">
        <v>0</v>
      </c>
      <c s="36">
        <f>ROUND(G1080*H1080,6)</f>
      </c>
      <c r="L1080" s="38">
        <v>0</v>
      </c>
      <c s="32">
        <f>ROUND(ROUND(L1080,2)*ROUND(G1080,3),2)</f>
      </c>
      <c s="36" t="s">
        <v>56</v>
      </c>
      <c>
        <f>(M1080*21)/100</f>
      </c>
      <c t="s">
        <v>27</v>
      </c>
    </row>
    <row r="1081" spans="1:5" ht="12.75">
      <c r="A1081" s="35" t="s">
        <v>57</v>
      </c>
      <c r="E1081" s="39" t="s">
        <v>5</v>
      </c>
    </row>
    <row r="1082" spans="1:5" ht="12.75">
      <c r="A1082" s="35" t="s">
        <v>58</v>
      </c>
      <c r="E1082" s="40" t="s">
        <v>5</v>
      </c>
    </row>
    <row r="1083" spans="1:5" ht="89.25">
      <c r="A1083" t="s">
        <v>59</v>
      </c>
      <c r="E1083" s="39" t="s">
        <v>3340</v>
      </c>
    </row>
    <row r="1084" spans="1:16" ht="12.75">
      <c r="A1084" t="s">
        <v>52</v>
      </c>
      <c s="34" t="s">
        <v>70</v>
      </c>
      <c s="34" t="s">
        <v>3000</v>
      </c>
      <c s="35" t="s">
        <v>5</v>
      </c>
      <c s="6" t="s">
        <v>3001</v>
      </c>
      <c s="36" t="s">
        <v>280</v>
      </c>
      <c s="37">
        <v>8</v>
      </c>
      <c s="36">
        <v>0</v>
      </c>
      <c s="36">
        <f>ROUND(G1084*H1084,6)</f>
      </c>
      <c r="L1084" s="38">
        <v>0</v>
      </c>
      <c s="32">
        <f>ROUND(ROUND(L1084,2)*ROUND(G1084,3),2)</f>
      </c>
      <c s="36" t="s">
        <v>56</v>
      </c>
      <c>
        <f>(M1084*21)/100</f>
      </c>
      <c t="s">
        <v>27</v>
      </c>
    </row>
    <row r="1085" spans="1:5" ht="12.75">
      <c r="A1085" s="35" t="s">
        <v>57</v>
      </c>
      <c r="E1085" s="39" t="s">
        <v>5</v>
      </c>
    </row>
    <row r="1086" spans="1:5" ht="12.75">
      <c r="A1086" s="35" t="s">
        <v>58</v>
      </c>
      <c r="E1086" s="40" t="s">
        <v>5</v>
      </c>
    </row>
    <row r="1087" spans="1:5" ht="89.25">
      <c r="A1087" t="s">
        <v>59</v>
      </c>
      <c r="E1087" s="39" t="s">
        <v>3341</v>
      </c>
    </row>
    <row r="1088" spans="1:16" ht="12.75">
      <c r="A1088" t="s">
        <v>52</v>
      </c>
      <c s="34" t="s">
        <v>74</v>
      </c>
      <c s="34" t="s">
        <v>3342</v>
      </c>
      <c s="35" t="s">
        <v>5</v>
      </c>
      <c s="6" t="s">
        <v>3343</v>
      </c>
      <c s="36" t="s">
        <v>83</v>
      </c>
      <c s="37">
        <v>1</v>
      </c>
      <c s="36">
        <v>0</v>
      </c>
      <c s="36">
        <f>ROUND(G1088*H1088,6)</f>
      </c>
      <c r="L1088" s="38">
        <v>0</v>
      </c>
      <c s="32">
        <f>ROUND(ROUND(L1088,2)*ROUND(G1088,3),2)</f>
      </c>
      <c s="36" t="s">
        <v>655</v>
      </c>
      <c>
        <f>(M1088*21)/100</f>
      </c>
      <c t="s">
        <v>27</v>
      </c>
    </row>
    <row r="1089" spans="1:5" ht="12.75">
      <c r="A1089" s="35" t="s">
        <v>57</v>
      </c>
      <c r="E1089" s="39" t="s">
        <v>5</v>
      </c>
    </row>
    <row r="1090" spans="1:5" ht="12.75">
      <c r="A1090" s="35" t="s">
        <v>58</v>
      </c>
      <c r="E1090" s="40" t="s">
        <v>3344</v>
      </c>
    </row>
    <row r="1091" spans="1:5" ht="114.75">
      <c r="A1091" t="s">
        <v>59</v>
      </c>
      <c r="E1091" s="39" t="s">
        <v>3345</v>
      </c>
    </row>
    <row r="1092" spans="1:13" ht="12.75">
      <c r="A1092" t="s">
        <v>49</v>
      </c>
      <c r="C1092" s="31" t="s">
        <v>2919</v>
      </c>
      <c r="E1092" s="33" t="s">
        <v>2920</v>
      </c>
      <c r="J1092" s="32">
        <f>0</f>
      </c>
      <c s="32">
        <f>0</f>
      </c>
      <c s="32">
        <f>0+L1093+L1097+L1101+L1105+L1109+L1113+L1117+L1121+L1125</f>
      </c>
      <c s="32">
        <f>0+M1093+M1097+M1101+M1105+M1109+M1113+M1117+M1121+M1125</f>
      </c>
    </row>
    <row r="1093" spans="1:16" ht="25.5">
      <c r="A1093" t="s">
        <v>52</v>
      </c>
      <c s="34" t="s">
        <v>79</v>
      </c>
      <c s="34" t="s">
        <v>3346</v>
      </c>
      <c s="35" t="s">
        <v>5</v>
      </c>
      <c s="6" t="s">
        <v>3347</v>
      </c>
      <c s="36" t="s">
        <v>83</v>
      </c>
      <c s="37">
        <v>1</v>
      </c>
      <c s="36">
        <v>0</v>
      </c>
      <c s="36">
        <f>ROUND(G1093*H1093,6)</f>
      </c>
      <c r="L1093" s="38">
        <v>0</v>
      </c>
      <c s="32">
        <f>ROUND(ROUND(L1093,2)*ROUND(G1093,3),2)</f>
      </c>
      <c s="36" t="s">
        <v>56</v>
      </c>
      <c>
        <f>(M1093*21)/100</f>
      </c>
      <c t="s">
        <v>27</v>
      </c>
    </row>
    <row r="1094" spans="1:5" ht="12.75">
      <c r="A1094" s="35" t="s">
        <v>57</v>
      </c>
      <c r="E1094" s="39" t="s">
        <v>5</v>
      </c>
    </row>
    <row r="1095" spans="1:5" ht="12.75">
      <c r="A1095" s="35" t="s">
        <v>58</v>
      </c>
      <c r="E1095" s="40" t="s">
        <v>5</v>
      </c>
    </row>
    <row r="1096" spans="1:5" ht="114.75">
      <c r="A1096" t="s">
        <v>59</v>
      </c>
      <c r="E1096" s="39" t="s">
        <v>1305</v>
      </c>
    </row>
    <row r="1097" spans="1:16" ht="25.5">
      <c r="A1097" t="s">
        <v>52</v>
      </c>
      <c s="34" t="s">
        <v>85</v>
      </c>
      <c s="34" t="s">
        <v>3348</v>
      </c>
      <c s="35" t="s">
        <v>5</v>
      </c>
      <c s="6" t="s">
        <v>3349</v>
      </c>
      <c s="36" t="s">
        <v>83</v>
      </c>
      <c s="37">
        <v>5</v>
      </c>
      <c s="36">
        <v>0</v>
      </c>
      <c s="36">
        <f>ROUND(G1097*H1097,6)</f>
      </c>
      <c r="L1097" s="38">
        <v>0</v>
      </c>
      <c s="32">
        <f>ROUND(ROUND(L1097,2)*ROUND(G1097,3),2)</f>
      </c>
      <c s="36" t="s">
        <v>56</v>
      </c>
      <c>
        <f>(M1097*21)/100</f>
      </c>
      <c t="s">
        <v>27</v>
      </c>
    </row>
    <row r="1098" spans="1:5" ht="12.75">
      <c r="A1098" s="35" t="s">
        <v>57</v>
      </c>
      <c r="E1098" s="39" t="s">
        <v>5</v>
      </c>
    </row>
    <row r="1099" spans="1:5" ht="12.75">
      <c r="A1099" s="35" t="s">
        <v>58</v>
      </c>
      <c r="E1099" s="40" t="s">
        <v>5</v>
      </c>
    </row>
    <row r="1100" spans="1:5" ht="114.75">
      <c r="A1100" t="s">
        <v>59</v>
      </c>
      <c r="E1100" s="39" t="s">
        <v>1305</v>
      </c>
    </row>
    <row r="1101" spans="1:16" ht="25.5">
      <c r="A1101" t="s">
        <v>52</v>
      </c>
      <c s="34" t="s">
        <v>89</v>
      </c>
      <c s="34" t="s">
        <v>3350</v>
      </c>
      <c s="35" t="s">
        <v>5</v>
      </c>
      <c s="6" t="s">
        <v>3351</v>
      </c>
      <c s="36" t="s">
        <v>83</v>
      </c>
      <c s="37">
        <v>18</v>
      </c>
      <c s="36">
        <v>0</v>
      </c>
      <c s="36">
        <f>ROUND(G1101*H1101,6)</f>
      </c>
      <c r="L1101" s="38">
        <v>0</v>
      </c>
      <c s="32">
        <f>ROUND(ROUND(L1101,2)*ROUND(G1101,3),2)</f>
      </c>
      <c s="36" t="s">
        <v>56</v>
      </c>
      <c>
        <f>(M1101*21)/100</f>
      </c>
      <c t="s">
        <v>27</v>
      </c>
    </row>
    <row r="1102" spans="1:5" ht="12.75">
      <c r="A1102" s="35" t="s">
        <v>57</v>
      </c>
      <c r="E1102" s="39" t="s">
        <v>5</v>
      </c>
    </row>
    <row r="1103" spans="1:5" ht="12.75">
      <c r="A1103" s="35" t="s">
        <v>58</v>
      </c>
      <c r="E1103" s="40" t="s">
        <v>5</v>
      </c>
    </row>
    <row r="1104" spans="1:5" ht="114.75">
      <c r="A1104" t="s">
        <v>59</v>
      </c>
      <c r="E1104" s="39" t="s">
        <v>1305</v>
      </c>
    </row>
    <row r="1105" spans="1:16" ht="12.75">
      <c r="A1105" t="s">
        <v>52</v>
      </c>
      <c s="34" t="s">
        <v>93</v>
      </c>
      <c s="34" t="s">
        <v>3352</v>
      </c>
      <c s="35" t="s">
        <v>5</v>
      </c>
      <c s="6" t="s">
        <v>3353</v>
      </c>
      <c s="36" t="s">
        <v>83</v>
      </c>
      <c s="37">
        <v>2</v>
      </c>
      <c s="36">
        <v>0</v>
      </c>
      <c s="36">
        <f>ROUND(G1105*H1105,6)</f>
      </c>
      <c r="L1105" s="38">
        <v>0</v>
      </c>
      <c s="32">
        <f>ROUND(ROUND(L1105,2)*ROUND(G1105,3),2)</f>
      </c>
      <c s="36" t="s">
        <v>56</v>
      </c>
      <c>
        <f>(M1105*21)/100</f>
      </c>
      <c t="s">
        <v>27</v>
      </c>
    </row>
    <row r="1106" spans="1:5" ht="12.75">
      <c r="A1106" s="35" t="s">
        <v>57</v>
      </c>
      <c r="E1106" s="39" t="s">
        <v>5</v>
      </c>
    </row>
    <row r="1107" spans="1:5" ht="12.75">
      <c r="A1107" s="35" t="s">
        <v>58</v>
      </c>
      <c r="E1107" s="40" t="s">
        <v>5</v>
      </c>
    </row>
    <row r="1108" spans="1:5" ht="114.75">
      <c r="A1108" t="s">
        <v>59</v>
      </c>
      <c r="E1108" s="39" t="s">
        <v>1305</v>
      </c>
    </row>
    <row r="1109" spans="1:16" ht="12.75">
      <c r="A1109" t="s">
        <v>52</v>
      </c>
      <c s="34" t="s">
        <v>97</v>
      </c>
      <c s="34" t="s">
        <v>3354</v>
      </c>
      <c s="35" t="s">
        <v>5</v>
      </c>
      <c s="6" t="s">
        <v>3355</v>
      </c>
      <c s="36" t="s">
        <v>83</v>
      </c>
      <c s="37">
        <v>6</v>
      </c>
      <c s="36">
        <v>0</v>
      </c>
      <c s="36">
        <f>ROUND(G1109*H1109,6)</f>
      </c>
      <c r="L1109" s="38">
        <v>0</v>
      </c>
      <c s="32">
        <f>ROUND(ROUND(L1109,2)*ROUND(G1109,3),2)</f>
      </c>
      <c s="36" t="s">
        <v>56</v>
      </c>
      <c>
        <f>(M1109*21)/100</f>
      </c>
      <c t="s">
        <v>27</v>
      </c>
    </row>
    <row r="1110" spans="1:5" ht="12.75">
      <c r="A1110" s="35" t="s">
        <v>57</v>
      </c>
      <c r="E1110" s="39" t="s">
        <v>5</v>
      </c>
    </row>
    <row r="1111" spans="1:5" ht="12.75">
      <c r="A1111" s="35" t="s">
        <v>58</v>
      </c>
      <c r="E1111" s="40" t="s">
        <v>5</v>
      </c>
    </row>
    <row r="1112" spans="1:5" ht="114.75">
      <c r="A1112" t="s">
        <v>59</v>
      </c>
      <c r="E1112" s="39" t="s">
        <v>1305</v>
      </c>
    </row>
    <row r="1113" spans="1:16" ht="12.75">
      <c r="A1113" t="s">
        <v>52</v>
      </c>
      <c s="34" t="s">
        <v>100</v>
      </c>
      <c s="34" t="s">
        <v>3356</v>
      </c>
      <c s="35" t="s">
        <v>5</v>
      </c>
      <c s="6" t="s">
        <v>3357</v>
      </c>
      <c s="36" t="s">
        <v>68</v>
      </c>
      <c s="37">
        <v>320</v>
      </c>
      <c s="36">
        <v>0</v>
      </c>
      <c s="36">
        <f>ROUND(G1113*H1113,6)</f>
      </c>
      <c r="L1113" s="38">
        <v>0</v>
      </c>
      <c s="32">
        <f>ROUND(ROUND(L1113,2)*ROUND(G1113,3),2)</f>
      </c>
      <c s="36" t="s">
        <v>56</v>
      </c>
      <c>
        <f>(M1113*21)/100</f>
      </c>
      <c t="s">
        <v>27</v>
      </c>
    </row>
    <row r="1114" spans="1:5" ht="12.75">
      <c r="A1114" s="35" t="s">
        <v>57</v>
      </c>
      <c r="E1114" s="39" t="s">
        <v>5</v>
      </c>
    </row>
    <row r="1115" spans="1:5" ht="12.75">
      <c r="A1115" s="35" t="s">
        <v>58</v>
      </c>
      <c r="E1115" s="40" t="s">
        <v>5</v>
      </c>
    </row>
    <row r="1116" spans="1:5" ht="114.75">
      <c r="A1116" t="s">
        <v>59</v>
      </c>
      <c r="E1116" s="39" t="s">
        <v>3358</v>
      </c>
    </row>
    <row r="1117" spans="1:16" ht="12.75">
      <c r="A1117" t="s">
        <v>52</v>
      </c>
      <c s="34" t="s">
        <v>104</v>
      </c>
      <c s="34" t="s">
        <v>1301</v>
      </c>
      <c s="35" t="s">
        <v>5</v>
      </c>
      <c s="6" t="s">
        <v>1302</v>
      </c>
      <c s="36" t="s">
        <v>83</v>
      </c>
      <c s="37">
        <v>15</v>
      </c>
      <c s="36">
        <v>0</v>
      </c>
      <c s="36">
        <f>ROUND(G1117*H1117,6)</f>
      </c>
      <c r="L1117" s="38">
        <v>0</v>
      </c>
      <c s="32">
        <f>ROUND(ROUND(L1117,2)*ROUND(G1117,3),2)</f>
      </c>
      <c s="36" t="s">
        <v>56</v>
      </c>
      <c>
        <f>(M1117*21)/100</f>
      </c>
      <c t="s">
        <v>27</v>
      </c>
    </row>
    <row r="1118" spans="1:5" ht="12.75">
      <c r="A1118" s="35" t="s">
        <v>57</v>
      </c>
      <c r="E1118" s="39" t="s">
        <v>5</v>
      </c>
    </row>
    <row r="1119" spans="1:5" ht="12.75">
      <c r="A1119" s="35" t="s">
        <v>58</v>
      </c>
      <c r="E1119" s="40" t="s">
        <v>5</v>
      </c>
    </row>
    <row r="1120" spans="1:5" ht="114.75">
      <c r="A1120" t="s">
        <v>59</v>
      </c>
      <c r="E1120" s="39" t="s">
        <v>1305</v>
      </c>
    </row>
    <row r="1121" spans="1:16" ht="25.5">
      <c r="A1121" t="s">
        <v>52</v>
      </c>
      <c s="34" t="s">
        <v>108</v>
      </c>
      <c s="34" t="s">
        <v>3359</v>
      </c>
      <c s="35" t="s">
        <v>5</v>
      </c>
      <c s="6" t="s">
        <v>3360</v>
      </c>
      <c s="36" t="s">
        <v>83</v>
      </c>
      <c s="37">
        <v>15</v>
      </c>
      <c s="36">
        <v>0</v>
      </c>
      <c s="36">
        <f>ROUND(G1121*H1121,6)</f>
      </c>
      <c r="L1121" s="38">
        <v>0</v>
      </c>
      <c s="32">
        <f>ROUND(ROUND(L1121,2)*ROUND(G1121,3),2)</f>
      </c>
      <c s="36" t="s">
        <v>56</v>
      </c>
      <c>
        <f>(M1121*21)/100</f>
      </c>
      <c t="s">
        <v>27</v>
      </c>
    </row>
    <row r="1122" spans="1:5" ht="12.75">
      <c r="A1122" s="35" t="s">
        <v>57</v>
      </c>
      <c r="E1122" s="39" t="s">
        <v>5</v>
      </c>
    </row>
    <row r="1123" spans="1:5" ht="12.75">
      <c r="A1123" s="35" t="s">
        <v>58</v>
      </c>
      <c r="E1123" s="40" t="s">
        <v>5</v>
      </c>
    </row>
    <row r="1124" spans="1:5" ht="76.5">
      <c r="A1124" t="s">
        <v>59</v>
      </c>
      <c r="E1124" s="39" t="s">
        <v>3361</v>
      </c>
    </row>
    <row r="1125" spans="1:16" ht="25.5">
      <c r="A1125" t="s">
        <v>52</v>
      </c>
      <c s="34" t="s">
        <v>112</v>
      </c>
      <c s="34" t="s">
        <v>3362</v>
      </c>
      <c s="35" t="s">
        <v>5</v>
      </c>
      <c s="6" t="s">
        <v>3363</v>
      </c>
      <c s="36" t="s">
        <v>83</v>
      </c>
      <c s="37">
        <v>15</v>
      </c>
      <c s="36">
        <v>0</v>
      </c>
      <c s="36">
        <f>ROUND(G1125*H1125,6)</f>
      </c>
      <c r="L1125" s="38">
        <v>0</v>
      </c>
      <c s="32">
        <f>ROUND(ROUND(L1125,2)*ROUND(G1125,3),2)</f>
      </c>
      <c s="36" t="s">
        <v>56</v>
      </c>
      <c>
        <f>(M1125*21)/100</f>
      </c>
      <c t="s">
        <v>27</v>
      </c>
    </row>
    <row r="1126" spans="1:5" ht="12.75">
      <c r="A1126" s="35" t="s">
        <v>57</v>
      </c>
      <c r="E1126" s="39" t="s">
        <v>5</v>
      </c>
    </row>
    <row r="1127" spans="1:5" ht="12.75">
      <c r="A1127" s="35" t="s">
        <v>58</v>
      </c>
      <c r="E1127" s="40" t="s">
        <v>5</v>
      </c>
    </row>
    <row r="1128" spans="1:5" ht="89.25">
      <c r="A1128" t="s">
        <v>59</v>
      </c>
      <c r="E1128" s="39" t="s">
        <v>3364</v>
      </c>
    </row>
    <row r="1129" spans="1:13" ht="12.75">
      <c r="A1129" t="s">
        <v>49</v>
      </c>
      <c r="C1129" s="31" t="s">
        <v>3281</v>
      </c>
      <c r="E1129" s="33" t="s">
        <v>3003</v>
      </c>
      <c r="J1129" s="32">
        <f>0</f>
      </c>
      <c s="32">
        <f>0</f>
      </c>
      <c s="32">
        <f>0+L1130+L1134</f>
      </c>
      <c s="32">
        <f>0+M1130+M1134</f>
      </c>
    </row>
    <row r="1130" spans="1:16" ht="25.5">
      <c r="A1130" t="s">
        <v>52</v>
      </c>
      <c s="34" t="s">
        <v>116</v>
      </c>
      <c s="34" t="s">
        <v>3365</v>
      </c>
      <c s="35" t="s">
        <v>5</v>
      </c>
      <c s="6" t="s">
        <v>3366</v>
      </c>
      <c s="36" t="s">
        <v>83</v>
      </c>
      <c s="37">
        <v>10</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14.75">
      <c r="A1133" t="s">
        <v>59</v>
      </c>
      <c r="E1133" s="39" t="s">
        <v>3367</v>
      </c>
    </row>
    <row r="1134" spans="1:16" ht="12.75">
      <c r="A1134" t="s">
        <v>52</v>
      </c>
      <c s="34" t="s">
        <v>120</v>
      </c>
      <c s="34" t="s">
        <v>3368</v>
      </c>
      <c s="35" t="s">
        <v>5</v>
      </c>
      <c s="6" t="s">
        <v>3369</v>
      </c>
      <c s="36" t="s">
        <v>68</v>
      </c>
      <c s="37">
        <v>300</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3370</v>
      </c>
    </row>
    <row r="1138" spans="1:13" ht="12.75">
      <c r="A1138" t="s">
        <v>49</v>
      </c>
      <c r="C1138" s="31" t="s">
        <v>3371</v>
      </c>
      <c r="E1138" s="33" t="s">
        <v>3372</v>
      </c>
      <c r="J1138" s="32">
        <f>0</f>
      </c>
      <c s="32">
        <f>0</f>
      </c>
      <c s="32">
        <f>0+L1139+L1143+L1147+L1151</f>
      </c>
      <c s="32">
        <f>0+M1139+M1143+M1147+M1151</f>
      </c>
    </row>
    <row r="1139" spans="1:16" ht="12.75">
      <c r="A1139" t="s">
        <v>52</v>
      </c>
      <c s="34" t="s">
        <v>123</v>
      </c>
      <c s="34" t="s">
        <v>3373</v>
      </c>
      <c s="35" t="s">
        <v>5</v>
      </c>
      <c s="6" t="s">
        <v>3374</v>
      </c>
      <c s="36" t="s">
        <v>83</v>
      </c>
      <c s="37">
        <v>1</v>
      </c>
      <c s="36">
        <v>0</v>
      </c>
      <c s="36">
        <f>ROUND(G1139*H1139,6)</f>
      </c>
      <c r="L1139" s="38">
        <v>0</v>
      </c>
      <c s="32">
        <f>ROUND(ROUND(L1139,2)*ROUND(G1139,3),2)</f>
      </c>
      <c s="36" t="s">
        <v>655</v>
      </c>
      <c>
        <f>(M1139*21)/100</f>
      </c>
      <c t="s">
        <v>27</v>
      </c>
    </row>
    <row r="1140" spans="1:5" ht="12.75">
      <c r="A1140" s="35" t="s">
        <v>57</v>
      </c>
      <c r="E1140" s="39" t="s">
        <v>5</v>
      </c>
    </row>
    <row r="1141" spans="1:5" ht="12.75">
      <c r="A1141" s="35" t="s">
        <v>58</v>
      </c>
      <c r="E1141" s="40" t="s">
        <v>3375</v>
      </c>
    </row>
    <row r="1142" spans="1:5" ht="38.25">
      <c r="A1142" t="s">
        <v>59</v>
      </c>
      <c r="E1142" s="39" t="s">
        <v>3376</v>
      </c>
    </row>
    <row r="1143" spans="1:16" ht="12.75">
      <c r="A1143" t="s">
        <v>52</v>
      </c>
      <c s="34" t="s">
        <v>128</v>
      </c>
      <c s="34" t="s">
        <v>3377</v>
      </c>
      <c s="35" t="s">
        <v>5</v>
      </c>
      <c s="6" t="s">
        <v>3378</v>
      </c>
      <c s="36" t="s">
        <v>83</v>
      </c>
      <c s="37">
        <v>2</v>
      </c>
      <c s="36">
        <v>0</v>
      </c>
      <c s="36">
        <f>ROUND(G1143*H1143,6)</f>
      </c>
      <c r="L1143" s="38">
        <v>0</v>
      </c>
      <c s="32">
        <f>ROUND(ROUND(L1143,2)*ROUND(G1143,3),2)</f>
      </c>
      <c s="36" t="s">
        <v>655</v>
      </c>
      <c>
        <f>(M1143*21)/100</f>
      </c>
      <c t="s">
        <v>27</v>
      </c>
    </row>
    <row r="1144" spans="1:5" ht="12.75">
      <c r="A1144" s="35" t="s">
        <v>57</v>
      </c>
      <c r="E1144" s="39" t="s">
        <v>5</v>
      </c>
    </row>
    <row r="1145" spans="1:5" ht="12.75">
      <c r="A1145" s="35" t="s">
        <v>58</v>
      </c>
      <c r="E1145" s="40" t="s">
        <v>3375</v>
      </c>
    </row>
    <row r="1146" spans="1:5" ht="38.25">
      <c r="A1146" t="s">
        <v>59</v>
      </c>
      <c r="E1146" s="39" t="s">
        <v>3379</v>
      </c>
    </row>
    <row r="1147" spans="1:16" ht="12.75">
      <c r="A1147" t="s">
        <v>52</v>
      </c>
      <c s="34" t="s">
        <v>131</v>
      </c>
      <c s="34" t="s">
        <v>3380</v>
      </c>
      <c s="35" t="s">
        <v>5</v>
      </c>
      <c s="6" t="s">
        <v>3381</v>
      </c>
      <c s="36" t="s">
        <v>83</v>
      </c>
      <c s="37">
        <v>1</v>
      </c>
      <c s="36">
        <v>0</v>
      </c>
      <c s="36">
        <f>ROUND(G1147*H1147,6)</f>
      </c>
      <c r="L1147" s="38">
        <v>0</v>
      </c>
      <c s="32">
        <f>ROUND(ROUND(L1147,2)*ROUND(G1147,3),2)</f>
      </c>
      <c s="36" t="s">
        <v>655</v>
      </c>
      <c>
        <f>(M1147*21)/100</f>
      </c>
      <c t="s">
        <v>27</v>
      </c>
    </row>
    <row r="1148" spans="1:5" ht="12.75">
      <c r="A1148" s="35" t="s">
        <v>57</v>
      </c>
      <c r="E1148" s="39" t="s">
        <v>5</v>
      </c>
    </row>
    <row r="1149" spans="1:5" ht="12.75">
      <c r="A1149" s="35" t="s">
        <v>58</v>
      </c>
      <c r="E1149" s="40" t="s">
        <v>3375</v>
      </c>
    </row>
    <row r="1150" spans="1:5" ht="51">
      <c r="A1150" t="s">
        <v>59</v>
      </c>
      <c r="E1150" s="39" t="s">
        <v>3382</v>
      </c>
    </row>
    <row r="1151" spans="1:16" ht="12.75">
      <c r="A1151" t="s">
        <v>52</v>
      </c>
      <c s="34" t="s">
        <v>134</v>
      </c>
      <c s="34" t="s">
        <v>3383</v>
      </c>
      <c s="35" t="s">
        <v>5</v>
      </c>
      <c s="6" t="s">
        <v>3384</v>
      </c>
      <c s="36" t="s">
        <v>83</v>
      </c>
      <c s="37">
        <v>2</v>
      </c>
      <c s="36">
        <v>0</v>
      </c>
      <c s="36">
        <f>ROUND(G1151*H1151,6)</f>
      </c>
      <c r="L1151" s="38">
        <v>0</v>
      </c>
      <c s="32">
        <f>ROUND(ROUND(L1151,2)*ROUND(G1151,3),2)</f>
      </c>
      <c s="36" t="s">
        <v>655</v>
      </c>
      <c>
        <f>(M1151*21)/100</f>
      </c>
      <c t="s">
        <v>27</v>
      </c>
    </row>
    <row r="1152" spans="1:5" ht="12.75">
      <c r="A1152" s="35" t="s">
        <v>57</v>
      </c>
      <c r="E1152" s="39" t="s">
        <v>5</v>
      </c>
    </row>
    <row r="1153" spans="1:5" ht="12.75">
      <c r="A1153" s="35" t="s">
        <v>58</v>
      </c>
      <c r="E1153" s="40" t="s">
        <v>3375</v>
      </c>
    </row>
    <row r="1154" spans="1:5" ht="76.5">
      <c r="A1154" t="s">
        <v>59</v>
      </c>
      <c r="E1154" s="39" t="s">
        <v>3385</v>
      </c>
    </row>
    <row r="1155" spans="1:13" ht="12.75">
      <c r="A1155" t="s">
        <v>46</v>
      </c>
      <c r="C1155" s="31" t="s">
        <v>3386</v>
      </c>
      <c r="E1155" s="33" t="s">
        <v>3387</v>
      </c>
      <c r="J1155" s="32">
        <f>0+J1156+J1169+J1186+J1219+J1236+J1241</f>
      </c>
      <c s="32">
        <f>0+K1156+K1169+K1186+K1219+K1236+K1241</f>
      </c>
      <c s="32">
        <f>0+L1156+L1169+L1186+L1219+L1236+L1241</f>
      </c>
      <c s="32">
        <f>0+M1156+M1169+M1186+M1219+M1236+M1241</f>
      </c>
    </row>
    <row r="1156" spans="1:13" ht="12.75">
      <c r="A1156" t="s">
        <v>49</v>
      </c>
      <c r="C1156" s="31" t="s">
        <v>50</v>
      </c>
      <c r="E1156" s="33" t="s">
        <v>51</v>
      </c>
      <c r="J1156" s="32">
        <f>0</f>
      </c>
      <c s="32">
        <f>0</f>
      </c>
      <c s="32">
        <f>0+L1157+L1161+L1165</f>
      </c>
      <c s="32">
        <f>0+M1157+M1161+M1165</f>
      </c>
    </row>
    <row r="1157" spans="1:16" ht="12.75">
      <c r="A1157" t="s">
        <v>52</v>
      </c>
      <c s="34" t="s">
        <v>50</v>
      </c>
      <c s="34" t="s">
        <v>1855</v>
      </c>
      <c s="35" t="s">
        <v>5</v>
      </c>
      <c s="6" t="s">
        <v>1856</v>
      </c>
      <c s="36" t="s">
        <v>77</v>
      </c>
      <c s="37">
        <v>50</v>
      </c>
      <c s="36">
        <v>0</v>
      </c>
      <c s="36">
        <f>ROUND(G1157*H1157,6)</f>
      </c>
      <c r="L1157" s="38">
        <v>0</v>
      </c>
      <c s="32">
        <f>ROUND(ROUND(L1157,2)*ROUND(G1157,3),2)</f>
      </c>
      <c s="36" t="s">
        <v>56</v>
      </c>
      <c>
        <f>(M1157*21)/100</f>
      </c>
      <c t="s">
        <v>27</v>
      </c>
    </row>
    <row r="1158" spans="1:5" ht="12.75">
      <c r="A1158" s="35" t="s">
        <v>57</v>
      </c>
      <c r="E1158" s="39" t="s">
        <v>5</v>
      </c>
    </row>
    <row r="1159" spans="1:5" ht="12.75">
      <c r="A1159" s="35" t="s">
        <v>58</v>
      </c>
      <c r="E1159" s="40" t="s">
        <v>3065</v>
      </c>
    </row>
    <row r="1160" spans="1:5" ht="12.75">
      <c r="A1160" t="s">
        <v>59</v>
      </c>
      <c r="E1160" s="39" t="s">
        <v>1858</v>
      </c>
    </row>
    <row r="1161" spans="1:16" ht="12.75">
      <c r="A1161" t="s">
        <v>52</v>
      </c>
      <c s="34" t="s">
        <v>27</v>
      </c>
      <c s="34" t="s">
        <v>569</v>
      </c>
      <c s="35" t="s">
        <v>5</v>
      </c>
      <c s="6" t="s">
        <v>570</v>
      </c>
      <c s="36" t="s">
        <v>55</v>
      </c>
      <c s="37">
        <v>19</v>
      </c>
      <c s="36">
        <v>0</v>
      </c>
      <c s="36">
        <f>ROUND(G1161*H1161,6)</f>
      </c>
      <c r="L1161" s="38">
        <v>0</v>
      </c>
      <c s="32">
        <f>ROUND(ROUND(L1161,2)*ROUND(G1161,3),2)</f>
      </c>
      <c s="36" t="s">
        <v>56</v>
      </c>
      <c>
        <f>(M1161*21)/100</f>
      </c>
      <c t="s">
        <v>27</v>
      </c>
    </row>
    <row r="1162" spans="1:5" ht="12.75">
      <c r="A1162" s="35" t="s">
        <v>57</v>
      </c>
      <c r="E1162" s="39" t="s">
        <v>5</v>
      </c>
    </row>
    <row r="1163" spans="1:5" ht="12.75">
      <c r="A1163" s="35" t="s">
        <v>58</v>
      </c>
      <c r="E1163" s="40" t="s">
        <v>3065</v>
      </c>
    </row>
    <row r="1164" spans="1:5" ht="229.5">
      <c r="A1164" t="s">
        <v>59</v>
      </c>
      <c r="E1164" s="39" t="s">
        <v>3388</v>
      </c>
    </row>
    <row r="1165" spans="1:16" ht="12.75">
      <c r="A1165" t="s">
        <v>52</v>
      </c>
      <c s="34" t="s">
        <v>26</v>
      </c>
      <c s="34" t="s">
        <v>71</v>
      </c>
      <c s="35" t="s">
        <v>5</v>
      </c>
      <c s="6" t="s">
        <v>72</v>
      </c>
      <c s="36" t="s">
        <v>55</v>
      </c>
      <c s="37">
        <v>19</v>
      </c>
      <c s="36">
        <v>0</v>
      </c>
      <c s="36">
        <f>ROUND(G1165*H1165,6)</f>
      </c>
      <c r="L1165" s="38">
        <v>0</v>
      </c>
      <c s="32">
        <f>ROUND(ROUND(L1165,2)*ROUND(G1165,3),2)</f>
      </c>
      <c s="36" t="s">
        <v>56</v>
      </c>
      <c>
        <f>(M1165*21)/100</f>
      </c>
      <c t="s">
        <v>27</v>
      </c>
    </row>
    <row r="1166" spans="1:5" ht="12.75">
      <c r="A1166" s="35" t="s">
        <v>57</v>
      </c>
      <c r="E1166" s="39" t="s">
        <v>5</v>
      </c>
    </row>
    <row r="1167" spans="1:5" ht="12.75">
      <c r="A1167" s="35" t="s">
        <v>58</v>
      </c>
      <c r="E1167" s="40" t="s">
        <v>3065</v>
      </c>
    </row>
    <row r="1168" spans="1:5" ht="153">
      <c r="A1168" t="s">
        <v>59</v>
      </c>
      <c r="E1168" s="39" t="s">
        <v>2662</v>
      </c>
    </row>
    <row r="1169" spans="1:13" ht="12.75">
      <c r="A1169" t="s">
        <v>49</v>
      </c>
      <c r="C1169" s="31" t="s">
        <v>327</v>
      </c>
      <c r="E1169" s="33" t="s">
        <v>2480</v>
      </c>
      <c r="J1169" s="32">
        <f>0</f>
      </c>
      <c s="32">
        <f>0</f>
      </c>
      <c s="32">
        <f>0+L1170+L1174+L1178+L1182</f>
      </c>
      <c s="32">
        <f>0+M1170+M1174+M1178+M1182</f>
      </c>
    </row>
    <row r="1170" spans="1:16" ht="12.75">
      <c r="A1170" t="s">
        <v>52</v>
      </c>
      <c s="34" t="s">
        <v>65</v>
      </c>
      <c s="34" t="s">
        <v>117</v>
      </c>
      <c s="35" t="s">
        <v>5</v>
      </c>
      <c s="6" t="s">
        <v>118</v>
      </c>
      <c s="36" t="s">
        <v>83</v>
      </c>
      <c s="37">
        <v>3</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3065</v>
      </c>
    </row>
    <row r="1173" spans="1:5" ht="51">
      <c r="A1173" t="s">
        <v>59</v>
      </c>
      <c r="E1173" s="39" t="s">
        <v>2484</v>
      </c>
    </row>
    <row r="1174" spans="1:16" ht="12.75">
      <c r="A1174" t="s">
        <v>52</v>
      </c>
      <c s="34" t="s">
        <v>70</v>
      </c>
      <c s="34" t="s">
        <v>2045</v>
      </c>
      <c s="35" t="s">
        <v>5</v>
      </c>
      <c s="6" t="s">
        <v>2046</v>
      </c>
      <c s="36" t="s">
        <v>83</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3065</v>
      </c>
    </row>
    <row r="1177" spans="1:5" ht="51">
      <c r="A1177" t="s">
        <v>59</v>
      </c>
      <c r="E1177" s="39" t="s">
        <v>2484</v>
      </c>
    </row>
    <row r="1178" spans="1:16" ht="25.5">
      <c r="A1178" t="s">
        <v>52</v>
      </c>
      <c s="34" t="s">
        <v>74</v>
      </c>
      <c s="34" t="s">
        <v>121</v>
      </c>
      <c s="35" t="s">
        <v>5</v>
      </c>
      <c s="6" t="s">
        <v>122</v>
      </c>
      <c s="36" t="s">
        <v>83</v>
      </c>
      <c s="37">
        <v>5</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3065</v>
      </c>
    </row>
    <row r="1181" spans="1:5" ht="51">
      <c r="A1181" t="s">
        <v>59</v>
      </c>
      <c r="E1181" s="39" t="s">
        <v>3125</v>
      </c>
    </row>
    <row r="1182" spans="1:16" ht="12.75">
      <c r="A1182" t="s">
        <v>52</v>
      </c>
      <c s="34" t="s">
        <v>79</v>
      </c>
      <c s="34" t="s">
        <v>3389</v>
      </c>
      <c s="35" t="s">
        <v>5</v>
      </c>
      <c s="6" t="s">
        <v>3136</v>
      </c>
      <c s="36" t="s">
        <v>77</v>
      </c>
      <c s="37">
        <v>20</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3065</v>
      </c>
    </row>
    <row r="1185" spans="1:5" ht="102">
      <c r="A1185" t="s">
        <v>59</v>
      </c>
      <c r="E1185" s="39" t="s">
        <v>3137</v>
      </c>
    </row>
    <row r="1186" spans="1:13" ht="12.75">
      <c r="A1186" t="s">
        <v>49</v>
      </c>
      <c r="C1186" s="31" t="s">
        <v>2488</v>
      </c>
      <c r="E1186" s="33" t="s">
        <v>2489</v>
      </c>
      <c r="J1186" s="32">
        <f>0</f>
      </c>
      <c s="32">
        <f>0</f>
      </c>
      <c s="32">
        <f>0+L1187+L1191+L1195+L1199+L1203+L1207+L1211+L1215</f>
      </c>
      <c s="32">
        <f>0+M1187+M1191+M1195+M1199+M1203+M1207+M1211+M1215</f>
      </c>
    </row>
    <row r="1187" spans="1:16" ht="12.75">
      <c r="A1187" t="s">
        <v>52</v>
      </c>
      <c s="34" t="s">
        <v>85</v>
      </c>
      <c s="34" t="s">
        <v>1911</v>
      </c>
      <c s="35" t="s">
        <v>5</v>
      </c>
      <c s="6" t="s">
        <v>1912</v>
      </c>
      <c s="36" t="s">
        <v>68</v>
      </c>
      <c s="37">
        <v>10</v>
      </c>
      <c s="36">
        <v>0</v>
      </c>
      <c s="36">
        <f>ROUND(G1187*H1187,6)</f>
      </c>
      <c r="L1187" s="38">
        <v>0</v>
      </c>
      <c s="32">
        <f>ROUND(ROUND(L1187,2)*ROUND(G1187,3),2)</f>
      </c>
      <c s="36" t="s">
        <v>56</v>
      </c>
      <c>
        <f>(M1187*21)/100</f>
      </c>
      <c t="s">
        <v>27</v>
      </c>
    </row>
    <row r="1188" spans="1:5" ht="12.75">
      <c r="A1188" s="35" t="s">
        <v>57</v>
      </c>
      <c r="E1188" s="39" t="s">
        <v>5</v>
      </c>
    </row>
    <row r="1189" spans="1:5" ht="12.75">
      <c r="A1189" s="35" t="s">
        <v>58</v>
      </c>
      <c r="E1189" s="40" t="s">
        <v>3065</v>
      </c>
    </row>
    <row r="1190" spans="1:5" ht="38.25">
      <c r="A1190" t="s">
        <v>59</v>
      </c>
      <c r="E1190" s="39" t="s">
        <v>3142</v>
      </c>
    </row>
    <row r="1191" spans="1:16" ht="12.75">
      <c r="A1191" t="s">
        <v>52</v>
      </c>
      <c s="34" t="s">
        <v>89</v>
      </c>
      <c s="34" t="s">
        <v>415</v>
      </c>
      <c s="35" t="s">
        <v>5</v>
      </c>
      <c s="6" t="s">
        <v>416</v>
      </c>
      <c s="36" t="s">
        <v>68</v>
      </c>
      <c s="37">
        <v>55</v>
      </c>
      <c s="36">
        <v>0</v>
      </c>
      <c s="36">
        <f>ROUND(G1191*H1191,6)</f>
      </c>
      <c r="L1191" s="38">
        <v>0</v>
      </c>
      <c s="32">
        <f>ROUND(ROUND(L1191,2)*ROUND(G1191,3),2)</f>
      </c>
      <c s="36" t="s">
        <v>56</v>
      </c>
      <c>
        <f>(M1191*21)/100</f>
      </c>
      <c t="s">
        <v>27</v>
      </c>
    </row>
    <row r="1192" spans="1:5" ht="12.75">
      <c r="A1192" s="35" t="s">
        <v>57</v>
      </c>
      <c r="E1192" s="39" t="s">
        <v>5</v>
      </c>
    </row>
    <row r="1193" spans="1:5" ht="12.75">
      <c r="A1193" s="35" t="s">
        <v>58</v>
      </c>
      <c r="E1193" s="40" t="s">
        <v>3065</v>
      </c>
    </row>
    <row r="1194" spans="1:5" ht="51">
      <c r="A1194" t="s">
        <v>59</v>
      </c>
      <c r="E1194" s="39" t="s">
        <v>2686</v>
      </c>
    </row>
    <row r="1195" spans="1:16" ht="12.75">
      <c r="A1195" t="s">
        <v>52</v>
      </c>
      <c s="34" t="s">
        <v>93</v>
      </c>
      <c s="34" t="s">
        <v>2687</v>
      </c>
      <c s="35" t="s">
        <v>5</v>
      </c>
      <c s="6" t="s">
        <v>2688</v>
      </c>
      <c s="36" t="s">
        <v>68</v>
      </c>
      <c s="37">
        <v>20</v>
      </c>
      <c s="36">
        <v>0</v>
      </c>
      <c s="36">
        <f>ROUND(G1195*H1195,6)</f>
      </c>
      <c r="L1195" s="38">
        <v>0</v>
      </c>
      <c s="32">
        <f>ROUND(ROUND(L1195,2)*ROUND(G1195,3),2)</f>
      </c>
      <c s="36" t="s">
        <v>56</v>
      </c>
      <c>
        <f>(M1195*21)/100</f>
      </c>
      <c t="s">
        <v>27</v>
      </c>
    </row>
    <row r="1196" spans="1:5" ht="12.75">
      <c r="A1196" s="35" t="s">
        <v>57</v>
      </c>
      <c r="E1196" s="39" t="s">
        <v>5</v>
      </c>
    </row>
    <row r="1197" spans="1:5" ht="12.75">
      <c r="A1197" s="35" t="s">
        <v>58</v>
      </c>
      <c r="E1197" s="40" t="s">
        <v>3065</v>
      </c>
    </row>
    <row r="1198" spans="1:5" ht="51">
      <c r="A1198" t="s">
        <v>59</v>
      </c>
      <c r="E1198" s="39" t="s">
        <v>2689</v>
      </c>
    </row>
    <row r="1199" spans="1:16" ht="12.75">
      <c r="A1199" t="s">
        <v>52</v>
      </c>
      <c s="34" t="s">
        <v>97</v>
      </c>
      <c s="34" t="s">
        <v>780</v>
      </c>
      <c s="35" t="s">
        <v>5</v>
      </c>
      <c s="6" t="s">
        <v>781</v>
      </c>
      <c s="36" t="s">
        <v>83</v>
      </c>
      <c s="37">
        <v>2</v>
      </c>
      <c s="36">
        <v>0</v>
      </c>
      <c s="36">
        <f>ROUND(G1199*H1199,6)</f>
      </c>
      <c r="L1199" s="38">
        <v>0</v>
      </c>
      <c s="32">
        <f>ROUND(ROUND(L1199,2)*ROUND(G1199,3),2)</f>
      </c>
      <c s="36" t="s">
        <v>56</v>
      </c>
      <c>
        <f>(M1199*21)/100</f>
      </c>
      <c t="s">
        <v>27</v>
      </c>
    </row>
    <row r="1200" spans="1:5" ht="12.75">
      <c r="A1200" s="35" t="s">
        <v>57</v>
      </c>
      <c r="E1200" s="39" t="s">
        <v>5</v>
      </c>
    </row>
    <row r="1201" spans="1:5" ht="12.75">
      <c r="A1201" s="35" t="s">
        <v>58</v>
      </c>
      <c r="E1201" s="40" t="s">
        <v>3065</v>
      </c>
    </row>
    <row r="1202" spans="1:5" ht="38.25">
      <c r="A1202" t="s">
        <v>59</v>
      </c>
      <c r="E1202" s="39" t="s">
        <v>2693</v>
      </c>
    </row>
    <row r="1203" spans="1:16" ht="12.75">
      <c r="A1203" t="s">
        <v>52</v>
      </c>
      <c s="34" t="s">
        <v>100</v>
      </c>
      <c s="34" t="s">
        <v>420</v>
      </c>
      <c s="35" t="s">
        <v>5</v>
      </c>
      <c s="6" t="s">
        <v>421</v>
      </c>
      <c s="36" t="s">
        <v>83</v>
      </c>
      <c s="37">
        <v>20</v>
      </c>
      <c s="36">
        <v>0</v>
      </c>
      <c s="36">
        <f>ROUND(G1203*H1203,6)</f>
      </c>
      <c r="L1203" s="38">
        <v>0</v>
      </c>
      <c s="32">
        <f>ROUND(ROUND(L1203,2)*ROUND(G1203,3),2)</f>
      </c>
      <c s="36" t="s">
        <v>56</v>
      </c>
      <c>
        <f>(M1203*21)/100</f>
      </c>
      <c t="s">
        <v>27</v>
      </c>
    </row>
    <row r="1204" spans="1:5" ht="12.75">
      <c r="A1204" s="35" t="s">
        <v>57</v>
      </c>
      <c r="E1204" s="39" t="s">
        <v>5</v>
      </c>
    </row>
    <row r="1205" spans="1:5" ht="12.75">
      <c r="A1205" s="35" t="s">
        <v>58</v>
      </c>
      <c r="E1205" s="40" t="s">
        <v>3065</v>
      </c>
    </row>
    <row r="1206" spans="1:5" ht="25.5">
      <c r="A1206" t="s">
        <v>59</v>
      </c>
      <c r="E1206" s="39" t="s">
        <v>3390</v>
      </c>
    </row>
    <row r="1207" spans="1:16" ht="12.75">
      <c r="A1207" t="s">
        <v>52</v>
      </c>
      <c s="34" t="s">
        <v>104</v>
      </c>
      <c s="34" t="s">
        <v>2694</v>
      </c>
      <c s="35" t="s">
        <v>5</v>
      </c>
      <c s="6" t="s">
        <v>2695</v>
      </c>
      <c s="36" t="s">
        <v>83</v>
      </c>
      <c s="37">
        <v>2</v>
      </c>
      <c s="36">
        <v>0</v>
      </c>
      <c s="36">
        <f>ROUND(G1207*H1207,6)</f>
      </c>
      <c r="L1207" s="38">
        <v>0</v>
      </c>
      <c s="32">
        <f>ROUND(ROUND(L1207,2)*ROUND(G1207,3),2)</f>
      </c>
      <c s="36" t="s">
        <v>56</v>
      </c>
      <c>
        <f>(M1207*21)/100</f>
      </c>
      <c t="s">
        <v>27</v>
      </c>
    </row>
    <row r="1208" spans="1:5" ht="12.75">
      <c r="A1208" s="35" t="s">
        <v>57</v>
      </c>
      <c r="E1208" s="39" t="s">
        <v>5</v>
      </c>
    </row>
    <row r="1209" spans="1:5" ht="12.75">
      <c r="A1209" s="35" t="s">
        <v>58</v>
      </c>
      <c r="E1209" s="40" t="s">
        <v>3065</v>
      </c>
    </row>
    <row r="1210" spans="1:5" ht="38.25">
      <c r="A1210" t="s">
        <v>59</v>
      </c>
      <c r="E1210" s="39" t="s">
        <v>2696</v>
      </c>
    </row>
    <row r="1211" spans="1:16" ht="12.75">
      <c r="A1211" t="s">
        <v>52</v>
      </c>
      <c s="34" t="s">
        <v>108</v>
      </c>
      <c s="34" t="s">
        <v>1914</v>
      </c>
      <c s="35" t="s">
        <v>5</v>
      </c>
      <c s="6" t="s">
        <v>1915</v>
      </c>
      <c s="36" t="s">
        <v>83</v>
      </c>
      <c s="37">
        <v>20</v>
      </c>
      <c s="36">
        <v>0</v>
      </c>
      <c s="36">
        <f>ROUND(G1211*H1211,6)</f>
      </c>
      <c r="L1211" s="38">
        <v>0</v>
      </c>
      <c s="32">
        <f>ROUND(ROUND(L1211,2)*ROUND(G1211,3),2)</f>
      </c>
      <c s="36" t="s">
        <v>56</v>
      </c>
      <c>
        <f>(M1211*21)/100</f>
      </c>
      <c t="s">
        <v>27</v>
      </c>
    </row>
    <row r="1212" spans="1:5" ht="12.75">
      <c r="A1212" s="35" t="s">
        <v>57</v>
      </c>
      <c r="E1212" s="39" t="s">
        <v>5</v>
      </c>
    </row>
    <row r="1213" spans="1:5" ht="12.75">
      <c r="A1213" s="35" t="s">
        <v>58</v>
      </c>
      <c r="E1213" s="40" t="s">
        <v>3065</v>
      </c>
    </row>
    <row r="1214" spans="1:5" ht="38.25">
      <c r="A1214" t="s">
        <v>59</v>
      </c>
      <c r="E1214" s="39" t="s">
        <v>2698</v>
      </c>
    </row>
    <row r="1215" spans="1:16" ht="12.75">
      <c r="A1215" t="s">
        <v>52</v>
      </c>
      <c s="34" t="s">
        <v>112</v>
      </c>
      <c s="34" t="s">
        <v>424</v>
      </c>
      <c s="35" t="s">
        <v>5</v>
      </c>
      <c s="6" t="s">
        <v>425</v>
      </c>
      <c s="36" t="s">
        <v>83</v>
      </c>
      <c s="37">
        <v>2</v>
      </c>
      <c s="36">
        <v>0</v>
      </c>
      <c s="36">
        <f>ROUND(G1215*H1215,6)</f>
      </c>
      <c r="L1215" s="38">
        <v>0</v>
      </c>
      <c s="32">
        <f>ROUND(ROUND(L1215,2)*ROUND(G1215,3),2)</f>
      </c>
      <c s="36" t="s">
        <v>56</v>
      </c>
      <c>
        <f>(M1215*21)/100</f>
      </c>
      <c t="s">
        <v>27</v>
      </c>
    </row>
    <row r="1216" spans="1:5" ht="12.75">
      <c r="A1216" s="35" t="s">
        <v>57</v>
      </c>
      <c r="E1216" s="39" t="s">
        <v>5</v>
      </c>
    </row>
    <row r="1217" spans="1:5" ht="12.75">
      <c r="A1217" s="35" t="s">
        <v>58</v>
      </c>
      <c r="E1217" s="40" t="s">
        <v>3065</v>
      </c>
    </row>
    <row r="1218" spans="1:5" ht="51">
      <c r="A1218" t="s">
        <v>59</v>
      </c>
      <c r="E1218" s="39" t="s">
        <v>2699</v>
      </c>
    </row>
    <row r="1219" spans="1:13" ht="12.75">
      <c r="A1219" t="s">
        <v>49</v>
      </c>
      <c r="C1219" s="31" t="s">
        <v>497</v>
      </c>
      <c r="E1219" s="33" t="s">
        <v>2508</v>
      </c>
      <c r="J1219" s="32">
        <f>0</f>
      </c>
      <c s="32">
        <f>0</f>
      </c>
      <c s="32">
        <f>0+L1220+L1224+L1228+L1232</f>
      </c>
      <c s="32">
        <f>0+M1220+M1224+M1228+M1232</f>
      </c>
    </row>
    <row r="1220" spans="1:16" ht="25.5">
      <c r="A1220" t="s">
        <v>52</v>
      </c>
      <c s="34" t="s">
        <v>116</v>
      </c>
      <c s="34" t="s">
        <v>2509</v>
      </c>
      <c s="35" t="s">
        <v>5</v>
      </c>
      <c s="6" t="s">
        <v>2510</v>
      </c>
      <c s="36" t="s">
        <v>83</v>
      </c>
      <c s="37">
        <v>1</v>
      </c>
      <c s="36">
        <v>0</v>
      </c>
      <c s="36">
        <f>ROUND(G1220*H1220,6)</f>
      </c>
      <c r="L1220" s="38">
        <v>0</v>
      </c>
      <c s="32">
        <f>ROUND(ROUND(L1220,2)*ROUND(G1220,3),2)</f>
      </c>
      <c s="36" t="s">
        <v>56</v>
      </c>
      <c>
        <f>(M1220*21)/100</f>
      </c>
      <c t="s">
        <v>27</v>
      </c>
    </row>
    <row r="1221" spans="1:5" ht="12.75">
      <c r="A1221" s="35" t="s">
        <v>57</v>
      </c>
      <c r="E1221" s="39" t="s">
        <v>5</v>
      </c>
    </row>
    <row r="1222" spans="1:5" ht="12.75">
      <c r="A1222" s="35" t="s">
        <v>58</v>
      </c>
      <c r="E1222" s="40" t="s">
        <v>3065</v>
      </c>
    </row>
    <row r="1223" spans="1:5" ht="63.75">
      <c r="A1223" t="s">
        <v>59</v>
      </c>
      <c r="E1223" s="39" t="s">
        <v>2511</v>
      </c>
    </row>
    <row r="1224" spans="1:16" ht="25.5">
      <c r="A1224" t="s">
        <v>52</v>
      </c>
      <c s="34" t="s">
        <v>120</v>
      </c>
      <c s="34" t="s">
        <v>503</v>
      </c>
      <c s="35" t="s">
        <v>5</v>
      </c>
      <c s="6" t="s">
        <v>504</v>
      </c>
      <c s="36" t="s">
        <v>83</v>
      </c>
      <c s="37">
        <v>1</v>
      </c>
      <c s="36">
        <v>0</v>
      </c>
      <c s="36">
        <f>ROUND(G1224*H1224,6)</f>
      </c>
      <c r="L1224" s="38">
        <v>0</v>
      </c>
      <c s="32">
        <f>ROUND(ROUND(L1224,2)*ROUND(G1224,3),2)</f>
      </c>
      <c s="36" t="s">
        <v>56</v>
      </c>
      <c>
        <f>(M1224*21)/100</f>
      </c>
      <c t="s">
        <v>27</v>
      </c>
    </row>
    <row r="1225" spans="1:5" ht="12.75">
      <c r="A1225" s="35" t="s">
        <v>57</v>
      </c>
      <c r="E1225" s="39" t="s">
        <v>5</v>
      </c>
    </row>
    <row r="1226" spans="1:5" ht="12.75">
      <c r="A1226" s="35" t="s">
        <v>58</v>
      </c>
      <c r="E1226" s="40" t="s">
        <v>3065</v>
      </c>
    </row>
    <row r="1227" spans="1:5" ht="38.25">
      <c r="A1227" t="s">
        <v>59</v>
      </c>
      <c r="E1227" s="39" t="s">
        <v>2512</v>
      </c>
    </row>
    <row r="1228" spans="1:16" ht="12.75">
      <c r="A1228" t="s">
        <v>52</v>
      </c>
      <c s="34" t="s">
        <v>123</v>
      </c>
      <c s="34" t="s">
        <v>2715</v>
      </c>
      <c s="35" t="s">
        <v>5</v>
      </c>
      <c s="6" t="s">
        <v>2716</v>
      </c>
      <c s="36" t="s">
        <v>83</v>
      </c>
      <c s="37">
        <v>1</v>
      </c>
      <c s="36">
        <v>0</v>
      </c>
      <c s="36">
        <f>ROUND(G1228*H1228,6)</f>
      </c>
      <c r="L1228" s="38">
        <v>0</v>
      </c>
      <c s="32">
        <f>ROUND(ROUND(L1228,2)*ROUND(G1228,3),2)</f>
      </c>
      <c s="36" t="s">
        <v>56</v>
      </c>
      <c>
        <f>(M1228*21)/100</f>
      </c>
      <c t="s">
        <v>27</v>
      </c>
    </row>
    <row r="1229" spans="1:5" ht="12.75">
      <c r="A1229" s="35" t="s">
        <v>57</v>
      </c>
      <c r="E1229" s="39" t="s">
        <v>5</v>
      </c>
    </row>
    <row r="1230" spans="1:5" ht="12.75">
      <c r="A1230" s="35" t="s">
        <v>58</v>
      </c>
      <c r="E1230" s="40" t="s">
        <v>3065</v>
      </c>
    </row>
    <row r="1231" spans="1:5" ht="38.25">
      <c r="A1231" t="s">
        <v>59</v>
      </c>
      <c r="E1231" s="39" t="s">
        <v>2514</v>
      </c>
    </row>
    <row r="1232" spans="1:16" ht="12.75">
      <c r="A1232" t="s">
        <v>52</v>
      </c>
      <c s="34" t="s">
        <v>128</v>
      </c>
      <c s="34" t="s">
        <v>505</v>
      </c>
      <c s="35" t="s">
        <v>5</v>
      </c>
      <c s="6" t="s">
        <v>506</v>
      </c>
      <c s="36" t="s">
        <v>280</v>
      </c>
      <c s="37">
        <v>12</v>
      </c>
      <c s="36">
        <v>0</v>
      </c>
      <c s="36">
        <f>ROUND(G1232*H1232,6)</f>
      </c>
      <c r="L1232" s="38">
        <v>0</v>
      </c>
      <c s="32">
        <f>ROUND(ROUND(L1232,2)*ROUND(G1232,3),2)</f>
      </c>
      <c s="36" t="s">
        <v>56</v>
      </c>
      <c>
        <f>(M1232*21)/100</f>
      </c>
      <c t="s">
        <v>27</v>
      </c>
    </row>
    <row r="1233" spans="1:5" ht="12.75">
      <c r="A1233" s="35" t="s">
        <v>57</v>
      </c>
      <c r="E1233" s="39" t="s">
        <v>5</v>
      </c>
    </row>
    <row r="1234" spans="1:5" ht="12.75">
      <c r="A1234" s="35" t="s">
        <v>58</v>
      </c>
      <c r="E1234" s="40" t="s">
        <v>3065</v>
      </c>
    </row>
    <row r="1235" spans="1:5" ht="38.25">
      <c r="A1235" t="s">
        <v>59</v>
      </c>
      <c r="E1235" s="39" t="s">
        <v>2515</v>
      </c>
    </row>
    <row r="1236" spans="1:13" ht="12.75">
      <c r="A1236" t="s">
        <v>49</v>
      </c>
      <c r="C1236" s="31" t="s">
        <v>3391</v>
      </c>
      <c r="E1236" s="33" t="s">
        <v>3392</v>
      </c>
      <c r="J1236" s="32">
        <f>0</f>
      </c>
      <c s="32">
        <f>0</f>
      </c>
      <c s="32">
        <f>0+L1237</f>
      </c>
      <c s="32">
        <f>0+M1237</f>
      </c>
    </row>
    <row r="1237" spans="1:16" ht="12.75">
      <c r="A1237" t="s">
        <v>52</v>
      </c>
      <c s="34" t="s">
        <v>131</v>
      </c>
      <c s="34" t="s">
        <v>3393</v>
      </c>
      <c s="35" t="s">
        <v>5</v>
      </c>
      <c s="6" t="s">
        <v>3394</v>
      </c>
      <c s="36" t="s">
        <v>77</v>
      </c>
      <c s="37">
        <v>5</v>
      </c>
      <c s="36">
        <v>0</v>
      </c>
      <c s="36">
        <f>ROUND(G1237*H1237,6)</f>
      </c>
      <c r="L1237" s="38">
        <v>0</v>
      </c>
      <c s="32">
        <f>ROUND(ROUND(L1237,2)*ROUND(G1237,3),2)</f>
      </c>
      <c s="36" t="s">
        <v>56</v>
      </c>
      <c>
        <f>(M1237*21)/100</f>
      </c>
      <c t="s">
        <v>27</v>
      </c>
    </row>
    <row r="1238" spans="1:5" ht="12.75">
      <c r="A1238" s="35" t="s">
        <v>57</v>
      </c>
      <c r="E1238" s="39" t="s">
        <v>5</v>
      </c>
    </row>
    <row r="1239" spans="1:5" ht="12.75">
      <c r="A1239" s="35" t="s">
        <v>58</v>
      </c>
      <c r="E1239" s="40" t="s">
        <v>3065</v>
      </c>
    </row>
    <row r="1240" spans="1:5" ht="25.5">
      <c r="A1240" t="s">
        <v>59</v>
      </c>
      <c r="E1240" s="39" t="s">
        <v>3395</v>
      </c>
    </row>
    <row r="1241" spans="1:13" ht="12.75">
      <c r="A1241" t="s">
        <v>49</v>
      </c>
      <c r="C1241" s="31" t="s">
        <v>649</v>
      </c>
      <c r="E1241" s="33" t="s">
        <v>2329</v>
      </c>
      <c r="J1241" s="32">
        <f>0</f>
      </c>
      <c s="32">
        <f>0</f>
      </c>
      <c s="32">
        <f>0+L1242+L1246</f>
      </c>
      <c s="32">
        <f>0+M1242+M1246</f>
      </c>
    </row>
    <row r="1242" spans="1:16" ht="25.5">
      <c r="A1242" t="s">
        <v>52</v>
      </c>
      <c s="34" t="s">
        <v>134</v>
      </c>
      <c s="34" t="s">
        <v>972</v>
      </c>
      <c s="35" t="s">
        <v>652</v>
      </c>
      <c s="6" t="s">
        <v>973</v>
      </c>
      <c s="36" t="s">
        <v>654</v>
      </c>
      <c s="37">
        <v>0.5</v>
      </c>
      <c s="36">
        <v>0</v>
      </c>
      <c s="36">
        <f>ROUND(G1242*H1242,6)</f>
      </c>
      <c r="L1242" s="38">
        <v>0</v>
      </c>
      <c s="32">
        <f>ROUND(ROUND(L1242,2)*ROUND(G1242,3),2)</f>
      </c>
      <c s="36" t="s">
        <v>655</v>
      </c>
      <c>
        <f>(M1242*21)/100</f>
      </c>
      <c t="s">
        <v>27</v>
      </c>
    </row>
    <row r="1243" spans="1:5" ht="12.75">
      <c r="A1243" s="35" t="s">
        <v>57</v>
      </c>
      <c r="E1243" s="39" t="s">
        <v>5</v>
      </c>
    </row>
    <row r="1244" spans="1:5" ht="12.75">
      <c r="A1244" s="35" t="s">
        <v>58</v>
      </c>
      <c r="E1244" s="40" t="s">
        <v>3065</v>
      </c>
    </row>
    <row r="1245" spans="1:5" ht="165.75">
      <c r="A1245" t="s">
        <v>59</v>
      </c>
      <c r="E1245" s="39" t="s">
        <v>657</v>
      </c>
    </row>
    <row r="1246" spans="1:16" ht="25.5">
      <c r="A1246" t="s">
        <v>52</v>
      </c>
      <c s="34" t="s">
        <v>138</v>
      </c>
      <c s="34" t="s">
        <v>651</v>
      </c>
      <c s="35" t="s">
        <v>652</v>
      </c>
      <c s="6" t="s">
        <v>653</v>
      </c>
      <c s="36" t="s">
        <v>654</v>
      </c>
      <c s="37">
        <v>0.1</v>
      </c>
      <c s="36">
        <v>0</v>
      </c>
      <c s="36">
        <f>ROUND(G1246*H1246,6)</f>
      </c>
      <c r="L1246" s="38">
        <v>0</v>
      </c>
      <c s="32">
        <f>ROUND(ROUND(L1246,2)*ROUND(G1246,3),2)</f>
      </c>
      <c s="36" t="s">
        <v>655</v>
      </c>
      <c>
        <f>(M1246*21)/100</f>
      </c>
      <c t="s">
        <v>27</v>
      </c>
    </row>
    <row r="1247" spans="1:5" ht="12.75">
      <c r="A1247" s="35" t="s">
        <v>57</v>
      </c>
      <c r="E1247" s="39" t="s">
        <v>5</v>
      </c>
    </row>
    <row r="1248" spans="1:5" ht="12.75">
      <c r="A1248" s="35" t="s">
        <v>58</v>
      </c>
      <c r="E1248" s="40" t="s">
        <v>3065</v>
      </c>
    </row>
    <row r="1249" spans="1:5" ht="165.75">
      <c r="A1249" t="s">
        <v>59</v>
      </c>
      <c r="E124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4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COUNTIFS(L8:L37,"=0",A8:A37,"P")+COUNTIFS(L8:L37,"",A8:A37,"P")+SUM(Q8:Q37)</f>
      </c>
    </row>
    <row r="8" spans="1:13" ht="12.75">
      <c r="A8" t="s">
        <v>44</v>
      </c>
      <c r="C8" s="28" t="s">
        <v>3398</v>
      </c>
      <c r="E8" s="30" t="s">
        <v>3397</v>
      </c>
      <c r="J8" s="29">
        <f>0+J9</f>
      </c>
      <c s="29">
        <f>0+K9</f>
      </c>
      <c s="29">
        <f>0+L9</f>
      </c>
      <c s="29">
        <f>0+M9</f>
      </c>
    </row>
    <row r="9" spans="1:13" ht="12.75">
      <c r="A9" t="s">
        <v>46</v>
      </c>
      <c r="C9" s="31" t="s">
        <v>3399</v>
      </c>
      <c r="E9" s="33" t="s">
        <v>3400</v>
      </c>
      <c r="J9" s="32">
        <f>0+J10+J31+J36</f>
      </c>
      <c s="32">
        <f>0+K10+K31+K36</f>
      </c>
      <c s="32">
        <f>0+L10+L31+L36</f>
      </c>
      <c s="32">
        <f>0+M10+M31+M36</f>
      </c>
    </row>
    <row r="10" spans="1:13" ht="12.75">
      <c r="A10" t="s">
        <v>49</v>
      </c>
      <c r="C10" s="31" t="s">
        <v>50</v>
      </c>
      <c r="E10" s="33" t="s">
        <v>51</v>
      </c>
      <c r="J10" s="32">
        <f>0</f>
      </c>
      <c s="32">
        <f>0</f>
      </c>
      <c s="32">
        <f>0+L11+L15+L19+L23+L27</f>
      </c>
      <c s="32">
        <f>0+M11+M15+M19+M23+M27</f>
      </c>
    </row>
    <row r="11" spans="1:16" ht="25.5">
      <c r="A11" t="s">
        <v>52</v>
      </c>
      <c s="34" t="s">
        <v>50</v>
      </c>
      <c s="34" t="s">
        <v>3401</v>
      </c>
      <c s="35" t="s">
        <v>5</v>
      </c>
      <c s="6" t="s">
        <v>3402</v>
      </c>
      <c s="36" t="s">
        <v>83</v>
      </c>
      <c s="37">
        <v>2</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65.75">
      <c r="A14" t="s">
        <v>59</v>
      </c>
      <c r="E14" s="39" t="s">
        <v>3403</v>
      </c>
    </row>
    <row r="15" spans="1:16" ht="25.5">
      <c r="A15" t="s">
        <v>52</v>
      </c>
      <c s="34" t="s">
        <v>27</v>
      </c>
      <c s="34" t="s">
        <v>3404</v>
      </c>
      <c s="35" t="s">
        <v>5</v>
      </c>
      <c s="6" t="s">
        <v>3405</v>
      </c>
      <c s="36" t="s">
        <v>83</v>
      </c>
      <c s="37">
        <v>1</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65.75">
      <c r="A18" t="s">
        <v>59</v>
      </c>
      <c r="E18" s="39" t="s">
        <v>3403</v>
      </c>
    </row>
    <row r="19" spans="1:16" ht="25.5">
      <c r="A19" t="s">
        <v>52</v>
      </c>
      <c s="34" t="s">
        <v>26</v>
      </c>
      <c s="34" t="s">
        <v>3406</v>
      </c>
      <c s="35" t="s">
        <v>5</v>
      </c>
      <c s="6" t="s">
        <v>3407</v>
      </c>
      <c s="36" t="s">
        <v>83</v>
      </c>
      <c s="37">
        <v>21</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65.75">
      <c r="A22" t="s">
        <v>59</v>
      </c>
      <c r="E22" s="39" t="s">
        <v>3403</v>
      </c>
    </row>
    <row r="23" spans="1:16" ht="12.75">
      <c r="A23" t="s">
        <v>52</v>
      </c>
      <c s="34" t="s">
        <v>65</v>
      </c>
      <c s="34" t="s">
        <v>3408</v>
      </c>
      <c s="35" t="s">
        <v>5</v>
      </c>
      <c s="6" t="s">
        <v>3409</v>
      </c>
      <c s="36" t="s">
        <v>83</v>
      </c>
      <c s="37">
        <v>11</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76.5">
      <c r="A26" t="s">
        <v>59</v>
      </c>
      <c r="E26" s="39" t="s">
        <v>3410</v>
      </c>
    </row>
    <row r="27" spans="1:16" ht="12.75">
      <c r="A27" t="s">
        <v>52</v>
      </c>
      <c s="34" t="s">
        <v>70</v>
      </c>
      <c s="34" t="s">
        <v>3411</v>
      </c>
      <c s="35" t="s">
        <v>5</v>
      </c>
      <c s="6" t="s">
        <v>3412</v>
      </c>
      <c s="36" t="s">
        <v>77</v>
      </c>
      <c s="37">
        <v>16</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38.25">
      <c r="A30" t="s">
        <v>59</v>
      </c>
      <c r="E30" s="39" t="s">
        <v>3413</v>
      </c>
    </row>
    <row r="31" spans="1:13" ht="12.75">
      <c r="A31" t="s">
        <v>49</v>
      </c>
      <c r="C31" s="31" t="s">
        <v>649</v>
      </c>
      <c r="E31" s="33" t="s">
        <v>2329</v>
      </c>
      <c r="J31" s="32">
        <f>0</f>
      </c>
      <c s="32">
        <f>0</f>
      </c>
      <c s="32">
        <f>0+L32</f>
      </c>
      <c s="32">
        <f>0+M32</f>
      </c>
    </row>
    <row r="32" spans="1:16" ht="25.5">
      <c r="A32" t="s">
        <v>52</v>
      </c>
      <c s="34" t="s">
        <v>74</v>
      </c>
      <c s="34" t="s">
        <v>3329</v>
      </c>
      <c s="35" t="s">
        <v>652</v>
      </c>
      <c s="6" t="s">
        <v>3330</v>
      </c>
      <c s="36" t="s">
        <v>654</v>
      </c>
      <c s="37">
        <v>40</v>
      </c>
      <c s="36">
        <v>0</v>
      </c>
      <c s="36">
        <f>ROUND(G32*H32,6)</f>
      </c>
      <c r="L32" s="38">
        <v>0</v>
      </c>
      <c s="32">
        <f>ROUND(ROUND(L32,2)*ROUND(G32,3),2)</f>
      </c>
      <c s="36" t="s">
        <v>655</v>
      </c>
      <c>
        <f>(M32*21)/100</f>
      </c>
      <c t="s">
        <v>27</v>
      </c>
    </row>
    <row r="33" spans="1:5" ht="12.75">
      <c r="A33" s="35" t="s">
        <v>57</v>
      </c>
      <c r="E33" s="39" t="s">
        <v>656</v>
      </c>
    </row>
    <row r="34" spans="1:5" ht="12.75">
      <c r="A34" s="35" t="s">
        <v>58</v>
      </c>
      <c r="E34" s="40" t="s">
        <v>5</v>
      </c>
    </row>
    <row r="35" spans="1:5" ht="165.75">
      <c r="A35" t="s">
        <v>59</v>
      </c>
      <c r="E35" s="39" t="s">
        <v>3331</v>
      </c>
    </row>
    <row r="36" spans="1:13" ht="12.75">
      <c r="A36" t="s">
        <v>49</v>
      </c>
      <c r="C36" s="31" t="s">
        <v>788</v>
      </c>
      <c r="E36" s="33" t="s">
        <v>3414</v>
      </c>
      <c r="J36" s="32">
        <f>0</f>
      </c>
      <c s="32">
        <f>0</f>
      </c>
      <c s="32">
        <f>0+L37</f>
      </c>
      <c s="32">
        <f>0+M37</f>
      </c>
    </row>
    <row r="37" spans="1:16" ht="12.75">
      <c r="A37" t="s">
        <v>52</v>
      </c>
      <c s="34" t="s">
        <v>79</v>
      </c>
      <c s="34" t="s">
        <v>3415</v>
      </c>
      <c s="35" t="s">
        <v>5</v>
      </c>
      <c s="6" t="s">
        <v>3416</v>
      </c>
      <c s="36" t="s">
        <v>3417</v>
      </c>
      <c s="37">
        <v>1</v>
      </c>
      <c s="36">
        <v>0</v>
      </c>
      <c s="36">
        <f>ROUND(G37*H37,6)</f>
      </c>
      <c r="L37" s="38">
        <v>0</v>
      </c>
      <c s="32">
        <f>ROUND(ROUND(L37,2)*ROUND(G37,3),2)</f>
      </c>
      <c s="36" t="s">
        <v>655</v>
      </c>
      <c>
        <f>(M37*21)/100</f>
      </c>
      <c t="s">
        <v>27</v>
      </c>
    </row>
    <row r="38" spans="1:5" ht="12.75">
      <c r="A38" s="35" t="s">
        <v>57</v>
      </c>
      <c r="E38" s="39" t="s">
        <v>5</v>
      </c>
    </row>
    <row r="39" spans="1:5" ht="12.75">
      <c r="A39" s="35" t="s">
        <v>58</v>
      </c>
      <c r="E39" s="40" t="s">
        <v>5</v>
      </c>
    </row>
    <row r="40" spans="1:5" ht="76.5">
      <c r="A40" t="s">
        <v>59</v>
      </c>
      <c r="E40" s="39" t="s">
        <v>3418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COUNTIFS(L8:L90,"=0",A8:A90,"P")+COUNTIFS(L8:L90,"",A8:A90,"P")+SUM(Q8:Q90)</f>
      </c>
    </row>
    <row r="8" spans="1:13" ht="12.75">
      <c r="A8" t="s">
        <v>44</v>
      </c>
      <c r="C8" s="28" t="s">
        <v>3421</v>
      </c>
      <c r="E8" s="30" t="s">
        <v>3420</v>
      </c>
      <c r="J8" s="29">
        <f>0+J9</f>
      </c>
      <c s="29">
        <f>0+K9</f>
      </c>
      <c s="29">
        <f>0+L9</f>
      </c>
      <c s="29">
        <f>0+M9</f>
      </c>
    </row>
    <row r="9" spans="1:13" ht="12.75">
      <c r="A9" t="s">
        <v>49</v>
      </c>
      <c r="C9" s="31" t="s">
        <v>649</v>
      </c>
      <c r="E9" s="33" t="s">
        <v>2329</v>
      </c>
      <c r="J9" s="32">
        <f>0</f>
      </c>
      <c s="32">
        <f>0</f>
      </c>
      <c s="32">
        <f>0+L10+L14+L18+L22+L26+L30+L34+L38+L42+L46+L50+L54+L58+L62+L66+L70+L74+L78+L82+L86+L90</f>
      </c>
      <c s="32">
        <f>0+M10+M14+M18+M22+M26+M30+M34+M38+M42+M46+M50+M54+M58+M62+M66+M70+M74+M78+M82+M86+M90</f>
      </c>
    </row>
    <row r="10" spans="1:16" ht="25.5">
      <c r="A10" t="s">
        <v>52</v>
      </c>
      <c s="34" t="s">
        <v>50</v>
      </c>
      <c s="34" t="s">
        <v>1715</v>
      </c>
      <c s="35" t="s">
        <v>652</v>
      </c>
      <c s="6" t="s">
        <v>1716</v>
      </c>
      <c s="36" t="s">
        <v>654</v>
      </c>
      <c s="37">
        <v>8844.933</v>
      </c>
      <c s="36">
        <v>0</v>
      </c>
      <c s="36">
        <f>ROUND(G10*H10,6)</f>
      </c>
      <c r="L10" s="38">
        <v>0</v>
      </c>
      <c s="32">
        <f>ROUND(ROUND(L10,2)*ROUND(G10,3),2)</f>
      </c>
      <c s="36" t="s">
        <v>655</v>
      </c>
      <c>
        <f>(M10*21)/100</f>
      </c>
      <c t="s">
        <v>27</v>
      </c>
    </row>
    <row r="11" spans="1:5" ht="12.75">
      <c r="A11" s="35" t="s">
        <v>57</v>
      </c>
      <c r="E11" s="39" t="s">
        <v>656</v>
      </c>
    </row>
    <row r="12" spans="1:5" ht="12.75">
      <c r="A12" s="35" t="s">
        <v>58</v>
      </c>
      <c r="E12" s="40" t="s">
        <v>5</v>
      </c>
    </row>
    <row r="13" spans="1:5" ht="165.75">
      <c r="A13" t="s">
        <v>59</v>
      </c>
      <c r="E13" s="39" t="s">
        <v>3422</v>
      </c>
    </row>
    <row r="14" spans="1:16" ht="25.5">
      <c r="A14" t="s">
        <v>52</v>
      </c>
      <c s="34" t="s">
        <v>27</v>
      </c>
      <c s="34" t="s">
        <v>972</v>
      </c>
      <c s="35" t="s">
        <v>652</v>
      </c>
      <c s="6" t="s">
        <v>973</v>
      </c>
      <c s="36" t="s">
        <v>654</v>
      </c>
      <c s="37">
        <v>210.5</v>
      </c>
      <c s="36">
        <v>0</v>
      </c>
      <c s="36">
        <f>ROUND(G14*H14,6)</f>
      </c>
      <c r="L14" s="38">
        <v>0</v>
      </c>
      <c s="32">
        <f>ROUND(ROUND(L14,2)*ROUND(G14,3),2)</f>
      </c>
      <c s="36" t="s">
        <v>655</v>
      </c>
      <c>
        <f>(M14*21)/100</f>
      </c>
      <c t="s">
        <v>27</v>
      </c>
    </row>
    <row r="15" spans="1:5" ht="12.75">
      <c r="A15" s="35" t="s">
        <v>57</v>
      </c>
      <c r="E15" s="39" t="s">
        <v>656</v>
      </c>
    </row>
    <row r="16" spans="1:5" ht="12.75">
      <c r="A16" s="35" t="s">
        <v>58</v>
      </c>
      <c r="E16" s="40" t="s">
        <v>5</v>
      </c>
    </row>
    <row r="17" spans="1:5" ht="165.75">
      <c r="A17" t="s">
        <v>59</v>
      </c>
      <c r="E17" s="39" t="s">
        <v>3422</v>
      </c>
    </row>
    <row r="18" spans="1:16" ht="25.5">
      <c r="A18" t="s">
        <v>52</v>
      </c>
      <c s="34" t="s">
        <v>26</v>
      </c>
      <c s="34" t="s">
        <v>1719</v>
      </c>
      <c s="35" t="s">
        <v>652</v>
      </c>
      <c s="6" t="s">
        <v>1720</v>
      </c>
      <c s="36" t="s">
        <v>654</v>
      </c>
      <c s="37">
        <v>751.999</v>
      </c>
      <c s="36">
        <v>0</v>
      </c>
      <c s="36">
        <f>ROUND(G18*H18,6)</f>
      </c>
      <c r="L18" s="38">
        <v>0</v>
      </c>
      <c s="32">
        <f>ROUND(ROUND(L18,2)*ROUND(G18,3),2)</f>
      </c>
      <c s="36" t="s">
        <v>655</v>
      </c>
      <c>
        <f>(M18*21)/100</f>
      </c>
      <c t="s">
        <v>27</v>
      </c>
    </row>
    <row r="19" spans="1:5" ht="12.75">
      <c r="A19" s="35" t="s">
        <v>57</v>
      </c>
      <c r="E19" s="39" t="s">
        <v>656</v>
      </c>
    </row>
    <row r="20" spans="1:5" ht="12.75">
      <c r="A20" s="35" t="s">
        <v>58</v>
      </c>
      <c r="E20" s="40" t="s">
        <v>5</v>
      </c>
    </row>
    <row r="21" spans="1:5" ht="165.75">
      <c r="A21" t="s">
        <v>59</v>
      </c>
      <c r="E21" s="39" t="s">
        <v>3422</v>
      </c>
    </row>
    <row r="22" spans="1:16" ht="38.25">
      <c r="A22" t="s">
        <v>52</v>
      </c>
      <c s="34" t="s">
        <v>65</v>
      </c>
      <c s="34" t="s">
        <v>2818</v>
      </c>
      <c s="35" t="s">
        <v>652</v>
      </c>
      <c s="6" t="s">
        <v>2819</v>
      </c>
      <c s="36" t="s">
        <v>654</v>
      </c>
      <c s="37">
        <v>1</v>
      </c>
      <c s="36">
        <v>0</v>
      </c>
      <c s="36">
        <f>ROUND(G22*H22,6)</f>
      </c>
      <c r="L22" s="38">
        <v>0</v>
      </c>
      <c s="32">
        <f>ROUND(ROUND(L22,2)*ROUND(G22,3),2)</f>
      </c>
      <c s="36" t="s">
        <v>655</v>
      </c>
      <c>
        <f>(M22*21)/100</f>
      </c>
      <c t="s">
        <v>27</v>
      </c>
    </row>
    <row r="23" spans="1:5" ht="12.75">
      <c r="A23" s="35" t="s">
        <v>57</v>
      </c>
      <c r="E23" s="39" t="s">
        <v>656</v>
      </c>
    </row>
    <row r="24" spans="1:5" ht="12.75">
      <c r="A24" s="35" t="s">
        <v>58</v>
      </c>
      <c r="E24" s="40" t="s">
        <v>5</v>
      </c>
    </row>
    <row r="25" spans="1:5" ht="165.75">
      <c r="A25" t="s">
        <v>59</v>
      </c>
      <c r="E25" s="39" t="s">
        <v>3422</v>
      </c>
    </row>
    <row r="26" spans="1:16" ht="25.5">
      <c r="A26" t="s">
        <v>52</v>
      </c>
      <c s="34" t="s">
        <v>70</v>
      </c>
      <c s="34" t="s">
        <v>3324</v>
      </c>
      <c s="35" t="s">
        <v>652</v>
      </c>
      <c s="6" t="s">
        <v>3325</v>
      </c>
      <c s="36" t="s">
        <v>654</v>
      </c>
      <c s="37">
        <v>0.02</v>
      </c>
      <c s="36">
        <v>0</v>
      </c>
      <c s="36">
        <f>ROUND(G26*H26,6)</f>
      </c>
      <c r="L26" s="38">
        <v>0</v>
      </c>
      <c s="32">
        <f>ROUND(ROUND(L26,2)*ROUND(G26,3),2)</f>
      </c>
      <c s="36" t="s">
        <v>655</v>
      </c>
      <c>
        <f>(M26*21)/100</f>
      </c>
      <c t="s">
        <v>27</v>
      </c>
    </row>
    <row r="27" spans="1:5" ht="12.75">
      <c r="A27" s="35" t="s">
        <v>57</v>
      </c>
      <c r="E27" s="39" t="s">
        <v>656</v>
      </c>
    </row>
    <row r="28" spans="1:5" ht="12.75">
      <c r="A28" s="35" t="s">
        <v>58</v>
      </c>
      <c r="E28" s="40" t="s">
        <v>5</v>
      </c>
    </row>
    <row r="29" spans="1:5" ht="165.75">
      <c r="A29" t="s">
        <v>59</v>
      </c>
      <c r="E29" s="39" t="s">
        <v>3422</v>
      </c>
    </row>
    <row r="30" spans="1:16" ht="25.5">
      <c r="A30" t="s">
        <v>52</v>
      </c>
      <c s="34" t="s">
        <v>74</v>
      </c>
      <c s="34" t="s">
        <v>1367</v>
      </c>
      <c s="35" t="s">
        <v>652</v>
      </c>
      <c s="6" t="s">
        <v>1368</v>
      </c>
      <c s="36" t="s">
        <v>654</v>
      </c>
      <c s="37">
        <v>508.705</v>
      </c>
      <c s="36">
        <v>0</v>
      </c>
      <c s="36">
        <f>ROUND(G30*H30,6)</f>
      </c>
      <c r="L30" s="38">
        <v>0</v>
      </c>
      <c s="32">
        <f>ROUND(ROUND(L30,2)*ROUND(G30,3),2)</f>
      </c>
      <c s="36" t="s">
        <v>655</v>
      </c>
      <c>
        <f>(M30*21)/100</f>
      </c>
      <c t="s">
        <v>27</v>
      </c>
    </row>
    <row r="31" spans="1:5" ht="12.75">
      <c r="A31" s="35" t="s">
        <v>57</v>
      </c>
      <c r="E31" s="39" t="s">
        <v>656</v>
      </c>
    </row>
    <row r="32" spans="1:5" ht="12.75">
      <c r="A32" s="35" t="s">
        <v>58</v>
      </c>
      <c r="E32" s="40" t="s">
        <v>5</v>
      </c>
    </row>
    <row r="33" spans="1:5" ht="165.75">
      <c r="A33" t="s">
        <v>59</v>
      </c>
      <c r="E33" s="39" t="s">
        <v>3422</v>
      </c>
    </row>
    <row r="34" spans="1:16" ht="25.5">
      <c r="A34" t="s">
        <v>52</v>
      </c>
      <c s="34" t="s">
        <v>79</v>
      </c>
      <c s="34" t="s">
        <v>1371</v>
      </c>
      <c s="35" t="s">
        <v>652</v>
      </c>
      <c s="6" t="s">
        <v>1372</v>
      </c>
      <c s="36" t="s">
        <v>654</v>
      </c>
      <c s="37">
        <v>1441.493</v>
      </c>
      <c s="36">
        <v>0</v>
      </c>
      <c s="36">
        <f>ROUND(G34*H34,6)</f>
      </c>
      <c r="L34" s="38">
        <v>0</v>
      </c>
      <c s="32">
        <f>ROUND(ROUND(L34,2)*ROUND(G34,3),2)</f>
      </c>
      <c s="36" t="s">
        <v>655</v>
      </c>
      <c>
        <f>(M34*21)/100</f>
      </c>
      <c t="s">
        <v>27</v>
      </c>
    </row>
    <row r="35" spans="1:5" ht="12.75">
      <c r="A35" s="35" t="s">
        <v>57</v>
      </c>
      <c r="E35" s="39" t="s">
        <v>656</v>
      </c>
    </row>
    <row r="36" spans="1:5" ht="12.75">
      <c r="A36" s="35" t="s">
        <v>58</v>
      </c>
      <c r="E36" s="40" t="s">
        <v>5</v>
      </c>
    </row>
    <row r="37" spans="1:5" ht="165.75">
      <c r="A37" t="s">
        <v>59</v>
      </c>
      <c r="E37" s="39" t="s">
        <v>3422</v>
      </c>
    </row>
    <row r="38" spans="1:16" ht="25.5">
      <c r="A38" t="s">
        <v>52</v>
      </c>
      <c s="34" t="s">
        <v>85</v>
      </c>
      <c s="34" t="s">
        <v>1949</v>
      </c>
      <c s="35" t="s">
        <v>652</v>
      </c>
      <c s="6" t="s">
        <v>1950</v>
      </c>
      <c s="36" t="s">
        <v>654</v>
      </c>
      <c s="37">
        <v>59.8</v>
      </c>
      <c s="36">
        <v>0</v>
      </c>
      <c s="36">
        <f>ROUND(G38*H38,6)</f>
      </c>
      <c r="L38" s="38">
        <v>0</v>
      </c>
      <c s="32">
        <f>ROUND(ROUND(L38,2)*ROUND(G38,3),2)</f>
      </c>
      <c s="36" t="s">
        <v>655</v>
      </c>
      <c>
        <f>(M38*21)/100</f>
      </c>
      <c t="s">
        <v>27</v>
      </c>
    </row>
    <row r="39" spans="1:5" ht="12.75">
      <c r="A39" s="35" t="s">
        <v>57</v>
      </c>
      <c r="E39" s="39" t="s">
        <v>656</v>
      </c>
    </row>
    <row r="40" spans="1:5" ht="12.75">
      <c r="A40" s="35" t="s">
        <v>58</v>
      </c>
      <c r="E40" s="40" t="s">
        <v>5</v>
      </c>
    </row>
    <row r="41" spans="1:5" ht="165.75">
      <c r="A41" t="s">
        <v>59</v>
      </c>
      <c r="E41" s="39" t="s">
        <v>3422</v>
      </c>
    </row>
    <row r="42" spans="1:16" ht="25.5">
      <c r="A42" t="s">
        <v>52</v>
      </c>
      <c s="34" t="s">
        <v>89</v>
      </c>
      <c s="34" t="s">
        <v>3329</v>
      </c>
      <c s="35" t="s">
        <v>652</v>
      </c>
      <c s="6" t="s">
        <v>3330</v>
      </c>
      <c s="36" t="s">
        <v>654</v>
      </c>
      <c s="37">
        <v>40.1</v>
      </c>
      <c s="36">
        <v>0</v>
      </c>
      <c s="36">
        <f>ROUND(G42*H42,6)</f>
      </c>
      <c r="L42" s="38">
        <v>0</v>
      </c>
      <c s="32">
        <f>ROUND(ROUND(L42,2)*ROUND(G42,3),2)</f>
      </c>
      <c s="36" t="s">
        <v>655</v>
      </c>
      <c>
        <f>(M42*21)/100</f>
      </c>
      <c t="s">
        <v>27</v>
      </c>
    </row>
    <row r="43" spans="1:5" ht="12.75">
      <c r="A43" s="35" t="s">
        <v>57</v>
      </c>
      <c r="E43" s="39" t="s">
        <v>656</v>
      </c>
    </row>
    <row r="44" spans="1:5" ht="12.75">
      <c r="A44" s="35" t="s">
        <v>58</v>
      </c>
      <c r="E44" s="40" t="s">
        <v>5</v>
      </c>
    </row>
    <row r="45" spans="1:5" ht="165.75">
      <c r="A45" t="s">
        <v>59</v>
      </c>
      <c r="E45" s="39" t="s">
        <v>3423</v>
      </c>
    </row>
    <row r="46" spans="1:16" ht="25.5">
      <c r="A46" t="s">
        <v>52</v>
      </c>
      <c s="34" t="s">
        <v>93</v>
      </c>
      <c s="34" t="s">
        <v>651</v>
      </c>
      <c s="35" t="s">
        <v>652</v>
      </c>
      <c s="6" t="s">
        <v>653</v>
      </c>
      <c s="36" t="s">
        <v>654</v>
      </c>
      <c s="37">
        <v>3.148</v>
      </c>
      <c s="36">
        <v>0</v>
      </c>
      <c s="36">
        <f>ROUND(G46*H46,6)</f>
      </c>
      <c r="L46" s="38">
        <v>0</v>
      </c>
      <c s="32">
        <f>ROUND(ROUND(L46,2)*ROUND(G46,3),2)</f>
      </c>
      <c s="36" t="s">
        <v>655</v>
      </c>
      <c>
        <f>(M46*21)/100</f>
      </c>
      <c t="s">
        <v>27</v>
      </c>
    </row>
    <row r="47" spans="1:5" ht="12.75">
      <c r="A47" s="35" t="s">
        <v>57</v>
      </c>
      <c r="E47" s="39" t="s">
        <v>656</v>
      </c>
    </row>
    <row r="48" spans="1:5" ht="12.75">
      <c r="A48" s="35" t="s">
        <v>58</v>
      </c>
      <c r="E48" s="40" t="s">
        <v>5</v>
      </c>
    </row>
    <row r="49" spans="1:5" ht="165.75">
      <c r="A49" t="s">
        <v>59</v>
      </c>
      <c r="E49" s="39" t="s">
        <v>3422</v>
      </c>
    </row>
    <row r="50" spans="1:16" ht="25.5">
      <c r="A50" t="s">
        <v>52</v>
      </c>
      <c s="34" t="s">
        <v>97</v>
      </c>
      <c s="34" t="s">
        <v>1374</v>
      </c>
      <c s="35" t="s">
        <v>652</v>
      </c>
      <c s="6" t="s">
        <v>1375</v>
      </c>
      <c s="36" t="s">
        <v>654</v>
      </c>
      <c s="37">
        <v>0.05</v>
      </c>
      <c s="36">
        <v>0</v>
      </c>
      <c s="36">
        <f>ROUND(G50*H50,6)</f>
      </c>
      <c r="L50" s="38">
        <v>0</v>
      </c>
      <c s="32">
        <f>ROUND(ROUND(L50,2)*ROUND(G50,3),2)</f>
      </c>
      <c s="36" t="s">
        <v>655</v>
      </c>
      <c>
        <f>(M50*21)/100</f>
      </c>
      <c t="s">
        <v>27</v>
      </c>
    </row>
    <row r="51" spans="1:5" ht="12.75">
      <c r="A51" s="35" t="s">
        <v>57</v>
      </c>
      <c r="E51" s="39" t="s">
        <v>656</v>
      </c>
    </row>
    <row r="52" spans="1:5" ht="12.75">
      <c r="A52" s="35" t="s">
        <v>58</v>
      </c>
      <c r="E52" s="40" t="s">
        <v>5</v>
      </c>
    </row>
    <row r="53" spans="1:5" ht="165.75">
      <c r="A53" t="s">
        <v>59</v>
      </c>
      <c r="E53" s="39" t="s">
        <v>3422</v>
      </c>
    </row>
    <row r="54" spans="1:16" ht="25.5">
      <c r="A54" t="s">
        <v>52</v>
      </c>
      <c s="34" t="s">
        <v>100</v>
      </c>
      <c s="34" t="s">
        <v>3057</v>
      </c>
      <c s="35" t="s">
        <v>652</v>
      </c>
      <c s="6" t="s">
        <v>3058</v>
      </c>
      <c s="36" t="s">
        <v>654</v>
      </c>
      <c s="37">
        <v>0.5</v>
      </c>
      <c s="36">
        <v>0</v>
      </c>
      <c s="36">
        <f>ROUND(G54*H54,6)</f>
      </c>
      <c r="L54" s="38">
        <v>0</v>
      </c>
      <c s="32">
        <f>ROUND(ROUND(L54,2)*ROUND(G54,3),2)</f>
      </c>
      <c s="36" t="s">
        <v>655</v>
      </c>
      <c>
        <f>(M54*21)/100</f>
      </c>
      <c t="s">
        <v>27</v>
      </c>
    </row>
    <row r="55" spans="1:5" ht="12.75">
      <c r="A55" s="35" t="s">
        <v>57</v>
      </c>
      <c r="E55" s="39" t="s">
        <v>656</v>
      </c>
    </row>
    <row r="56" spans="1:5" ht="12.75">
      <c r="A56" s="35" t="s">
        <v>58</v>
      </c>
      <c r="E56" s="40" t="s">
        <v>5</v>
      </c>
    </row>
    <row r="57" spans="1:5" ht="165.75">
      <c r="A57" t="s">
        <v>59</v>
      </c>
      <c r="E57" s="39" t="s">
        <v>3422</v>
      </c>
    </row>
    <row r="58" spans="1:16" ht="38.25">
      <c r="A58" t="s">
        <v>52</v>
      </c>
      <c s="34" t="s">
        <v>104</v>
      </c>
      <c s="34" t="s">
        <v>658</v>
      </c>
      <c s="35" t="s">
        <v>652</v>
      </c>
      <c s="6" t="s">
        <v>659</v>
      </c>
      <c s="36" t="s">
        <v>654</v>
      </c>
      <c s="37">
        <v>1.61</v>
      </c>
      <c s="36">
        <v>0</v>
      </c>
      <c s="36">
        <f>ROUND(G58*H58,6)</f>
      </c>
      <c r="L58" s="38">
        <v>0</v>
      </c>
      <c s="32">
        <f>ROUND(ROUND(L58,2)*ROUND(G58,3),2)</f>
      </c>
      <c s="36" t="s">
        <v>655</v>
      </c>
      <c>
        <f>(M58*21)/100</f>
      </c>
      <c t="s">
        <v>27</v>
      </c>
    </row>
    <row r="59" spans="1:5" ht="25.5">
      <c r="A59" s="35" t="s">
        <v>57</v>
      </c>
      <c r="E59" s="39" t="s">
        <v>3424</v>
      </c>
    </row>
    <row r="60" spans="1:5" ht="12.75">
      <c r="A60" s="35" t="s">
        <v>58</v>
      </c>
      <c r="E60" s="40" t="s">
        <v>5</v>
      </c>
    </row>
    <row r="61" spans="1:5" ht="165.75">
      <c r="A61" t="s">
        <v>59</v>
      </c>
      <c r="E61" s="39" t="s">
        <v>3422</v>
      </c>
    </row>
    <row r="62" spans="1:16" ht="38.25">
      <c r="A62" t="s">
        <v>52</v>
      </c>
      <c s="34" t="s">
        <v>108</v>
      </c>
      <c s="34" t="s">
        <v>2399</v>
      </c>
      <c s="35" t="s">
        <v>652</v>
      </c>
      <c s="6" t="s">
        <v>2400</v>
      </c>
      <c s="36" t="s">
        <v>654</v>
      </c>
      <c s="37">
        <v>1.3</v>
      </c>
      <c s="36">
        <v>0</v>
      </c>
      <c s="36">
        <f>ROUND(G62*H62,6)</f>
      </c>
      <c r="L62" s="38">
        <v>0</v>
      </c>
      <c s="32">
        <f>ROUND(ROUND(L62,2)*ROUND(G62,3),2)</f>
      </c>
      <c s="36" t="s">
        <v>655</v>
      </c>
      <c>
        <f>(M62*21)/100</f>
      </c>
      <c t="s">
        <v>27</v>
      </c>
    </row>
    <row r="63" spans="1:5" ht="38.25">
      <c r="A63" s="35" t="s">
        <v>57</v>
      </c>
      <c r="E63" s="39" t="s">
        <v>3425</v>
      </c>
    </row>
    <row r="64" spans="1:5" ht="12.75">
      <c r="A64" s="35" t="s">
        <v>58</v>
      </c>
      <c r="E64" s="40" t="s">
        <v>5</v>
      </c>
    </row>
    <row r="65" spans="1:5" ht="165.75">
      <c r="A65" t="s">
        <v>59</v>
      </c>
      <c r="E65" s="39" t="s">
        <v>3422</v>
      </c>
    </row>
    <row r="66" spans="1:16" ht="25.5">
      <c r="A66" t="s">
        <v>52</v>
      </c>
      <c s="34" t="s">
        <v>112</v>
      </c>
      <c s="34" t="s">
        <v>1725</v>
      </c>
      <c s="35" t="s">
        <v>652</v>
      </c>
      <c s="6" t="s">
        <v>1726</v>
      </c>
      <c s="36" t="s">
        <v>654</v>
      </c>
      <c s="37">
        <v>7.763</v>
      </c>
      <c s="36">
        <v>0</v>
      </c>
      <c s="36">
        <f>ROUND(G66*H66,6)</f>
      </c>
      <c r="L66" s="38">
        <v>0</v>
      </c>
      <c s="32">
        <f>ROUND(ROUND(L66,2)*ROUND(G66,3),2)</f>
      </c>
      <c s="36" t="s">
        <v>655</v>
      </c>
      <c>
        <f>(M66*21)/100</f>
      </c>
      <c t="s">
        <v>27</v>
      </c>
    </row>
    <row r="67" spans="1:5" ht="25.5">
      <c r="A67" s="35" t="s">
        <v>57</v>
      </c>
      <c r="E67" s="39" t="s">
        <v>3426</v>
      </c>
    </row>
    <row r="68" spans="1:5" ht="12.75">
      <c r="A68" s="35" t="s">
        <v>58</v>
      </c>
      <c r="E68" s="40" t="s">
        <v>5</v>
      </c>
    </row>
    <row r="69" spans="1:5" ht="165.75">
      <c r="A69" t="s">
        <v>59</v>
      </c>
      <c r="E69" s="39" t="s">
        <v>3422</v>
      </c>
    </row>
    <row r="70" spans="1:16" ht="25.5">
      <c r="A70" t="s">
        <v>52</v>
      </c>
      <c s="34" t="s">
        <v>116</v>
      </c>
      <c s="34" t="s">
        <v>2821</v>
      </c>
      <c s="35" t="s">
        <v>652</v>
      </c>
      <c s="6" t="s">
        <v>2822</v>
      </c>
      <c s="36" t="s">
        <v>654</v>
      </c>
      <c s="37">
        <v>1</v>
      </c>
      <c s="36">
        <v>0</v>
      </c>
      <c s="36">
        <f>ROUND(G70*H70,6)</f>
      </c>
      <c r="L70" s="38">
        <v>0</v>
      </c>
      <c s="32">
        <f>ROUND(ROUND(L70,2)*ROUND(G70,3),2)</f>
      </c>
      <c s="36" t="s">
        <v>655</v>
      </c>
      <c>
        <f>(M70*21)/100</f>
      </c>
      <c t="s">
        <v>27</v>
      </c>
    </row>
    <row r="71" spans="1:5" ht="25.5">
      <c r="A71" s="35" t="s">
        <v>57</v>
      </c>
      <c r="E71" s="39" t="s">
        <v>3426</v>
      </c>
    </row>
    <row r="72" spans="1:5" ht="12.75">
      <c r="A72" s="35" t="s">
        <v>58</v>
      </c>
      <c r="E72" s="40" t="s">
        <v>5</v>
      </c>
    </row>
    <row r="73" spans="1:5" ht="165.75">
      <c r="A73" t="s">
        <v>59</v>
      </c>
      <c r="E73" s="39" t="s">
        <v>3422</v>
      </c>
    </row>
    <row r="74" spans="1:16" ht="25.5">
      <c r="A74" t="s">
        <v>52</v>
      </c>
      <c s="34" t="s">
        <v>120</v>
      </c>
      <c s="34" t="s">
        <v>3061</v>
      </c>
      <c s="35" t="s">
        <v>652</v>
      </c>
      <c s="6" t="s">
        <v>3062</v>
      </c>
      <c s="36" t="s">
        <v>654</v>
      </c>
      <c s="37">
        <v>1</v>
      </c>
      <c s="36">
        <v>0</v>
      </c>
      <c s="36">
        <f>ROUND(G74*H74,6)</f>
      </c>
      <c r="L74" s="38">
        <v>0</v>
      </c>
      <c s="32">
        <f>ROUND(ROUND(L74,2)*ROUND(G74,3),2)</f>
      </c>
      <c s="36" t="s">
        <v>655</v>
      </c>
      <c>
        <f>(M74*21)/100</f>
      </c>
      <c t="s">
        <v>27</v>
      </c>
    </row>
    <row r="75" spans="1:5" ht="25.5">
      <c r="A75" s="35" t="s">
        <v>57</v>
      </c>
      <c r="E75" s="39" t="s">
        <v>3426</v>
      </c>
    </row>
    <row r="76" spans="1:5" ht="12.75">
      <c r="A76" s="35" t="s">
        <v>58</v>
      </c>
      <c r="E76" s="40" t="s">
        <v>5</v>
      </c>
    </row>
    <row r="77" spans="1:5" ht="165.75">
      <c r="A77" t="s">
        <v>59</v>
      </c>
      <c r="E77" s="39" t="s">
        <v>3422</v>
      </c>
    </row>
    <row r="78" spans="1:16" ht="25.5">
      <c r="A78" t="s">
        <v>52</v>
      </c>
      <c s="34" t="s">
        <v>123</v>
      </c>
      <c s="34" t="s">
        <v>661</v>
      </c>
      <c s="35" t="s">
        <v>652</v>
      </c>
      <c s="6" t="s">
        <v>662</v>
      </c>
      <c s="36" t="s">
        <v>654</v>
      </c>
      <c s="37">
        <v>1.329</v>
      </c>
      <c s="36">
        <v>0</v>
      </c>
      <c s="36">
        <f>ROUND(G78*H78,6)</f>
      </c>
      <c r="L78" s="38">
        <v>0</v>
      </c>
      <c s="32">
        <f>ROUND(ROUND(L78,2)*ROUND(G78,3),2)</f>
      </c>
      <c s="36" t="s">
        <v>655</v>
      </c>
      <c>
        <f>(M78*21)/100</f>
      </c>
      <c t="s">
        <v>27</v>
      </c>
    </row>
    <row r="79" spans="1:5" ht="25.5">
      <c r="A79" s="35" t="s">
        <v>57</v>
      </c>
      <c r="E79" s="39" t="s">
        <v>3426</v>
      </c>
    </row>
    <row r="80" spans="1:5" ht="12.75">
      <c r="A80" s="35" t="s">
        <v>58</v>
      </c>
      <c r="E80" s="40" t="s">
        <v>5</v>
      </c>
    </row>
    <row r="81" spans="1:5" ht="165.75">
      <c r="A81" t="s">
        <v>59</v>
      </c>
      <c r="E81" s="39" t="s">
        <v>3422</v>
      </c>
    </row>
    <row r="82" spans="1:16" ht="25.5">
      <c r="A82" t="s">
        <v>52</v>
      </c>
      <c s="34" t="s">
        <v>128</v>
      </c>
      <c s="34" t="s">
        <v>974</v>
      </c>
      <c s="35" t="s">
        <v>652</v>
      </c>
      <c s="6" t="s">
        <v>975</v>
      </c>
      <c s="36" t="s">
        <v>654</v>
      </c>
      <c s="37">
        <v>0.04</v>
      </c>
      <c s="36">
        <v>0</v>
      </c>
      <c s="36">
        <f>ROUND(G82*H82,6)</f>
      </c>
      <c r="L82" s="38">
        <v>0</v>
      </c>
      <c s="32">
        <f>ROUND(ROUND(L82,2)*ROUND(G82,3),2)</f>
      </c>
      <c s="36" t="s">
        <v>655</v>
      </c>
      <c>
        <f>(M82*21)/100</f>
      </c>
      <c t="s">
        <v>27</v>
      </c>
    </row>
    <row r="83" spans="1:5" ht="12.75">
      <c r="A83" s="35" t="s">
        <v>57</v>
      </c>
      <c r="E83" s="39" t="s">
        <v>656</v>
      </c>
    </row>
    <row r="84" spans="1:5" ht="12.75">
      <c r="A84" s="35" t="s">
        <v>58</v>
      </c>
      <c r="E84" s="40" t="s">
        <v>5</v>
      </c>
    </row>
    <row r="85" spans="1:5" ht="165.75">
      <c r="A85" t="s">
        <v>59</v>
      </c>
      <c r="E85" s="39" t="s">
        <v>3422</v>
      </c>
    </row>
    <row r="86" spans="1:16" ht="25.5">
      <c r="A86" t="s">
        <v>52</v>
      </c>
      <c s="34" t="s">
        <v>131</v>
      </c>
      <c s="34" t="s">
        <v>2516</v>
      </c>
      <c s="35" t="s">
        <v>652</v>
      </c>
      <c s="6" t="s">
        <v>2517</v>
      </c>
      <c s="36" t="s">
        <v>654</v>
      </c>
      <c s="37">
        <v>0.03</v>
      </c>
      <c s="36">
        <v>0</v>
      </c>
      <c s="36">
        <f>ROUND(G86*H86,6)</f>
      </c>
      <c r="L86" s="38">
        <v>0</v>
      </c>
      <c s="32">
        <f>ROUND(ROUND(L86,2)*ROUND(G86,3),2)</f>
      </c>
      <c s="36" t="s">
        <v>655</v>
      </c>
      <c>
        <f>(M86*21)/100</f>
      </c>
      <c t="s">
        <v>27</v>
      </c>
    </row>
    <row r="87" spans="1:5" ht="12.75">
      <c r="A87" s="35" t="s">
        <v>57</v>
      </c>
      <c r="E87" s="39" t="s">
        <v>656</v>
      </c>
    </row>
    <row r="88" spans="1:5" ht="12.75">
      <c r="A88" s="35" t="s">
        <v>58</v>
      </c>
      <c r="E88" s="40" t="s">
        <v>5</v>
      </c>
    </row>
    <row r="89" spans="1:5" ht="165.75">
      <c r="A89" t="s">
        <v>59</v>
      </c>
      <c r="E89" s="39" t="s">
        <v>3422</v>
      </c>
    </row>
    <row r="90" spans="1:16" ht="25.5">
      <c r="A90" t="s">
        <v>52</v>
      </c>
      <c s="34" t="s">
        <v>134</v>
      </c>
      <c s="34" t="s">
        <v>2518</v>
      </c>
      <c s="35" t="s">
        <v>652</v>
      </c>
      <c s="6" t="s">
        <v>2519</v>
      </c>
      <c s="36" t="s">
        <v>654</v>
      </c>
      <c s="37">
        <v>0.03</v>
      </c>
      <c s="36">
        <v>0</v>
      </c>
      <c s="36">
        <f>ROUND(G90*H90,6)</f>
      </c>
      <c r="L90" s="38">
        <v>0</v>
      </c>
      <c s="32">
        <f>ROUND(ROUND(L90,2)*ROUND(G90,3),2)</f>
      </c>
      <c s="36" t="s">
        <v>655</v>
      </c>
      <c>
        <f>(M90*21)/100</f>
      </c>
      <c t="s">
        <v>27</v>
      </c>
    </row>
    <row r="91" spans="1:5" ht="12.75">
      <c r="A91" s="35" t="s">
        <v>57</v>
      </c>
      <c r="E91" s="39" t="s">
        <v>656</v>
      </c>
    </row>
    <row r="92" spans="1:5" ht="12.75">
      <c r="A92" s="35" t="s">
        <v>58</v>
      </c>
      <c r="E92" s="40" t="s">
        <v>5</v>
      </c>
    </row>
    <row r="93" spans="1:5" ht="165.75">
      <c r="A93" t="s">
        <v>59</v>
      </c>
      <c r="E93" s="39" t="s">
        <v>3422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COUNTIFS(L8:L43,"=0",A8:A43,"P")+COUNTIFS(L8:L43,"",A8:A43,"P")+SUM(Q8:Q43)</f>
      </c>
    </row>
    <row r="8" spans="1:13" ht="12.75">
      <c r="A8" t="s">
        <v>44</v>
      </c>
      <c r="C8" s="28" t="s">
        <v>3429</v>
      </c>
      <c r="E8" s="30" t="s">
        <v>3428</v>
      </c>
      <c r="J8" s="29">
        <f>0+J9+J30</f>
      </c>
      <c s="29">
        <f>0+K9+K30</f>
      </c>
      <c s="29">
        <f>0+L9+L30</f>
      </c>
      <c s="29">
        <f>0+M9+M30</f>
      </c>
    </row>
    <row r="9" spans="1:13" ht="12.75">
      <c r="A9" t="s">
        <v>49</v>
      </c>
      <c r="C9" s="31" t="s">
        <v>50</v>
      </c>
      <c r="E9" s="33" t="s">
        <v>3430</v>
      </c>
      <c r="J9" s="32">
        <f>0</f>
      </c>
      <c s="32">
        <f>0</f>
      </c>
      <c s="32">
        <f>0+L10+L14+L18+L22+L26</f>
      </c>
      <c s="32">
        <f>0+M10+M14+M18+M22+M26</f>
      </c>
    </row>
    <row r="10" spans="1:16" ht="12.75">
      <c r="A10" t="s">
        <v>52</v>
      </c>
      <c s="34" t="s">
        <v>50</v>
      </c>
      <c s="34" t="s">
        <v>3431</v>
      </c>
      <c s="35" t="s">
        <v>5</v>
      </c>
      <c s="6" t="s">
        <v>3432</v>
      </c>
      <c s="36" t="s">
        <v>430</v>
      </c>
      <c s="37">
        <v>1</v>
      </c>
      <c s="36">
        <v>0</v>
      </c>
      <c s="36">
        <f>ROUND(G10*H10,6)</f>
      </c>
      <c r="L10" s="38">
        <v>0</v>
      </c>
      <c s="32">
        <f>ROUND(ROUND(L10,2)*ROUND(G10,3),2)</f>
      </c>
      <c s="36" t="s">
        <v>655</v>
      </c>
      <c>
        <f>(M10*21)/100</f>
      </c>
      <c t="s">
        <v>27</v>
      </c>
    </row>
    <row r="11" spans="1:5" ht="12.75">
      <c r="A11" s="35" t="s">
        <v>57</v>
      </c>
      <c r="E11" s="39" t="s">
        <v>3433</v>
      </c>
    </row>
    <row r="12" spans="1:5" ht="12.75">
      <c r="A12" s="35" t="s">
        <v>58</v>
      </c>
      <c r="E12" s="40" t="s">
        <v>5</v>
      </c>
    </row>
    <row r="13" spans="1:5" ht="12.75">
      <c r="A13" t="s">
        <v>59</v>
      </c>
      <c r="E13" s="39" t="s">
        <v>5</v>
      </c>
    </row>
    <row r="14" spans="1:16" ht="12.75">
      <c r="A14" t="s">
        <v>52</v>
      </c>
      <c s="34" t="s">
        <v>27</v>
      </c>
      <c s="34" t="s">
        <v>3434</v>
      </c>
      <c s="35" t="s">
        <v>5</v>
      </c>
      <c s="6" t="s">
        <v>3435</v>
      </c>
      <c s="36" t="s">
        <v>430</v>
      </c>
      <c s="37">
        <v>1</v>
      </c>
      <c s="36">
        <v>0</v>
      </c>
      <c s="36">
        <f>ROUND(G14*H14,6)</f>
      </c>
      <c r="L14" s="38">
        <v>0</v>
      </c>
      <c s="32">
        <f>ROUND(ROUND(L14,2)*ROUND(G14,3),2)</f>
      </c>
      <c s="36" t="s">
        <v>655</v>
      </c>
      <c>
        <f>(M14*21)/100</f>
      </c>
      <c t="s">
        <v>27</v>
      </c>
    </row>
    <row r="15" spans="1:5" ht="12.75">
      <c r="A15" s="35" t="s">
        <v>57</v>
      </c>
      <c r="E15" s="39" t="s">
        <v>3436</v>
      </c>
    </row>
    <row r="16" spans="1:5" ht="12.75">
      <c r="A16" s="35" t="s">
        <v>58</v>
      </c>
      <c r="E16" s="40" t="s">
        <v>5</v>
      </c>
    </row>
    <row r="17" spans="1:5" ht="12.75">
      <c r="A17" t="s">
        <v>59</v>
      </c>
      <c r="E17" s="39" t="s">
        <v>5</v>
      </c>
    </row>
    <row r="18" spans="1:16" ht="12.75">
      <c r="A18" t="s">
        <v>52</v>
      </c>
      <c s="34" t="s">
        <v>26</v>
      </c>
      <c s="34" t="s">
        <v>3437</v>
      </c>
      <c s="35" t="s">
        <v>5</v>
      </c>
      <c s="6" t="s">
        <v>3438</v>
      </c>
      <c s="36" t="s">
        <v>430</v>
      </c>
      <c s="37">
        <v>1</v>
      </c>
      <c s="36">
        <v>0</v>
      </c>
      <c s="36">
        <f>ROUND(G18*H18,6)</f>
      </c>
      <c r="L18" s="38">
        <v>0</v>
      </c>
      <c s="32">
        <f>ROUND(ROUND(L18,2)*ROUND(G18,3),2)</f>
      </c>
      <c s="36" t="s">
        <v>655</v>
      </c>
      <c>
        <f>(M18*21)/100</f>
      </c>
      <c t="s">
        <v>27</v>
      </c>
    </row>
    <row r="19" spans="1:5" ht="12.75">
      <c r="A19" s="35" t="s">
        <v>57</v>
      </c>
      <c r="E19" s="39" t="s">
        <v>3439</v>
      </c>
    </row>
    <row r="20" spans="1:5" ht="12.75">
      <c r="A20" s="35" t="s">
        <v>58</v>
      </c>
      <c r="E20" s="40" t="s">
        <v>5</v>
      </c>
    </row>
    <row r="21" spans="1:5" ht="12.75">
      <c r="A21" t="s">
        <v>59</v>
      </c>
      <c r="E21" s="39" t="s">
        <v>5</v>
      </c>
    </row>
    <row r="22" spans="1:16" ht="12.75">
      <c r="A22" t="s">
        <v>52</v>
      </c>
      <c s="34" t="s">
        <v>65</v>
      </c>
      <c s="34" t="s">
        <v>3440</v>
      </c>
      <c s="35" t="s">
        <v>5</v>
      </c>
      <c s="6" t="s">
        <v>3441</v>
      </c>
      <c s="36" t="s">
        <v>430</v>
      </c>
      <c s="37">
        <v>1</v>
      </c>
      <c s="36">
        <v>0</v>
      </c>
      <c s="36">
        <f>ROUND(G22*H22,6)</f>
      </c>
      <c r="L22" s="38">
        <v>0</v>
      </c>
      <c s="32">
        <f>ROUND(ROUND(L22,2)*ROUND(G22,3),2)</f>
      </c>
      <c s="36" t="s">
        <v>655</v>
      </c>
      <c>
        <f>(M22*21)/100</f>
      </c>
      <c t="s">
        <v>27</v>
      </c>
    </row>
    <row r="23" spans="1:5" ht="51">
      <c r="A23" s="35" t="s">
        <v>57</v>
      </c>
      <c r="E23" s="39" t="s">
        <v>3442</v>
      </c>
    </row>
    <row r="24" spans="1:5" ht="12.75">
      <c r="A24" s="35" t="s">
        <v>58</v>
      </c>
      <c r="E24" s="40" t="s">
        <v>3443</v>
      </c>
    </row>
    <row r="25" spans="1:5" ht="38.25">
      <c r="A25" t="s">
        <v>59</v>
      </c>
      <c r="E25" s="39" t="s">
        <v>3444</v>
      </c>
    </row>
    <row r="26" spans="1:16" ht="12.75">
      <c r="A26" t="s">
        <v>52</v>
      </c>
      <c s="34" t="s">
        <v>89</v>
      </c>
      <c s="34" t="s">
        <v>3445</v>
      </c>
      <c s="35" t="s">
        <v>5</v>
      </c>
      <c s="6" t="s">
        <v>3446</v>
      </c>
      <c s="36" t="s">
        <v>1202</v>
      </c>
      <c s="37">
        <v>1</v>
      </c>
      <c s="36">
        <v>0</v>
      </c>
      <c s="36">
        <f>ROUND(G26*H26,6)</f>
      </c>
      <c r="L26" s="38">
        <v>0</v>
      </c>
      <c s="32">
        <f>ROUND(ROUND(L26,2)*ROUND(G26,3),2)</f>
      </c>
      <c s="36" t="s">
        <v>655</v>
      </c>
      <c>
        <f>(M26*0)/100</f>
      </c>
      <c t="s">
        <v>334</v>
      </c>
    </row>
    <row r="27" spans="1:5" ht="12.75">
      <c r="A27" s="35" t="s">
        <v>57</v>
      </c>
      <c r="E27" s="39" t="s">
        <v>5</v>
      </c>
    </row>
    <row r="28" spans="1:5" ht="12.75">
      <c r="A28" s="35" t="s">
        <v>58</v>
      </c>
      <c r="E28" s="40" t="s">
        <v>5</v>
      </c>
    </row>
    <row r="29" spans="1:5" ht="51">
      <c r="A29" t="s">
        <v>59</v>
      </c>
      <c r="E29" s="39" t="s">
        <v>3447</v>
      </c>
    </row>
    <row r="30" spans="1:13" ht="12.75">
      <c r="A30" t="s">
        <v>49</v>
      </c>
      <c r="C30" s="31" t="s">
        <v>27</v>
      </c>
      <c r="E30" s="33" t="s">
        <v>3448</v>
      </c>
      <c r="J30" s="32">
        <f>0</f>
      </c>
      <c s="32">
        <f>0</f>
      </c>
      <c s="32">
        <f>0+L31+L35+L39+L43</f>
      </c>
      <c s="32">
        <f>0+M31+M35+M39+M43</f>
      </c>
    </row>
    <row r="31" spans="1:16" ht="12.75">
      <c r="A31" t="s">
        <v>52</v>
      </c>
      <c s="34" t="s">
        <v>70</v>
      </c>
      <c s="34" t="s">
        <v>3445</v>
      </c>
      <c s="35" t="s">
        <v>5</v>
      </c>
      <c s="6" t="s">
        <v>3449</v>
      </c>
      <c s="36" t="s">
        <v>430</v>
      </c>
      <c s="37">
        <v>1</v>
      </c>
      <c s="36">
        <v>0</v>
      </c>
      <c s="36">
        <f>ROUND(G31*H31,6)</f>
      </c>
      <c r="L31" s="38">
        <v>0</v>
      </c>
      <c s="32">
        <f>ROUND(ROUND(L31,2)*ROUND(G31,3),2)</f>
      </c>
      <c s="36" t="s">
        <v>655</v>
      </c>
      <c>
        <f>(M31*21)/100</f>
      </c>
      <c t="s">
        <v>27</v>
      </c>
    </row>
    <row r="32" spans="1:5" ht="12.75">
      <c r="A32" s="35" t="s">
        <v>57</v>
      </c>
      <c r="E32" s="39" t="s">
        <v>3450</v>
      </c>
    </row>
    <row r="33" spans="1:5" ht="12.75">
      <c r="A33" s="35" t="s">
        <v>58</v>
      </c>
      <c r="E33" s="40" t="s">
        <v>5</v>
      </c>
    </row>
    <row r="34" spans="1:5" ht="12.75">
      <c r="A34" t="s">
        <v>59</v>
      </c>
      <c r="E34" s="39" t="s">
        <v>5</v>
      </c>
    </row>
    <row r="35" spans="1:16" ht="12.75">
      <c r="A35" t="s">
        <v>52</v>
      </c>
      <c s="34" t="s">
        <v>74</v>
      </c>
      <c s="34" t="s">
        <v>3451</v>
      </c>
      <c s="35" t="s">
        <v>5</v>
      </c>
      <c s="6" t="s">
        <v>3452</v>
      </c>
      <c s="36" t="s">
        <v>430</v>
      </c>
      <c s="37">
        <v>1</v>
      </c>
      <c s="36">
        <v>0</v>
      </c>
      <c s="36">
        <f>ROUND(G35*H35,6)</f>
      </c>
      <c r="L35" s="38">
        <v>0</v>
      </c>
      <c s="32">
        <f>ROUND(ROUND(L35,2)*ROUND(G35,3),2)</f>
      </c>
      <c s="36" t="s">
        <v>655</v>
      </c>
      <c>
        <f>(M35*21)/100</f>
      </c>
      <c t="s">
        <v>27</v>
      </c>
    </row>
    <row r="36" spans="1:5" ht="12.75">
      <c r="A36" s="35" t="s">
        <v>57</v>
      </c>
      <c r="E36" s="39" t="s">
        <v>3453</v>
      </c>
    </row>
    <row r="37" spans="1:5" ht="12.75">
      <c r="A37" s="35" t="s">
        <v>58</v>
      </c>
      <c r="E37" s="40" t="s">
        <v>5</v>
      </c>
    </row>
    <row r="38" spans="1:5" ht="12.75">
      <c r="A38" t="s">
        <v>59</v>
      </c>
      <c r="E38" s="39" t="s">
        <v>5</v>
      </c>
    </row>
    <row r="39" spans="1:16" ht="12.75">
      <c r="A39" t="s">
        <v>52</v>
      </c>
      <c s="34" t="s">
        <v>79</v>
      </c>
      <c s="34" t="s">
        <v>3454</v>
      </c>
      <c s="35" t="s">
        <v>5</v>
      </c>
      <c s="6" t="s">
        <v>3455</v>
      </c>
      <c s="36" t="s">
        <v>83</v>
      </c>
      <c s="37">
        <v>2</v>
      </c>
      <c s="36">
        <v>0</v>
      </c>
      <c s="36">
        <f>ROUND(G39*H39,6)</f>
      </c>
      <c r="L39" s="38">
        <v>0</v>
      </c>
      <c s="32">
        <f>ROUND(ROUND(L39,2)*ROUND(G39,3),2)</f>
      </c>
      <c s="36" t="s">
        <v>655</v>
      </c>
      <c>
        <f>(M39*21)/100</f>
      </c>
      <c t="s">
        <v>27</v>
      </c>
    </row>
    <row r="40" spans="1:5" ht="12.75">
      <c r="A40" s="35" t="s">
        <v>57</v>
      </c>
      <c r="E40" s="39" t="s">
        <v>3456</v>
      </c>
    </row>
    <row r="41" spans="1:5" ht="12.75">
      <c r="A41" s="35" t="s">
        <v>58</v>
      </c>
      <c r="E41" s="40" t="s">
        <v>5</v>
      </c>
    </row>
    <row r="42" spans="1:5" ht="12.75">
      <c r="A42" t="s">
        <v>59</v>
      </c>
      <c r="E42" s="39" t="s">
        <v>5</v>
      </c>
    </row>
    <row r="43" spans="1:16" ht="12.75">
      <c r="A43" t="s">
        <v>52</v>
      </c>
      <c s="34" t="s">
        <v>85</v>
      </c>
      <c s="34" t="s">
        <v>3457</v>
      </c>
      <c s="35" t="s">
        <v>5</v>
      </c>
      <c s="6" t="s">
        <v>3458</v>
      </c>
      <c s="36" t="s">
        <v>430</v>
      </c>
      <c s="37">
        <v>1</v>
      </c>
      <c s="36">
        <v>0</v>
      </c>
      <c s="36">
        <f>ROUND(G43*H43,6)</f>
      </c>
      <c r="L43" s="38">
        <v>0</v>
      </c>
      <c s="32">
        <f>ROUND(ROUND(L43,2)*ROUND(G43,3),2)</f>
      </c>
      <c s="36" t="s">
        <v>655</v>
      </c>
      <c>
        <f>(M43*21)/100</f>
      </c>
      <c t="s">
        <v>27</v>
      </c>
    </row>
    <row r="44" spans="1:5" ht="12.75">
      <c r="A44" s="35" t="s">
        <v>57</v>
      </c>
      <c r="E44" s="39" t="s">
        <v>3458</v>
      </c>
    </row>
    <row r="45" spans="1:5" ht="12.75">
      <c r="A45" s="35" t="s">
        <v>58</v>
      </c>
      <c r="E45" s="40" t="s">
        <v>5</v>
      </c>
    </row>
    <row r="46" spans="1:5" ht="12.75">
      <c r="A46" t="s">
        <v>59</v>
      </c>
      <c r="E4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6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COUNTIFS(L8:L661,"=0",A8:A661,"P")+COUNTIFS(L8:L661,"",A8:A661,"P")+SUM(Q8:Q661)</f>
      </c>
    </row>
    <row r="8" spans="1:13" ht="12.75">
      <c r="A8" t="s">
        <v>44</v>
      </c>
      <c r="C8" s="28" t="s">
        <v>45</v>
      </c>
      <c r="E8" s="30" t="s">
        <v>17</v>
      </c>
      <c r="J8" s="29">
        <f>0+J9</f>
      </c>
      <c s="29">
        <f>0+K9</f>
      </c>
      <c s="29">
        <f>0+L9</f>
      </c>
      <c s="29">
        <f>0+M9</f>
      </c>
    </row>
    <row r="9" spans="1:13" ht="12.75">
      <c r="A9" t="s">
        <v>46</v>
      </c>
      <c r="C9" s="31" t="s">
        <v>47</v>
      </c>
      <c r="E9" s="33" t="s">
        <v>48</v>
      </c>
      <c r="J9" s="32">
        <f>0+J10+J35</f>
      </c>
      <c s="32">
        <f>0+K10+K35</f>
      </c>
      <c s="32">
        <f>0+L10+L35</f>
      </c>
      <c s="32">
        <f>0+M10+M35</f>
      </c>
    </row>
    <row r="10" spans="1:13" ht="12.75">
      <c r="A10" t="s">
        <v>49</v>
      </c>
      <c r="C10" s="31" t="s">
        <v>50</v>
      </c>
      <c r="E10" s="33" t="s">
        <v>51</v>
      </c>
      <c r="J10" s="32">
        <f>0</f>
      </c>
      <c s="32">
        <f>0</f>
      </c>
      <c s="32">
        <f>0+L11+L15+L19+L23+L27+L31</f>
      </c>
      <c s="32">
        <f>0+M11+M15+M19+M23+M27+M31</f>
      </c>
    </row>
    <row r="11" spans="1:16" ht="12.75">
      <c r="A11" t="s">
        <v>52</v>
      </c>
      <c s="34" t="s">
        <v>50</v>
      </c>
      <c s="34" t="s">
        <v>53</v>
      </c>
      <c s="35" t="s">
        <v>5</v>
      </c>
      <c s="6" t="s">
        <v>54</v>
      </c>
      <c s="36" t="s">
        <v>55</v>
      </c>
      <c s="37">
        <v>47.25</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344.25">
      <c r="A14" t="s">
        <v>59</v>
      </c>
      <c r="E14" s="39" t="s">
        <v>60</v>
      </c>
    </row>
    <row r="15" spans="1:16" ht="12.75">
      <c r="A15" t="s">
        <v>52</v>
      </c>
      <c s="34" t="s">
        <v>27</v>
      </c>
      <c s="34" t="s">
        <v>61</v>
      </c>
      <c s="35" t="s">
        <v>5</v>
      </c>
      <c s="6" t="s">
        <v>62</v>
      </c>
      <c s="36" t="s">
        <v>55</v>
      </c>
      <c s="37">
        <v>10.5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344.25">
      <c r="A18" t="s">
        <v>59</v>
      </c>
      <c r="E18" s="39" t="s">
        <v>60</v>
      </c>
    </row>
    <row r="19" spans="1:16" ht="12.75">
      <c r="A19" t="s">
        <v>52</v>
      </c>
      <c s="34" t="s">
        <v>26</v>
      </c>
      <c s="34" t="s">
        <v>63</v>
      </c>
      <c s="35" t="s">
        <v>5</v>
      </c>
      <c s="6" t="s">
        <v>64</v>
      </c>
      <c s="36" t="s">
        <v>55</v>
      </c>
      <c s="37">
        <v>108</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344.25">
      <c r="A22" t="s">
        <v>59</v>
      </c>
      <c r="E22" s="39" t="s">
        <v>60</v>
      </c>
    </row>
    <row r="23" spans="1:16" ht="12.75">
      <c r="A23" t="s">
        <v>52</v>
      </c>
      <c s="34" t="s">
        <v>65</v>
      </c>
      <c s="34" t="s">
        <v>66</v>
      </c>
      <c s="35" t="s">
        <v>5</v>
      </c>
      <c s="6" t="s">
        <v>67</v>
      </c>
      <c s="36" t="s">
        <v>68</v>
      </c>
      <c s="37">
        <v>39</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25.5">
      <c r="A26" t="s">
        <v>59</v>
      </c>
      <c r="E26" s="39" t="s">
        <v>69</v>
      </c>
    </row>
    <row r="27" spans="1:16" ht="12.75">
      <c r="A27" t="s">
        <v>52</v>
      </c>
      <c s="34" t="s">
        <v>70</v>
      </c>
      <c s="34" t="s">
        <v>71</v>
      </c>
      <c s="35" t="s">
        <v>5</v>
      </c>
      <c s="6" t="s">
        <v>72</v>
      </c>
      <c s="36" t="s">
        <v>55</v>
      </c>
      <c s="37">
        <v>144.75</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229.5">
      <c r="A30" t="s">
        <v>59</v>
      </c>
      <c r="E30" s="39" t="s">
        <v>73</v>
      </c>
    </row>
    <row r="31" spans="1:16" ht="12.75">
      <c r="A31" t="s">
        <v>52</v>
      </c>
      <c s="34" t="s">
        <v>74</v>
      </c>
      <c s="34" t="s">
        <v>75</v>
      </c>
      <c s="35" t="s">
        <v>5</v>
      </c>
      <c s="6" t="s">
        <v>76</v>
      </c>
      <c s="36" t="s">
        <v>77</v>
      </c>
      <c s="37">
        <v>88.5</v>
      </c>
      <c s="36">
        <v>0</v>
      </c>
      <c s="36">
        <f>ROUND(G31*H31,6)</f>
      </c>
      <c r="L31" s="38">
        <v>0</v>
      </c>
      <c s="32">
        <f>ROUND(ROUND(L31,2)*ROUND(G31,3),2)</f>
      </c>
      <c s="36" t="s">
        <v>56</v>
      </c>
      <c>
        <f>(M31*21)/100</f>
      </c>
      <c t="s">
        <v>27</v>
      </c>
    </row>
    <row r="32" spans="1:5" ht="12.75">
      <c r="A32" s="35" t="s">
        <v>57</v>
      </c>
      <c r="E32" s="39" t="s">
        <v>5</v>
      </c>
    </row>
    <row r="33" spans="1:5" ht="12.75">
      <c r="A33" s="35" t="s">
        <v>58</v>
      </c>
      <c r="E33" s="40" t="s">
        <v>5</v>
      </c>
    </row>
    <row r="34" spans="1:5" ht="12.75">
      <c r="A34" t="s">
        <v>59</v>
      </c>
      <c r="E34" s="39" t="s">
        <v>78</v>
      </c>
    </row>
    <row r="35" spans="1:13" ht="12.75">
      <c r="A35" t="s">
        <v>49</v>
      </c>
      <c r="C35" s="31" t="s">
        <v>79</v>
      </c>
      <c r="E35" s="33" t="s">
        <v>80</v>
      </c>
      <c r="J35" s="32">
        <f>0</f>
      </c>
      <c s="32">
        <f>0</f>
      </c>
      <c s="32">
        <f>0+L36+L40+L44+L48+L52+L56+L60+L64+L68+L72+L76+L80+L84+L88+L92+L96+L100+L104+L108+L112+L116+L120+L124+L128+L132+L136+L140+L144+L148+L152+L156+L160+L164+L168+L172+L176+L180+L184+L188+L192+L196+L200+L204+L208+L212+L216+L220+L224+L228+L232+L236+L240+L244+L248+L252+L256+L260+L264+L268+L272+L276+L280+L284+L288+L292+L296</f>
      </c>
      <c s="32">
        <f>0+M36+M40+M44+M48+M52+M56+M60+M64+M68+M72+M76+M80+M84+M88+M92+M96+M100+M104+M108+M112+M116+M120+M124+M128+M132+M136+M140+M144+M148+M152+M156+M160+M164+M168+M172+M176+M180+M184+M188+M192+M196+M200+M204+M208+M212+M216+M220+M224+M228+M232+M236+M240+M244+M248+M252+M256+M260+M264+M268+M272+M276+M280+M284+M288+M292+M296</f>
      </c>
    </row>
    <row r="36" spans="1:16" ht="25.5">
      <c r="A36" t="s">
        <v>52</v>
      </c>
      <c s="34" t="s">
        <v>79</v>
      </c>
      <c s="34" t="s">
        <v>81</v>
      </c>
      <c s="35" t="s">
        <v>5</v>
      </c>
      <c s="6" t="s">
        <v>82</v>
      </c>
      <c s="36" t="s">
        <v>83</v>
      </c>
      <c s="37">
        <v>213</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76.5">
      <c r="A39" t="s">
        <v>59</v>
      </c>
      <c r="E39" s="39" t="s">
        <v>84</v>
      </c>
    </row>
    <row r="40" spans="1:16" ht="12.75">
      <c r="A40" t="s">
        <v>52</v>
      </c>
      <c s="34" t="s">
        <v>85</v>
      </c>
      <c s="34" t="s">
        <v>86</v>
      </c>
      <c s="35" t="s">
        <v>5</v>
      </c>
      <c s="6" t="s">
        <v>87</v>
      </c>
      <c s="36" t="s">
        <v>83</v>
      </c>
      <c s="37">
        <v>12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14.75">
      <c r="A43" t="s">
        <v>59</v>
      </c>
      <c r="E43" s="39" t="s">
        <v>88</v>
      </c>
    </row>
    <row r="44" spans="1:16" ht="12.75">
      <c r="A44" t="s">
        <v>52</v>
      </c>
      <c s="34" t="s">
        <v>89</v>
      </c>
      <c s="34" t="s">
        <v>90</v>
      </c>
      <c s="35" t="s">
        <v>5</v>
      </c>
      <c s="6" t="s">
        <v>91</v>
      </c>
      <c s="36" t="s">
        <v>83</v>
      </c>
      <c s="37">
        <v>10</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02">
      <c r="A47" t="s">
        <v>59</v>
      </c>
      <c r="E47" s="39" t="s">
        <v>92</v>
      </c>
    </row>
    <row r="48" spans="1:16" ht="12.75">
      <c r="A48" t="s">
        <v>52</v>
      </c>
      <c s="34" t="s">
        <v>93</v>
      </c>
      <c s="34" t="s">
        <v>94</v>
      </c>
      <c s="35" t="s">
        <v>5</v>
      </c>
      <c s="6" t="s">
        <v>95</v>
      </c>
      <c s="36" t="s">
        <v>68</v>
      </c>
      <c s="37">
        <v>25</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02">
      <c r="A51" t="s">
        <v>59</v>
      </c>
      <c r="E51" s="39" t="s">
        <v>96</v>
      </c>
    </row>
    <row r="52" spans="1:16" ht="12.75">
      <c r="A52" t="s">
        <v>52</v>
      </c>
      <c s="34" t="s">
        <v>97</v>
      </c>
      <c s="34" t="s">
        <v>98</v>
      </c>
      <c s="35" t="s">
        <v>5</v>
      </c>
      <c s="6" t="s">
        <v>99</v>
      </c>
      <c s="36" t="s">
        <v>68</v>
      </c>
      <c s="37">
        <v>125</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02">
      <c r="A55" t="s">
        <v>59</v>
      </c>
      <c r="E55" s="39" t="s">
        <v>96</v>
      </c>
    </row>
    <row r="56" spans="1:16" ht="12.75">
      <c r="A56" t="s">
        <v>52</v>
      </c>
      <c s="34" t="s">
        <v>100</v>
      </c>
      <c s="34" t="s">
        <v>101</v>
      </c>
      <c s="35" t="s">
        <v>5</v>
      </c>
      <c s="6" t="s">
        <v>102</v>
      </c>
      <c s="36" t="s">
        <v>68</v>
      </c>
      <c s="37">
        <v>352</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76.5">
      <c r="A59" t="s">
        <v>59</v>
      </c>
      <c r="E59" s="39" t="s">
        <v>103</v>
      </c>
    </row>
    <row r="60" spans="1:16" ht="12.75">
      <c r="A60" t="s">
        <v>52</v>
      </c>
      <c s="34" t="s">
        <v>104</v>
      </c>
      <c s="34" t="s">
        <v>105</v>
      </c>
      <c s="35" t="s">
        <v>5</v>
      </c>
      <c s="6" t="s">
        <v>106</v>
      </c>
      <c s="36" t="s">
        <v>68</v>
      </c>
      <c s="37">
        <v>150</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153">
      <c r="A63" t="s">
        <v>59</v>
      </c>
      <c r="E63" s="39" t="s">
        <v>107</v>
      </c>
    </row>
    <row r="64" spans="1:16" ht="25.5">
      <c r="A64" t="s">
        <v>52</v>
      </c>
      <c s="34" t="s">
        <v>108</v>
      </c>
      <c s="34" t="s">
        <v>109</v>
      </c>
      <c s="35" t="s">
        <v>5</v>
      </c>
      <c s="6" t="s">
        <v>110</v>
      </c>
      <c s="36" t="s">
        <v>83</v>
      </c>
      <c s="37">
        <v>5</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111</v>
      </c>
    </row>
    <row r="68" spans="1:16" ht="25.5">
      <c r="A68" t="s">
        <v>52</v>
      </c>
      <c s="34" t="s">
        <v>112</v>
      </c>
      <c s="34" t="s">
        <v>113</v>
      </c>
      <c s="35" t="s">
        <v>5</v>
      </c>
      <c s="6" t="s">
        <v>114</v>
      </c>
      <c s="36" t="s">
        <v>83</v>
      </c>
      <c s="37">
        <v>30</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115</v>
      </c>
    </row>
    <row r="72" spans="1:16" ht="12.75">
      <c r="A72" t="s">
        <v>52</v>
      </c>
      <c s="34" t="s">
        <v>116</v>
      </c>
      <c s="34" t="s">
        <v>117</v>
      </c>
      <c s="35" t="s">
        <v>5</v>
      </c>
      <c s="6" t="s">
        <v>118</v>
      </c>
      <c s="36" t="s">
        <v>83</v>
      </c>
      <c s="37">
        <v>16</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102">
      <c r="A75" t="s">
        <v>59</v>
      </c>
      <c r="E75" s="39" t="s">
        <v>119</v>
      </c>
    </row>
    <row r="76" spans="1:16" ht="25.5">
      <c r="A76" t="s">
        <v>52</v>
      </c>
      <c s="34" t="s">
        <v>120</v>
      </c>
      <c s="34" t="s">
        <v>121</v>
      </c>
      <c s="35" t="s">
        <v>5</v>
      </c>
      <c s="6" t="s">
        <v>122</v>
      </c>
      <c s="36" t="s">
        <v>83</v>
      </c>
      <c s="37">
        <v>8</v>
      </c>
      <c s="36">
        <v>0</v>
      </c>
      <c s="36">
        <f>ROUND(G76*H76,6)</f>
      </c>
      <c r="L76" s="38">
        <v>0</v>
      </c>
      <c s="32">
        <f>ROUND(ROUND(L76,2)*ROUND(G76,3),2)</f>
      </c>
      <c s="36" t="s">
        <v>56</v>
      </c>
      <c>
        <f>(M76*21)/100</f>
      </c>
      <c t="s">
        <v>27</v>
      </c>
    </row>
    <row r="77" spans="1:5" ht="12.75">
      <c r="A77" s="35" t="s">
        <v>57</v>
      </c>
      <c r="E77" s="39" t="s">
        <v>5</v>
      </c>
    </row>
    <row r="78" spans="1:5" ht="12.75">
      <c r="A78" s="35" t="s">
        <v>58</v>
      </c>
      <c r="E78" s="40" t="s">
        <v>5</v>
      </c>
    </row>
    <row r="79" spans="1:5" ht="102">
      <c r="A79" t="s">
        <v>59</v>
      </c>
      <c r="E79" s="39" t="s">
        <v>96</v>
      </c>
    </row>
    <row r="80" spans="1:16" ht="12.75">
      <c r="A80" t="s">
        <v>52</v>
      </c>
      <c s="34" t="s">
        <v>123</v>
      </c>
      <c s="34" t="s">
        <v>124</v>
      </c>
      <c s="35" t="s">
        <v>5</v>
      </c>
      <c s="6" t="s">
        <v>125</v>
      </c>
      <c s="36" t="s">
        <v>126</v>
      </c>
      <c s="37">
        <v>6.814</v>
      </c>
      <c s="36">
        <v>0</v>
      </c>
      <c s="36">
        <f>ROUND(G80*H80,6)</f>
      </c>
      <c r="L80" s="38">
        <v>0</v>
      </c>
      <c s="32">
        <f>ROUND(ROUND(L80,2)*ROUND(G80,3),2)</f>
      </c>
      <c s="36" t="s">
        <v>56</v>
      </c>
      <c>
        <f>(M80*21)/100</f>
      </c>
      <c t="s">
        <v>27</v>
      </c>
    </row>
    <row r="81" spans="1:5" ht="12.75">
      <c r="A81" s="35" t="s">
        <v>57</v>
      </c>
      <c r="E81" s="39" t="s">
        <v>5</v>
      </c>
    </row>
    <row r="82" spans="1:5" ht="12.75">
      <c r="A82" s="35" t="s">
        <v>58</v>
      </c>
      <c r="E82" s="40" t="s">
        <v>5</v>
      </c>
    </row>
    <row r="83" spans="1:5" ht="76.5">
      <c r="A83" t="s">
        <v>59</v>
      </c>
      <c r="E83" s="39" t="s">
        <v>127</v>
      </c>
    </row>
    <row r="84" spans="1:16" ht="12.75">
      <c r="A84" t="s">
        <v>52</v>
      </c>
      <c s="34" t="s">
        <v>128</v>
      </c>
      <c s="34" t="s">
        <v>129</v>
      </c>
      <c s="35" t="s">
        <v>5</v>
      </c>
      <c s="6" t="s">
        <v>130</v>
      </c>
      <c s="36" t="s">
        <v>126</v>
      </c>
      <c s="37">
        <v>2.7</v>
      </c>
      <c s="36">
        <v>0</v>
      </c>
      <c s="36">
        <f>ROUND(G84*H84,6)</f>
      </c>
      <c r="L84" s="38">
        <v>0</v>
      </c>
      <c s="32">
        <f>ROUND(ROUND(L84,2)*ROUND(G84,3),2)</f>
      </c>
      <c s="36" t="s">
        <v>56</v>
      </c>
      <c>
        <f>(M84*21)/100</f>
      </c>
      <c t="s">
        <v>27</v>
      </c>
    </row>
    <row r="85" spans="1:5" ht="12.75">
      <c r="A85" s="35" t="s">
        <v>57</v>
      </c>
      <c r="E85" s="39" t="s">
        <v>5</v>
      </c>
    </row>
    <row r="86" spans="1:5" ht="12.75">
      <c r="A86" s="35" t="s">
        <v>58</v>
      </c>
      <c r="E86" s="40" t="s">
        <v>5</v>
      </c>
    </row>
    <row r="87" spans="1:5" ht="76.5">
      <c r="A87" t="s">
        <v>59</v>
      </c>
      <c r="E87" s="39" t="s">
        <v>127</v>
      </c>
    </row>
    <row r="88" spans="1:16" ht="12.75">
      <c r="A88" t="s">
        <v>52</v>
      </c>
      <c s="34" t="s">
        <v>131</v>
      </c>
      <c s="34" t="s">
        <v>132</v>
      </c>
      <c s="35" t="s">
        <v>5</v>
      </c>
      <c s="6" t="s">
        <v>133</v>
      </c>
      <c s="36" t="s">
        <v>126</v>
      </c>
      <c s="37">
        <v>10.8</v>
      </c>
      <c s="36">
        <v>0</v>
      </c>
      <c s="36">
        <f>ROUND(G88*H88,6)</f>
      </c>
      <c r="L88" s="38">
        <v>0</v>
      </c>
      <c s="32">
        <f>ROUND(ROUND(L88,2)*ROUND(G88,3),2)</f>
      </c>
      <c s="36" t="s">
        <v>56</v>
      </c>
      <c>
        <f>(M88*21)/100</f>
      </c>
      <c t="s">
        <v>27</v>
      </c>
    </row>
    <row r="89" spans="1:5" ht="12.75">
      <c r="A89" s="35" t="s">
        <v>57</v>
      </c>
      <c r="E89" s="39" t="s">
        <v>5</v>
      </c>
    </row>
    <row r="90" spans="1:5" ht="12.75">
      <c r="A90" s="35" t="s">
        <v>58</v>
      </c>
      <c r="E90" s="40" t="s">
        <v>5</v>
      </c>
    </row>
    <row r="91" spans="1:5" ht="76.5">
      <c r="A91" t="s">
        <v>59</v>
      </c>
      <c r="E91" s="39" t="s">
        <v>127</v>
      </c>
    </row>
    <row r="92" spans="1:16" ht="12.75">
      <c r="A92" t="s">
        <v>52</v>
      </c>
      <c s="34" t="s">
        <v>134</v>
      </c>
      <c s="34" t="s">
        <v>135</v>
      </c>
      <c s="35" t="s">
        <v>5</v>
      </c>
      <c s="6" t="s">
        <v>136</v>
      </c>
      <c s="36" t="s">
        <v>126</v>
      </c>
      <c s="37">
        <v>6.814</v>
      </c>
      <c s="36">
        <v>0</v>
      </c>
      <c s="36">
        <f>ROUND(G92*H92,6)</f>
      </c>
      <c r="L92" s="38">
        <v>0</v>
      </c>
      <c s="32">
        <f>ROUND(ROUND(L92,2)*ROUND(G92,3),2)</f>
      </c>
      <c s="36" t="s">
        <v>56</v>
      </c>
      <c>
        <f>(M92*21)/100</f>
      </c>
      <c t="s">
        <v>27</v>
      </c>
    </row>
    <row r="93" spans="1:5" ht="12.75">
      <c r="A93" s="35" t="s">
        <v>57</v>
      </c>
      <c r="E93" s="39" t="s">
        <v>5</v>
      </c>
    </row>
    <row r="94" spans="1:5" ht="12.75">
      <c r="A94" s="35" t="s">
        <v>58</v>
      </c>
      <c r="E94" s="40" t="s">
        <v>5</v>
      </c>
    </row>
    <row r="95" spans="1:5" ht="216.75">
      <c r="A95" t="s">
        <v>59</v>
      </c>
      <c r="E95" s="39" t="s">
        <v>137</v>
      </c>
    </row>
    <row r="96" spans="1:16" ht="12.75">
      <c r="A96" t="s">
        <v>52</v>
      </c>
      <c s="34" t="s">
        <v>138</v>
      </c>
      <c s="34" t="s">
        <v>139</v>
      </c>
      <c s="35" t="s">
        <v>5</v>
      </c>
      <c s="6" t="s">
        <v>140</v>
      </c>
      <c s="36" t="s">
        <v>126</v>
      </c>
      <c s="37">
        <v>6.814</v>
      </c>
      <c s="36">
        <v>0</v>
      </c>
      <c s="36">
        <f>ROUND(G96*H96,6)</f>
      </c>
      <c r="L96" s="38">
        <v>0</v>
      </c>
      <c s="32">
        <f>ROUND(ROUND(L96,2)*ROUND(G96,3),2)</f>
      </c>
      <c s="36" t="s">
        <v>56</v>
      </c>
      <c>
        <f>(M96*21)/100</f>
      </c>
      <c t="s">
        <v>27</v>
      </c>
    </row>
    <row r="97" spans="1:5" ht="12.75">
      <c r="A97" s="35" t="s">
        <v>57</v>
      </c>
      <c r="E97" s="39" t="s">
        <v>5</v>
      </c>
    </row>
    <row r="98" spans="1:5" ht="12.75">
      <c r="A98" s="35" t="s">
        <v>58</v>
      </c>
      <c r="E98" s="40" t="s">
        <v>5</v>
      </c>
    </row>
    <row r="99" spans="1:5" ht="127.5">
      <c r="A99" t="s">
        <v>59</v>
      </c>
      <c r="E99" s="39" t="s">
        <v>141</v>
      </c>
    </row>
    <row r="100" spans="1:16" ht="12.75">
      <c r="A100" t="s">
        <v>52</v>
      </c>
      <c s="34" t="s">
        <v>142</v>
      </c>
      <c s="34" t="s">
        <v>143</v>
      </c>
      <c s="35" t="s">
        <v>5</v>
      </c>
      <c s="6" t="s">
        <v>144</v>
      </c>
      <c s="36" t="s">
        <v>126</v>
      </c>
      <c s="37">
        <v>2.7</v>
      </c>
      <c s="36">
        <v>0</v>
      </c>
      <c s="36">
        <f>ROUND(G100*H100,6)</f>
      </c>
      <c r="L100" s="38">
        <v>0</v>
      </c>
      <c s="32">
        <f>ROUND(ROUND(L100,2)*ROUND(G100,3),2)</f>
      </c>
      <c s="36" t="s">
        <v>56</v>
      </c>
      <c>
        <f>(M100*21)/100</f>
      </c>
      <c t="s">
        <v>27</v>
      </c>
    </row>
    <row r="101" spans="1:5" ht="12.75">
      <c r="A101" s="35" t="s">
        <v>57</v>
      </c>
      <c r="E101" s="39" t="s">
        <v>5</v>
      </c>
    </row>
    <row r="102" spans="1:5" ht="12.75">
      <c r="A102" s="35" t="s">
        <v>58</v>
      </c>
      <c r="E102" s="40" t="s">
        <v>5</v>
      </c>
    </row>
    <row r="103" spans="1:5" ht="204">
      <c r="A103" t="s">
        <v>59</v>
      </c>
      <c r="E103" s="39" t="s">
        <v>145</v>
      </c>
    </row>
    <row r="104" spans="1:16" ht="12.75">
      <c r="A104" t="s">
        <v>52</v>
      </c>
      <c s="34" t="s">
        <v>146</v>
      </c>
      <c s="34" t="s">
        <v>147</v>
      </c>
      <c s="35" t="s">
        <v>5</v>
      </c>
      <c s="6" t="s">
        <v>148</v>
      </c>
      <c s="36" t="s">
        <v>126</v>
      </c>
      <c s="37">
        <v>2.7</v>
      </c>
      <c s="36">
        <v>0</v>
      </c>
      <c s="36">
        <f>ROUND(G104*H104,6)</f>
      </c>
      <c r="L104" s="38">
        <v>0</v>
      </c>
      <c s="32">
        <f>ROUND(ROUND(L104,2)*ROUND(G104,3),2)</f>
      </c>
      <c s="36" t="s">
        <v>56</v>
      </c>
      <c>
        <f>(M104*21)/100</f>
      </c>
      <c t="s">
        <v>27</v>
      </c>
    </row>
    <row r="105" spans="1:5" ht="12.75">
      <c r="A105" s="35" t="s">
        <v>57</v>
      </c>
      <c r="E105" s="39" t="s">
        <v>5</v>
      </c>
    </row>
    <row r="106" spans="1:5" ht="12.75">
      <c r="A106" s="35" t="s">
        <v>58</v>
      </c>
      <c r="E106" s="40" t="s">
        <v>5</v>
      </c>
    </row>
    <row r="107" spans="1:5" ht="127.5">
      <c r="A107" t="s">
        <v>59</v>
      </c>
      <c r="E107" s="39" t="s">
        <v>141</v>
      </c>
    </row>
    <row r="108" spans="1:16" ht="12.75">
      <c r="A108" t="s">
        <v>52</v>
      </c>
      <c s="34" t="s">
        <v>149</v>
      </c>
      <c s="34" t="s">
        <v>150</v>
      </c>
      <c s="35" t="s">
        <v>5</v>
      </c>
      <c s="6" t="s">
        <v>151</v>
      </c>
      <c s="36" t="s">
        <v>126</v>
      </c>
      <c s="37">
        <v>10.8</v>
      </c>
      <c s="36">
        <v>0</v>
      </c>
      <c s="36">
        <f>ROUND(G108*H108,6)</f>
      </c>
      <c r="L108" s="38">
        <v>0</v>
      </c>
      <c s="32">
        <f>ROUND(ROUND(L108,2)*ROUND(G108,3),2)</f>
      </c>
      <c s="36" t="s">
        <v>56</v>
      </c>
      <c>
        <f>(M108*21)/100</f>
      </c>
      <c t="s">
        <v>27</v>
      </c>
    </row>
    <row r="109" spans="1:5" ht="12.75">
      <c r="A109" s="35" t="s">
        <v>57</v>
      </c>
      <c r="E109" s="39" t="s">
        <v>5</v>
      </c>
    </row>
    <row r="110" spans="1:5" ht="12.75">
      <c r="A110" s="35" t="s">
        <v>58</v>
      </c>
      <c r="E110" s="40" t="s">
        <v>5</v>
      </c>
    </row>
    <row r="111" spans="1:5" ht="204">
      <c r="A111" t="s">
        <v>59</v>
      </c>
      <c r="E111" s="39" t="s">
        <v>145</v>
      </c>
    </row>
    <row r="112" spans="1:16" ht="12.75">
      <c r="A112" t="s">
        <v>52</v>
      </c>
      <c s="34" t="s">
        <v>152</v>
      </c>
      <c s="34" t="s">
        <v>153</v>
      </c>
      <c s="35" t="s">
        <v>5</v>
      </c>
      <c s="6" t="s">
        <v>154</v>
      </c>
      <c s="36" t="s">
        <v>126</v>
      </c>
      <c s="37">
        <v>10.8</v>
      </c>
      <c s="36">
        <v>0</v>
      </c>
      <c s="36">
        <f>ROUND(G112*H112,6)</f>
      </c>
      <c r="L112" s="38">
        <v>0</v>
      </c>
      <c s="32">
        <f>ROUND(ROUND(L112,2)*ROUND(G112,3),2)</f>
      </c>
      <c s="36" t="s">
        <v>56</v>
      </c>
      <c>
        <f>(M112*21)/100</f>
      </c>
      <c t="s">
        <v>27</v>
      </c>
    </row>
    <row r="113" spans="1:5" ht="12.75">
      <c r="A113" s="35" t="s">
        <v>57</v>
      </c>
      <c r="E113" s="39" t="s">
        <v>5</v>
      </c>
    </row>
    <row r="114" spans="1:5" ht="12.75">
      <c r="A114" s="35" t="s">
        <v>58</v>
      </c>
      <c r="E114" s="40" t="s">
        <v>5</v>
      </c>
    </row>
    <row r="115" spans="1:5" ht="127.5">
      <c r="A115" t="s">
        <v>59</v>
      </c>
      <c r="E115" s="39" t="s">
        <v>141</v>
      </c>
    </row>
    <row r="116" spans="1:16" ht="25.5">
      <c r="A116" t="s">
        <v>52</v>
      </c>
      <c s="34" t="s">
        <v>155</v>
      </c>
      <c s="34" t="s">
        <v>156</v>
      </c>
      <c s="35" t="s">
        <v>5</v>
      </c>
      <c s="6" t="s">
        <v>157</v>
      </c>
      <c s="36" t="s">
        <v>83</v>
      </c>
      <c s="37">
        <v>30</v>
      </c>
      <c s="36">
        <v>0</v>
      </c>
      <c s="36">
        <f>ROUND(G116*H116,6)</f>
      </c>
      <c r="L116" s="38">
        <v>0</v>
      </c>
      <c s="32">
        <f>ROUND(ROUND(L116,2)*ROUND(G116,3),2)</f>
      </c>
      <c s="36" t="s">
        <v>56</v>
      </c>
      <c>
        <f>(M116*21)/100</f>
      </c>
      <c t="s">
        <v>27</v>
      </c>
    </row>
    <row r="117" spans="1:5" ht="12.75">
      <c r="A117" s="35" t="s">
        <v>57</v>
      </c>
      <c r="E117" s="39" t="s">
        <v>5</v>
      </c>
    </row>
    <row r="118" spans="1:5" ht="12.75">
      <c r="A118" s="35" t="s">
        <v>58</v>
      </c>
      <c r="E118" s="40" t="s">
        <v>5</v>
      </c>
    </row>
    <row r="119" spans="1:5" ht="114.75">
      <c r="A119" t="s">
        <v>59</v>
      </c>
      <c r="E119" s="39" t="s">
        <v>158</v>
      </c>
    </row>
    <row r="120" spans="1:16" ht="25.5">
      <c r="A120" t="s">
        <v>52</v>
      </c>
      <c s="34" t="s">
        <v>159</v>
      </c>
      <c s="34" t="s">
        <v>160</v>
      </c>
      <c s="35" t="s">
        <v>5</v>
      </c>
      <c s="6" t="s">
        <v>161</v>
      </c>
      <c s="36" t="s">
        <v>83</v>
      </c>
      <c s="37">
        <v>2</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114.75">
      <c r="A123" t="s">
        <v>59</v>
      </c>
      <c r="E123" s="39" t="s">
        <v>158</v>
      </c>
    </row>
    <row r="124" spans="1:16" ht="25.5">
      <c r="A124" t="s">
        <v>52</v>
      </c>
      <c s="34" t="s">
        <v>162</v>
      </c>
      <c s="34" t="s">
        <v>163</v>
      </c>
      <c s="35" t="s">
        <v>5</v>
      </c>
      <c s="6" t="s">
        <v>164</v>
      </c>
      <c s="36" t="s">
        <v>83</v>
      </c>
      <c s="37">
        <v>2</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140.25">
      <c r="A127" t="s">
        <v>59</v>
      </c>
      <c r="E127" s="39" t="s">
        <v>165</v>
      </c>
    </row>
    <row r="128" spans="1:16" ht="25.5">
      <c r="A128" t="s">
        <v>52</v>
      </c>
      <c s="34" t="s">
        <v>166</v>
      </c>
      <c s="34" t="s">
        <v>167</v>
      </c>
      <c s="35" t="s">
        <v>5</v>
      </c>
      <c s="6" t="s">
        <v>168</v>
      </c>
      <c s="36" t="s">
        <v>83</v>
      </c>
      <c s="37">
        <v>3</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140.25">
      <c r="A131" t="s">
        <v>59</v>
      </c>
      <c r="E131" s="39" t="s">
        <v>169</v>
      </c>
    </row>
    <row r="132" spans="1:16" ht="25.5">
      <c r="A132" t="s">
        <v>52</v>
      </c>
      <c s="34" t="s">
        <v>170</v>
      </c>
      <c s="34" t="s">
        <v>171</v>
      </c>
      <c s="35" t="s">
        <v>5</v>
      </c>
      <c s="6" t="s">
        <v>172</v>
      </c>
      <c s="36" t="s">
        <v>83</v>
      </c>
      <c s="37">
        <v>2</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140.25">
      <c r="A135" t="s">
        <v>59</v>
      </c>
      <c r="E135" s="39" t="s">
        <v>169</v>
      </c>
    </row>
    <row r="136" spans="1:16" ht="25.5">
      <c r="A136" t="s">
        <v>52</v>
      </c>
      <c s="34" t="s">
        <v>173</v>
      </c>
      <c s="34" t="s">
        <v>174</v>
      </c>
      <c s="35" t="s">
        <v>5</v>
      </c>
      <c s="6" t="s">
        <v>175</v>
      </c>
      <c s="36" t="s">
        <v>83</v>
      </c>
      <c s="37">
        <v>2</v>
      </c>
      <c s="36">
        <v>0</v>
      </c>
      <c s="36">
        <f>ROUND(G136*H136,6)</f>
      </c>
      <c r="L136" s="38">
        <v>0</v>
      </c>
      <c s="32">
        <f>ROUND(ROUND(L136,2)*ROUND(G136,3),2)</f>
      </c>
      <c s="36" t="s">
        <v>56</v>
      </c>
      <c>
        <f>(M136*21)/100</f>
      </c>
      <c t="s">
        <v>27</v>
      </c>
    </row>
    <row r="137" spans="1:5" ht="12.75">
      <c r="A137" s="35" t="s">
        <v>57</v>
      </c>
      <c r="E137" s="39" t="s">
        <v>5</v>
      </c>
    </row>
    <row r="138" spans="1:5" ht="12.75">
      <c r="A138" s="35" t="s">
        <v>58</v>
      </c>
      <c r="E138" s="40" t="s">
        <v>5</v>
      </c>
    </row>
    <row r="139" spans="1:5" ht="165.75">
      <c r="A139" t="s">
        <v>59</v>
      </c>
      <c r="E139" s="39" t="s">
        <v>176</v>
      </c>
    </row>
    <row r="140" spans="1:16" ht="12.75">
      <c r="A140" t="s">
        <v>52</v>
      </c>
      <c s="34" t="s">
        <v>177</v>
      </c>
      <c s="34" t="s">
        <v>178</v>
      </c>
      <c s="35" t="s">
        <v>5</v>
      </c>
      <c s="6" t="s">
        <v>179</v>
      </c>
      <c s="36" t="s">
        <v>83</v>
      </c>
      <c s="37">
        <v>1</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165.75">
      <c r="A143" t="s">
        <v>59</v>
      </c>
      <c r="E143" s="39" t="s">
        <v>180</v>
      </c>
    </row>
    <row r="144" spans="1:16" ht="12.75">
      <c r="A144" t="s">
        <v>52</v>
      </c>
      <c s="34" t="s">
        <v>181</v>
      </c>
      <c s="34" t="s">
        <v>182</v>
      </c>
      <c s="35" t="s">
        <v>5</v>
      </c>
      <c s="6" t="s">
        <v>183</v>
      </c>
      <c s="36" t="s">
        <v>83</v>
      </c>
      <c s="37">
        <v>1</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153">
      <c r="A147" t="s">
        <v>59</v>
      </c>
      <c r="E147" s="39" t="s">
        <v>184</v>
      </c>
    </row>
    <row r="148" spans="1:16" ht="12.75">
      <c r="A148" t="s">
        <v>52</v>
      </c>
      <c s="34" t="s">
        <v>185</v>
      </c>
      <c s="34" t="s">
        <v>186</v>
      </c>
      <c s="35" t="s">
        <v>5</v>
      </c>
      <c s="6" t="s">
        <v>187</v>
      </c>
      <c s="36" t="s">
        <v>83</v>
      </c>
      <c s="37">
        <v>3</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127.5">
      <c r="A151" t="s">
        <v>59</v>
      </c>
      <c r="E151" s="39" t="s">
        <v>188</v>
      </c>
    </row>
    <row r="152" spans="1:16" ht="25.5">
      <c r="A152" t="s">
        <v>52</v>
      </c>
      <c s="34" t="s">
        <v>189</v>
      </c>
      <c s="34" t="s">
        <v>190</v>
      </c>
      <c s="35" t="s">
        <v>5</v>
      </c>
      <c s="6" t="s">
        <v>191</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140.25">
      <c r="A155" t="s">
        <v>59</v>
      </c>
      <c r="E155" s="39" t="s">
        <v>192</v>
      </c>
    </row>
    <row r="156" spans="1:16" ht="12.75">
      <c r="A156" t="s">
        <v>52</v>
      </c>
      <c s="34" t="s">
        <v>193</v>
      </c>
      <c s="34" t="s">
        <v>194</v>
      </c>
      <c s="35" t="s">
        <v>5</v>
      </c>
      <c s="6" t="s">
        <v>195</v>
      </c>
      <c s="36" t="s">
        <v>83</v>
      </c>
      <c s="37">
        <v>1</v>
      </c>
      <c s="36">
        <v>0</v>
      </c>
      <c s="36">
        <f>ROUND(G156*H156,6)</f>
      </c>
      <c r="L156" s="38">
        <v>0</v>
      </c>
      <c s="32">
        <f>ROUND(ROUND(L156,2)*ROUND(G156,3),2)</f>
      </c>
      <c s="36" t="s">
        <v>56</v>
      </c>
      <c>
        <f>(M156*21)/100</f>
      </c>
      <c t="s">
        <v>27</v>
      </c>
    </row>
    <row r="157" spans="1:5" ht="12.75">
      <c r="A157" s="35" t="s">
        <v>57</v>
      </c>
      <c r="E157" s="39" t="s">
        <v>5</v>
      </c>
    </row>
    <row r="158" spans="1:5" ht="12.75">
      <c r="A158" s="35" t="s">
        <v>58</v>
      </c>
      <c r="E158" s="40" t="s">
        <v>5</v>
      </c>
    </row>
    <row r="159" spans="1:5" ht="127.5">
      <c r="A159" t="s">
        <v>59</v>
      </c>
      <c r="E159" s="39" t="s">
        <v>196</v>
      </c>
    </row>
    <row r="160" spans="1:16" ht="12.75">
      <c r="A160" t="s">
        <v>52</v>
      </c>
      <c s="34" t="s">
        <v>197</v>
      </c>
      <c s="34" t="s">
        <v>198</v>
      </c>
      <c s="35" t="s">
        <v>5</v>
      </c>
      <c s="6" t="s">
        <v>199</v>
      </c>
      <c s="36" t="s">
        <v>83</v>
      </c>
      <c s="37">
        <v>1</v>
      </c>
      <c s="36">
        <v>0</v>
      </c>
      <c s="36">
        <f>ROUND(G160*H160,6)</f>
      </c>
      <c r="L160" s="38">
        <v>0</v>
      </c>
      <c s="32">
        <f>ROUND(ROUND(L160,2)*ROUND(G160,3),2)</f>
      </c>
      <c s="36" t="s">
        <v>56</v>
      </c>
      <c>
        <f>(M160*21)/100</f>
      </c>
      <c t="s">
        <v>27</v>
      </c>
    </row>
    <row r="161" spans="1:5" ht="12.75">
      <c r="A161" s="35" t="s">
        <v>57</v>
      </c>
      <c r="E161" s="39" t="s">
        <v>5</v>
      </c>
    </row>
    <row r="162" spans="1:5" ht="12.75">
      <c r="A162" s="35" t="s">
        <v>58</v>
      </c>
      <c r="E162" s="40" t="s">
        <v>5</v>
      </c>
    </row>
    <row r="163" spans="1:5" ht="127.5">
      <c r="A163" t="s">
        <v>59</v>
      </c>
      <c r="E163" s="39" t="s">
        <v>200</v>
      </c>
    </row>
    <row r="164" spans="1:16" ht="12.75">
      <c r="A164" t="s">
        <v>52</v>
      </c>
      <c s="34" t="s">
        <v>201</v>
      </c>
      <c s="34" t="s">
        <v>202</v>
      </c>
      <c s="35" t="s">
        <v>5</v>
      </c>
      <c s="6" t="s">
        <v>203</v>
      </c>
      <c s="36" t="s">
        <v>83</v>
      </c>
      <c s="37">
        <v>1</v>
      </c>
      <c s="36">
        <v>0</v>
      </c>
      <c s="36">
        <f>ROUND(G164*H164,6)</f>
      </c>
      <c r="L164" s="38">
        <v>0</v>
      </c>
      <c s="32">
        <f>ROUND(ROUND(L164,2)*ROUND(G164,3),2)</f>
      </c>
      <c s="36" t="s">
        <v>56</v>
      </c>
      <c>
        <f>(M164*21)/100</f>
      </c>
      <c t="s">
        <v>27</v>
      </c>
    </row>
    <row r="165" spans="1:5" ht="12.75">
      <c r="A165" s="35" t="s">
        <v>57</v>
      </c>
      <c r="E165" s="39" t="s">
        <v>5</v>
      </c>
    </row>
    <row r="166" spans="1:5" ht="12.75">
      <c r="A166" s="35" t="s">
        <v>58</v>
      </c>
      <c r="E166" s="40" t="s">
        <v>5</v>
      </c>
    </row>
    <row r="167" spans="1:5" ht="127.5">
      <c r="A167" t="s">
        <v>59</v>
      </c>
      <c r="E167" s="39" t="s">
        <v>204</v>
      </c>
    </row>
    <row r="168" spans="1:16" ht="12.75">
      <c r="A168" t="s">
        <v>52</v>
      </c>
      <c s="34" t="s">
        <v>205</v>
      </c>
      <c s="34" t="s">
        <v>206</v>
      </c>
      <c s="35" t="s">
        <v>5</v>
      </c>
      <c s="6" t="s">
        <v>207</v>
      </c>
      <c s="36" t="s">
        <v>83</v>
      </c>
      <c s="37">
        <v>1</v>
      </c>
      <c s="36">
        <v>0</v>
      </c>
      <c s="36">
        <f>ROUND(G168*H168,6)</f>
      </c>
      <c r="L168" s="38">
        <v>0</v>
      </c>
      <c s="32">
        <f>ROUND(ROUND(L168,2)*ROUND(G168,3),2)</f>
      </c>
      <c s="36" t="s">
        <v>56</v>
      </c>
      <c>
        <f>(M168*21)/100</f>
      </c>
      <c t="s">
        <v>27</v>
      </c>
    </row>
    <row r="169" spans="1:5" ht="12.75">
      <c r="A169" s="35" t="s">
        <v>57</v>
      </c>
      <c r="E169" s="39" t="s">
        <v>5</v>
      </c>
    </row>
    <row r="170" spans="1:5" ht="12.75">
      <c r="A170" s="35" t="s">
        <v>58</v>
      </c>
      <c r="E170" s="40" t="s">
        <v>5</v>
      </c>
    </row>
    <row r="171" spans="1:5" ht="102">
      <c r="A171" t="s">
        <v>59</v>
      </c>
      <c r="E171" s="39" t="s">
        <v>208</v>
      </c>
    </row>
    <row r="172" spans="1:16" ht="12.75">
      <c r="A172" t="s">
        <v>52</v>
      </c>
      <c s="34" t="s">
        <v>209</v>
      </c>
      <c s="34" t="s">
        <v>210</v>
      </c>
      <c s="35" t="s">
        <v>5</v>
      </c>
      <c s="6" t="s">
        <v>211</v>
      </c>
      <c s="36" t="s">
        <v>83</v>
      </c>
      <c s="37">
        <v>1</v>
      </c>
      <c s="36">
        <v>0</v>
      </c>
      <c s="36">
        <f>ROUND(G172*H172,6)</f>
      </c>
      <c r="L172" s="38">
        <v>0</v>
      </c>
      <c s="32">
        <f>ROUND(ROUND(L172,2)*ROUND(G172,3),2)</f>
      </c>
      <c s="36" t="s">
        <v>56</v>
      </c>
      <c>
        <f>(M172*21)/100</f>
      </c>
      <c t="s">
        <v>27</v>
      </c>
    </row>
    <row r="173" spans="1:5" ht="12.75">
      <c r="A173" s="35" t="s">
        <v>57</v>
      </c>
      <c r="E173" s="39" t="s">
        <v>5</v>
      </c>
    </row>
    <row r="174" spans="1:5" ht="12.75">
      <c r="A174" s="35" t="s">
        <v>58</v>
      </c>
      <c r="E174" s="40" t="s">
        <v>5</v>
      </c>
    </row>
    <row r="175" spans="1:5" ht="102">
      <c r="A175" t="s">
        <v>59</v>
      </c>
      <c r="E175" s="39" t="s">
        <v>212</v>
      </c>
    </row>
    <row r="176" spans="1:16" ht="12.75">
      <c r="A176" t="s">
        <v>52</v>
      </c>
      <c s="34" t="s">
        <v>213</v>
      </c>
      <c s="34" t="s">
        <v>214</v>
      </c>
      <c s="35" t="s">
        <v>5</v>
      </c>
      <c s="6" t="s">
        <v>215</v>
      </c>
      <c s="36" t="s">
        <v>83</v>
      </c>
      <c s="37">
        <v>1</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127.5">
      <c r="A179" t="s">
        <v>59</v>
      </c>
      <c r="E179" s="39" t="s">
        <v>216</v>
      </c>
    </row>
    <row r="180" spans="1:16" ht="12.75">
      <c r="A180" t="s">
        <v>52</v>
      </c>
      <c s="34" t="s">
        <v>217</v>
      </c>
      <c s="34" t="s">
        <v>218</v>
      </c>
      <c s="35" t="s">
        <v>5</v>
      </c>
      <c s="6" t="s">
        <v>219</v>
      </c>
      <c s="36" t="s">
        <v>83</v>
      </c>
      <c s="37">
        <v>1</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153">
      <c r="A183" t="s">
        <v>59</v>
      </c>
      <c r="E183" s="39" t="s">
        <v>220</v>
      </c>
    </row>
    <row r="184" spans="1:16" ht="25.5">
      <c r="A184" t="s">
        <v>52</v>
      </c>
      <c s="34" t="s">
        <v>221</v>
      </c>
      <c s="34" t="s">
        <v>222</v>
      </c>
      <c s="35" t="s">
        <v>5</v>
      </c>
      <c s="6" t="s">
        <v>223</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76.5">
      <c r="A187" t="s">
        <v>59</v>
      </c>
      <c r="E187" s="39" t="s">
        <v>224</v>
      </c>
    </row>
    <row r="188" spans="1:16" ht="12.75">
      <c r="A188" t="s">
        <v>52</v>
      </c>
      <c s="34" t="s">
        <v>225</v>
      </c>
      <c s="34" t="s">
        <v>226</v>
      </c>
      <c s="35" t="s">
        <v>5</v>
      </c>
      <c s="6" t="s">
        <v>227</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89.25">
      <c r="A191" t="s">
        <v>59</v>
      </c>
      <c r="E191" s="39" t="s">
        <v>228</v>
      </c>
    </row>
    <row r="192" spans="1:16" ht="12.75">
      <c r="A192" t="s">
        <v>52</v>
      </c>
      <c s="34" t="s">
        <v>229</v>
      </c>
      <c s="34" t="s">
        <v>230</v>
      </c>
      <c s="35" t="s">
        <v>5</v>
      </c>
      <c s="6" t="s">
        <v>231</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5</v>
      </c>
    </row>
    <row r="195" spans="1:5" ht="165.75">
      <c r="A195" t="s">
        <v>59</v>
      </c>
      <c r="E195" s="39" t="s">
        <v>232</v>
      </c>
    </row>
    <row r="196" spans="1:16" ht="12.75">
      <c r="A196" t="s">
        <v>52</v>
      </c>
      <c s="34" t="s">
        <v>233</v>
      </c>
      <c s="34" t="s">
        <v>234</v>
      </c>
      <c s="35" t="s">
        <v>5</v>
      </c>
      <c s="6" t="s">
        <v>235</v>
      </c>
      <c s="36" t="s">
        <v>83</v>
      </c>
      <c s="37">
        <v>1</v>
      </c>
      <c s="36">
        <v>0</v>
      </c>
      <c s="36">
        <f>ROUND(G196*H196,6)</f>
      </c>
      <c r="L196" s="38">
        <v>0</v>
      </c>
      <c s="32">
        <f>ROUND(ROUND(L196,2)*ROUND(G196,3),2)</f>
      </c>
      <c s="36" t="s">
        <v>56</v>
      </c>
      <c>
        <f>(M196*21)/100</f>
      </c>
      <c t="s">
        <v>27</v>
      </c>
    </row>
    <row r="197" spans="1:5" ht="12.75">
      <c r="A197" s="35" t="s">
        <v>57</v>
      </c>
      <c r="E197" s="39" t="s">
        <v>5</v>
      </c>
    </row>
    <row r="198" spans="1:5" ht="12.75">
      <c r="A198" s="35" t="s">
        <v>58</v>
      </c>
      <c r="E198" s="40" t="s">
        <v>5</v>
      </c>
    </row>
    <row r="199" spans="1:5" ht="153">
      <c r="A199" t="s">
        <v>59</v>
      </c>
      <c r="E199" s="39" t="s">
        <v>236</v>
      </c>
    </row>
    <row r="200" spans="1:16" ht="25.5">
      <c r="A200" t="s">
        <v>52</v>
      </c>
      <c s="34" t="s">
        <v>237</v>
      </c>
      <c s="34" t="s">
        <v>238</v>
      </c>
      <c s="35" t="s">
        <v>5</v>
      </c>
      <c s="6" t="s">
        <v>239</v>
      </c>
      <c s="36" t="s">
        <v>83</v>
      </c>
      <c s="37">
        <v>6</v>
      </c>
      <c s="36">
        <v>0</v>
      </c>
      <c s="36">
        <f>ROUND(G200*H200,6)</f>
      </c>
      <c r="L200" s="38">
        <v>0</v>
      </c>
      <c s="32">
        <f>ROUND(ROUND(L200,2)*ROUND(G200,3),2)</f>
      </c>
      <c s="36" t="s">
        <v>56</v>
      </c>
      <c>
        <f>(M200*21)/100</f>
      </c>
      <c t="s">
        <v>27</v>
      </c>
    </row>
    <row r="201" spans="1:5" ht="12.75">
      <c r="A201" s="35" t="s">
        <v>57</v>
      </c>
      <c r="E201" s="39" t="s">
        <v>5</v>
      </c>
    </row>
    <row r="202" spans="1:5" ht="12.75">
      <c r="A202" s="35" t="s">
        <v>58</v>
      </c>
      <c r="E202" s="40" t="s">
        <v>5</v>
      </c>
    </row>
    <row r="203" spans="1:5" ht="127.5">
      <c r="A203" t="s">
        <v>59</v>
      </c>
      <c r="E203" s="39" t="s">
        <v>240</v>
      </c>
    </row>
    <row r="204" spans="1:16" ht="25.5">
      <c r="A204" t="s">
        <v>52</v>
      </c>
      <c s="34" t="s">
        <v>241</v>
      </c>
      <c s="34" t="s">
        <v>242</v>
      </c>
      <c s="35" t="s">
        <v>5</v>
      </c>
      <c s="6" t="s">
        <v>243</v>
      </c>
      <c s="36" t="s">
        <v>83</v>
      </c>
      <c s="37">
        <v>6</v>
      </c>
      <c s="36">
        <v>0</v>
      </c>
      <c s="36">
        <f>ROUND(G204*H204,6)</f>
      </c>
      <c r="L204" s="38">
        <v>0</v>
      </c>
      <c s="32">
        <f>ROUND(ROUND(L204,2)*ROUND(G204,3),2)</f>
      </c>
      <c s="36" t="s">
        <v>56</v>
      </c>
      <c>
        <f>(M204*21)/100</f>
      </c>
      <c t="s">
        <v>27</v>
      </c>
    </row>
    <row r="205" spans="1:5" ht="12.75">
      <c r="A205" s="35" t="s">
        <v>57</v>
      </c>
      <c r="E205" s="39" t="s">
        <v>5</v>
      </c>
    </row>
    <row r="206" spans="1:5" ht="12.75">
      <c r="A206" s="35" t="s">
        <v>58</v>
      </c>
      <c r="E206" s="40" t="s">
        <v>5</v>
      </c>
    </row>
    <row r="207" spans="1:5" ht="140.25">
      <c r="A207" t="s">
        <v>59</v>
      </c>
      <c r="E207" s="39" t="s">
        <v>244</v>
      </c>
    </row>
    <row r="208" spans="1:16" ht="25.5">
      <c r="A208" t="s">
        <v>52</v>
      </c>
      <c s="34" t="s">
        <v>245</v>
      </c>
      <c s="34" t="s">
        <v>246</v>
      </c>
      <c s="35" t="s">
        <v>5</v>
      </c>
      <c s="6" t="s">
        <v>247</v>
      </c>
      <c s="36" t="s">
        <v>83</v>
      </c>
      <c s="37">
        <v>6</v>
      </c>
      <c s="36">
        <v>0</v>
      </c>
      <c s="36">
        <f>ROUND(G208*H208,6)</f>
      </c>
      <c r="L208" s="38">
        <v>0</v>
      </c>
      <c s="32">
        <f>ROUND(ROUND(L208,2)*ROUND(G208,3),2)</f>
      </c>
      <c s="36" t="s">
        <v>56</v>
      </c>
      <c>
        <f>(M208*21)/100</f>
      </c>
      <c t="s">
        <v>27</v>
      </c>
    </row>
    <row r="209" spans="1:5" ht="12.75">
      <c r="A209" s="35" t="s">
        <v>57</v>
      </c>
      <c r="E209" s="39" t="s">
        <v>5</v>
      </c>
    </row>
    <row r="210" spans="1:5" ht="12.75">
      <c r="A210" s="35" t="s">
        <v>58</v>
      </c>
      <c r="E210" s="40" t="s">
        <v>5</v>
      </c>
    </row>
    <row r="211" spans="1:5" ht="178.5">
      <c r="A211" t="s">
        <v>59</v>
      </c>
      <c r="E211" s="39" t="s">
        <v>248</v>
      </c>
    </row>
    <row r="212" spans="1:16" ht="25.5">
      <c r="A212" t="s">
        <v>52</v>
      </c>
      <c s="34" t="s">
        <v>249</v>
      </c>
      <c s="34" t="s">
        <v>250</v>
      </c>
      <c s="35" t="s">
        <v>5</v>
      </c>
      <c s="6" t="s">
        <v>251</v>
      </c>
      <c s="36" t="s">
        <v>83</v>
      </c>
      <c s="37">
        <v>4</v>
      </c>
      <c s="36">
        <v>0</v>
      </c>
      <c s="36">
        <f>ROUND(G212*H212,6)</f>
      </c>
      <c r="L212" s="38">
        <v>0</v>
      </c>
      <c s="32">
        <f>ROUND(ROUND(L212,2)*ROUND(G212,3),2)</f>
      </c>
      <c s="36" t="s">
        <v>56</v>
      </c>
      <c>
        <f>(M212*21)/100</f>
      </c>
      <c t="s">
        <v>27</v>
      </c>
    </row>
    <row r="213" spans="1:5" ht="12.75">
      <c r="A213" s="35" t="s">
        <v>57</v>
      </c>
      <c r="E213" s="39" t="s">
        <v>5</v>
      </c>
    </row>
    <row r="214" spans="1:5" ht="12.75">
      <c r="A214" s="35" t="s">
        <v>58</v>
      </c>
      <c r="E214" s="40" t="s">
        <v>5</v>
      </c>
    </row>
    <row r="215" spans="1:5" ht="153">
      <c r="A215" t="s">
        <v>59</v>
      </c>
      <c r="E215" s="39" t="s">
        <v>252</v>
      </c>
    </row>
    <row r="216" spans="1:16" ht="25.5">
      <c r="A216" t="s">
        <v>52</v>
      </c>
      <c s="34" t="s">
        <v>253</v>
      </c>
      <c s="34" t="s">
        <v>254</v>
      </c>
      <c s="35" t="s">
        <v>5</v>
      </c>
      <c s="6" t="s">
        <v>255</v>
      </c>
      <c s="36" t="s">
        <v>83</v>
      </c>
      <c s="37">
        <v>1</v>
      </c>
      <c s="36">
        <v>0</v>
      </c>
      <c s="36">
        <f>ROUND(G216*H216,6)</f>
      </c>
      <c r="L216" s="38">
        <v>0</v>
      </c>
      <c s="32">
        <f>ROUND(ROUND(L216,2)*ROUND(G216,3),2)</f>
      </c>
      <c s="36" t="s">
        <v>56</v>
      </c>
      <c>
        <f>(M216*21)/100</f>
      </c>
      <c t="s">
        <v>27</v>
      </c>
    </row>
    <row r="217" spans="1:5" ht="12.75">
      <c r="A217" s="35" t="s">
        <v>57</v>
      </c>
      <c r="E217" s="39" t="s">
        <v>5</v>
      </c>
    </row>
    <row r="218" spans="1:5" ht="12.75">
      <c r="A218" s="35" t="s">
        <v>58</v>
      </c>
      <c r="E218" s="40" t="s">
        <v>5</v>
      </c>
    </row>
    <row r="219" spans="1:5" ht="153">
      <c r="A219" t="s">
        <v>59</v>
      </c>
      <c r="E219" s="39" t="s">
        <v>256</v>
      </c>
    </row>
    <row r="220" spans="1:16" ht="12.75">
      <c r="A220" t="s">
        <v>52</v>
      </c>
      <c s="34" t="s">
        <v>257</v>
      </c>
      <c s="34" t="s">
        <v>258</v>
      </c>
      <c s="35" t="s">
        <v>5</v>
      </c>
      <c s="6" t="s">
        <v>259</v>
      </c>
      <c s="36" t="s">
        <v>83</v>
      </c>
      <c s="37">
        <v>1</v>
      </c>
      <c s="36">
        <v>0</v>
      </c>
      <c s="36">
        <f>ROUND(G220*H220,6)</f>
      </c>
      <c r="L220" s="38">
        <v>0</v>
      </c>
      <c s="32">
        <f>ROUND(ROUND(L220,2)*ROUND(G220,3),2)</f>
      </c>
      <c s="36" t="s">
        <v>56</v>
      </c>
      <c>
        <f>(M220*21)/100</f>
      </c>
      <c t="s">
        <v>27</v>
      </c>
    </row>
    <row r="221" spans="1:5" ht="12.75">
      <c r="A221" s="35" t="s">
        <v>57</v>
      </c>
      <c r="E221" s="39" t="s">
        <v>5</v>
      </c>
    </row>
    <row r="222" spans="1:5" ht="12.75">
      <c r="A222" s="35" t="s">
        <v>58</v>
      </c>
      <c r="E222" s="40" t="s">
        <v>5</v>
      </c>
    </row>
    <row r="223" spans="1:5" ht="127.5">
      <c r="A223" t="s">
        <v>59</v>
      </c>
      <c r="E223" s="39" t="s">
        <v>260</v>
      </c>
    </row>
    <row r="224" spans="1:16" ht="12.75">
      <c r="A224" t="s">
        <v>52</v>
      </c>
      <c s="34" t="s">
        <v>261</v>
      </c>
      <c s="34" t="s">
        <v>262</v>
      </c>
      <c s="35" t="s">
        <v>5</v>
      </c>
      <c s="6" t="s">
        <v>263</v>
      </c>
      <c s="36" t="s">
        <v>83</v>
      </c>
      <c s="37">
        <v>1</v>
      </c>
      <c s="36">
        <v>0</v>
      </c>
      <c s="36">
        <f>ROUND(G224*H224,6)</f>
      </c>
      <c r="L224" s="38">
        <v>0</v>
      </c>
      <c s="32">
        <f>ROUND(ROUND(L224,2)*ROUND(G224,3),2)</f>
      </c>
      <c s="36" t="s">
        <v>56</v>
      </c>
      <c>
        <f>(M224*21)/100</f>
      </c>
      <c t="s">
        <v>27</v>
      </c>
    </row>
    <row r="225" spans="1:5" ht="12.75">
      <c r="A225" s="35" t="s">
        <v>57</v>
      </c>
      <c r="E225" s="39" t="s">
        <v>5</v>
      </c>
    </row>
    <row r="226" spans="1:5" ht="12.75">
      <c r="A226" s="35" t="s">
        <v>58</v>
      </c>
      <c r="E226" s="40" t="s">
        <v>5</v>
      </c>
    </row>
    <row r="227" spans="1:5" ht="140.25">
      <c r="A227" t="s">
        <v>59</v>
      </c>
      <c r="E227" s="39" t="s">
        <v>264</v>
      </c>
    </row>
    <row r="228" spans="1:16" ht="12.75">
      <c r="A228" t="s">
        <v>52</v>
      </c>
      <c s="34" t="s">
        <v>265</v>
      </c>
      <c s="34" t="s">
        <v>266</v>
      </c>
      <c s="35" t="s">
        <v>5</v>
      </c>
      <c s="6" t="s">
        <v>267</v>
      </c>
      <c s="36" t="s">
        <v>83</v>
      </c>
      <c s="37">
        <v>1</v>
      </c>
      <c s="36">
        <v>0</v>
      </c>
      <c s="36">
        <f>ROUND(G228*H228,6)</f>
      </c>
      <c r="L228" s="38">
        <v>0</v>
      </c>
      <c s="32">
        <f>ROUND(ROUND(L228,2)*ROUND(G228,3),2)</f>
      </c>
      <c s="36" t="s">
        <v>56</v>
      </c>
      <c>
        <f>(M228*21)/100</f>
      </c>
      <c t="s">
        <v>27</v>
      </c>
    </row>
    <row r="229" spans="1:5" ht="12.75">
      <c r="A229" s="35" t="s">
        <v>57</v>
      </c>
      <c r="E229" s="39" t="s">
        <v>5</v>
      </c>
    </row>
    <row r="230" spans="1:5" ht="12.75">
      <c r="A230" s="35" t="s">
        <v>58</v>
      </c>
      <c r="E230" s="40" t="s">
        <v>5</v>
      </c>
    </row>
    <row r="231" spans="1:5" ht="153">
      <c r="A231" t="s">
        <v>59</v>
      </c>
      <c r="E231" s="39" t="s">
        <v>268</v>
      </c>
    </row>
    <row r="232" spans="1:16" ht="12.75">
      <c r="A232" t="s">
        <v>52</v>
      </c>
      <c s="34" t="s">
        <v>269</v>
      </c>
      <c s="34" t="s">
        <v>270</v>
      </c>
      <c s="35" t="s">
        <v>5</v>
      </c>
      <c s="6" t="s">
        <v>271</v>
      </c>
      <c s="36" t="s">
        <v>83</v>
      </c>
      <c s="37">
        <v>4</v>
      </c>
      <c s="36">
        <v>0</v>
      </c>
      <c s="36">
        <f>ROUND(G232*H232,6)</f>
      </c>
      <c r="L232" s="38">
        <v>0</v>
      </c>
      <c s="32">
        <f>ROUND(ROUND(L232,2)*ROUND(G232,3),2)</f>
      </c>
      <c s="36" t="s">
        <v>56</v>
      </c>
      <c>
        <f>(M232*21)/100</f>
      </c>
      <c t="s">
        <v>27</v>
      </c>
    </row>
    <row r="233" spans="1:5" ht="12.75">
      <c r="A233" s="35" t="s">
        <v>57</v>
      </c>
      <c r="E233" s="39" t="s">
        <v>5</v>
      </c>
    </row>
    <row r="234" spans="1:5" ht="12.75">
      <c r="A234" s="35" t="s">
        <v>58</v>
      </c>
      <c r="E234" s="40" t="s">
        <v>5</v>
      </c>
    </row>
    <row r="235" spans="1:5" ht="153">
      <c r="A235" t="s">
        <v>59</v>
      </c>
      <c r="E235" s="39" t="s">
        <v>272</v>
      </c>
    </row>
    <row r="236" spans="1:16" ht="12.75">
      <c r="A236" t="s">
        <v>52</v>
      </c>
      <c s="34" t="s">
        <v>273</v>
      </c>
      <c s="34" t="s">
        <v>274</v>
      </c>
      <c s="35" t="s">
        <v>5</v>
      </c>
      <c s="6" t="s">
        <v>275</v>
      </c>
      <c s="36" t="s">
        <v>83</v>
      </c>
      <c s="37">
        <v>1</v>
      </c>
      <c s="36">
        <v>0</v>
      </c>
      <c s="36">
        <f>ROUND(G236*H236,6)</f>
      </c>
      <c r="L236" s="38">
        <v>0</v>
      </c>
      <c s="32">
        <f>ROUND(ROUND(L236,2)*ROUND(G236,3),2)</f>
      </c>
      <c s="36" t="s">
        <v>56</v>
      </c>
      <c>
        <f>(M236*21)/100</f>
      </c>
      <c t="s">
        <v>27</v>
      </c>
    </row>
    <row r="237" spans="1:5" ht="12.75">
      <c r="A237" s="35" t="s">
        <v>57</v>
      </c>
      <c r="E237" s="39" t="s">
        <v>5</v>
      </c>
    </row>
    <row r="238" spans="1:5" ht="12.75">
      <c r="A238" s="35" t="s">
        <v>58</v>
      </c>
      <c r="E238" s="40" t="s">
        <v>5</v>
      </c>
    </row>
    <row r="239" spans="1:5" ht="140.25">
      <c r="A239" t="s">
        <v>59</v>
      </c>
      <c r="E239" s="39" t="s">
        <v>276</v>
      </c>
    </row>
    <row r="240" spans="1:16" ht="12.75">
      <c r="A240" t="s">
        <v>52</v>
      </c>
      <c s="34" t="s">
        <v>277</v>
      </c>
      <c s="34" t="s">
        <v>278</v>
      </c>
      <c s="35" t="s">
        <v>5</v>
      </c>
      <c s="6" t="s">
        <v>279</v>
      </c>
      <c s="36" t="s">
        <v>280</v>
      </c>
      <c s="37">
        <v>160</v>
      </c>
      <c s="36">
        <v>0</v>
      </c>
      <c s="36">
        <f>ROUND(G240*H240,6)</f>
      </c>
      <c r="L240" s="38">
        <v>0</v>
      </c>
      <c s="32">
        <f>ROUND(ROUND(L240,2)*ROUND(G240,3),2)</f>
      </c>
      <c s="36" t="s">
        <v>56</v>
      </c>
      <c>
        <f>(M240*21)/100</f>
      </c>
      <c t="s">
        <v>27</v>
      </c>
    </row>
    <row r="241" spans="1:5" ht="12.75">
      <c r="A241" s="35" t="s">
        <v>57</v>
      </c>
      <c r="E241" s="39" t="s">
        <v>5</v>
      </c>
    </row>
    <row r="242" spans="1:5" ht="12.75">
      <c r="A242" s="35" t="s">
        <v>58</v>
      </c>
      <c r="E242" s="40" t="s">
        <v>5</v>
      </c>
    </row>
    <row r="243" spans="1:5" ht="114.75">
      <c r="A243" t="s">
        <v>59</v>
      </c>
      <c r="E243" s="39" t="s">
        <v>281</v>
      </c>
    </row>
    <row r="244" spans="1:16" ht="12.75">
      <c r="A244" t="s">
        <v>52</v>
      </c>
      <c s="34" t="s">
        <v>282</v>
      </c>
      <c s="34" t="s">
        <v>283</v>
      </c>
      <c s="35" t="s">
        <v>5</v>
      </c>
      <c s="6" t="s">
        <v>284</v>
      </c>
      <c s="36" t="s">
        <v>280</v>
      </c>
      <c s="37">
        <v>16</v>
      </c>
      <c s="36">
        <v>0</v>
      </c>
      <c s="36">
        <f>ROUND(G244*H244,6)</f>
      </c>
      <c r="L244" s="38">
        <v>0</v>
      </c>
      <c s="32">
        <f>ROUND(ROUND(L244,2)*ROUND(G244,3),2)</f>
      </c>
      <c s="36" t="s">
        <v>56</v>
      </c>
      <c>
        <f>(M244*21)/100</f>
      </c>
      <c t="s">
        <v>27</v>
      </c>
    </row>
    <row r="245" spans="1:5" ht="12.75">
      <c r="A245" s="35" t="s">
        <v>57</v>
      </c>
      <c r="E245" s="39" t="s">
        <v>5</v>
      </c>
    </row>
    <row r="246" spans="1:5" ht="12.75">
      <c r="A246" s="35" t="s">
        <v>58</v>
      </c>
      <c r="E246" s="40" t="s">
        <v>5</v>
      </c>
    </row>
    <row r="247" spans="1:5" ht="102">
      <c r="A247" t="s">
        <v>59</v>
      </c>
      <c r="E247" s="39" t="s">
        <v>285</v>
      </c>
    </row>
    <row r="248" spans="1:16" ht="12.75">
      <c r="A248" t="s">
        <v>52</v>
      </c>
      <c s="34" t="s">
        <v>286</v>
      </c>
      <c s="34" t="s">
        <v>287</v>
      </c>
      <c s="35" t="s">
        <v>5</v>
      </c>
      <c s="6" t="s">
        <v>288</v>
      </c>
      <c s="36" t="s">
        <v>83</v>
      </c>
      <c s="37">
        <v>5</v>
      </c>
      <c s="36">
        <v>0</v>
      </c>
      <c s="36">
        <f>ROUND(G248*H248,6)</f>
      </c>
      <c r="L248" s="38">
        <v>0</v>
      </c>
      <c s="32">
        <f>ROUND(ROUND(L248,2)*ROUND(G248,3),2)</f>
      </c>
      <c s="36" t="s">
        <v>56</v>
      </c>
      <c>
        <f>(M248*21)/100</f>
      </c>
      <c t="s">
        <v>27</v>
      </c>
    </row>
    <row r="249" spans="1:5" ht="12.75">
      <c r="A249" s="35" t="s">
        <v>57</v>
      </c>
      <c r="E249" s="39" t="s">
        <v>5</v>
      </c>
    </row>
    <row r="250" spans="1:5" ht="12.75">
      <c r="A250" s="35" t="s">
        <v>58</v>
      </c>
      <c r="E250" s="40" t="s">
        <v>5</v>
      </c>
    </row>
    <row r="251" spans="1:5" ht="140.25">
      <c r="A251" t="s">
        <v>59</v>
      </c>
      <c r="E251" s="39" t="s">
        <v>289</v>
      </c>
    </row>
    <row r="252" spans="1:16" ht="12.75">
      <c r="A252" t="s">
        <v>52</v>
      </c>
      <c s="34" t="s">
        <v>290</v>
      </c>
      <c s="34" t="s">
        <v>291</v>
      </c>
      <c s="35" t="s">
        <v>5</v>
      </c>
      <c s="6" t="s">
        <v>292</v>
      </c>
      <c s="36" t="s">
        <v>83</v>
      </c>
      <c s="37">
        <v>4</v>
      </c>
      <c s="36">
        <v>0</v>
      </c>
      <c s="36">
        <f>ROUND(G252*H252,6)</f>
      </c>
      <c r="L252" s="38">
        <v>0</v>
      </c>
      <c s="32">
        <f>ROUND(ROUND(L252,2)*ROUND(G252,3),2)</f>
      </c>
      <c s="36" t="s">
        <v>56</v>
      </c>
      <c>
        <f>(M252*21)/100</f>
      </c>
      <c t="s">
        <v>27</v>
      </c>
    </row>
    <row r="253" spans="1:5" ht="12.75">
      <c r="A253" s="35" t="s">
        <v>57</v>
      </c>
      <c r="E253" s="39" t="s">
        <v>5</v>
      </c>
    </row>
    <row r="254" spans="1:5" ht="12.75">
      <c r="A254" s="35" t="s">
        <v>58</v>
      </c>
      <c r="E254" s="40" t="s">
        <v>5</v>
      </c>
    </row>
    <row r="255" spans="1:5" ht="114.75">
      <c r="A255" t="s">
        <v>59</v>
      </c>
      <c r="E255" s="39" t="s">
        <v>293</v>
      </c>
    </row>
    <row r="256" spans="1:16" ht="25.5">
      <c r="A256" t="s">
        <v>52</v>
      </c>
      <c s="34" t="s">
        <v>294</v>
      </c>
      <c s="34" t="s">
        <v>295</v>
      </c>
      <c s="35" t="s">
        <v>5</v>
      </c>
      <c s="6" t="s">
        <v>296</v>
      </c>
      <c s="36" t="s">
        <v>83</v>
      </c>
      <c s="37">
        <v>5</v>
      </c>
      <c s="36">
        <v>0</v>
      </c>
      <c s="36">
        <f>ROUND(G256*H256,6)</f>
      </c>
      <c r="L256" s="38">
        <v>0</v>
      </c>
      <c s="32">
        <f>ROUND(ROUND(L256,2)*ROUND(G256,3),2)</f>
      </c>
      <c s="36" t="s">
        <v>56</v>
      </c>
      <c>
        <f>(M256*21)/100</f>
      </c>
      <c t="s">
        <v>27</v>
      </c>
    </row>
    <row r="257" spans="1:5" ht="12.75">
      <c r="A257" s="35" t="s">
        <v>57</v>
      </c>
      <c r="E257" s="39" t="s">
        <v>5</v>
      </c>
    </row>
    <row r="258" spans="1:5" ht="12.75">
      <c r="A258" s="35" t="s">
        <v>58</v>
      </c>
      <c r="E258" s="40" t="s">
        <v>5</v>
      </c>
    </row>
    <row r="259" spans="1:5" ht="89.25">
      <c r="A259" t="s">
        <v>59</v>
      </c>
      <c r="E259" s="39" t="s">
        <v>297</v>
      </c>
    </row>
    <row r="260" spans="1:16" ht="12.75">
      <c r="A260" t="s">
        <v>52</v>
      </c>
      <c s="34" t="s">
        <v>298</v>
      </c>
      <c s="34" t="s">
        <v>299</v>
      </c>
      <c s="35" t="s">
        <v>5</v>
      </c>
      <c s="6" t="s">
        <v>300</v>
      </c>
      <c s="36" t="s">
        <v>280</v>
      </c>
      <c s="37">
        <v>16</v>
      </c>
      <c s="36">
        <v>0</v>
      </c>
      <c s="36">
        <f>ROUND(G260*H260,6)</f>
      </c>
      <c r="L260" s="38">
        <v>0</v>
      </c>
      <c s="32">
        <f>ROUND(ROUND(L260,2)*ROUND(G260,3),2)</f>
      </c>
      <c s="36" t="s">
        <v>56</v>
      </c>
      <c>
        <f>(M260*21)/100</f>
      </c>
      <c t="s">
        <v>27</v>
      </c>
    </row>
    <row r="261" spans="1:5" ht="12.75">
      <c r="A261" s="35" t="s">
        <v>57</v>
      </c>
      <c r="E261" s="39" t="s">
        <v>5</v>
      </c>
    </row>
    <row r="262" spans="1:5" ht="12.75">
      <c r="A262" s="35" t="s">
        <v>58</v>
      </c>
      <c r="E262" s="40" t="s">
        <v>5</v>
      </c>
    </row>
    <row r="263" spans="1:5" ht="114.75">
      <c r="A263" t="s">
        <v>59</v>
      </c>
      <c r="E263" s="39" t="s">
        <v>301</v>
      </c>
    </row>
    <row r="264" spans="1:16" ht="12.75">
      <c r="A264" t="s">
        <v>52</v>
      </c>
      <c s="34" t="s">
        <v>302</v>
      </c>
      <c s="34" t="s">
        <v>303</v>
      </c>
      <c s="35" t="s">
        <v>5</v>
      </c>
      <c s="6" t="s">
        <v>304</v>
      </c>
      <c s="36" t="s">
        <v>83</v>
      </c>
      <c s="37">
        <v>1</v>
      </c>
      <c s="36">
        <v>0</v>
      </c>
      <c s="36">
        <f>ROUND(G264*H264,6)</f>
      </c>
      <c r="L264" s="38">
        <v>0</v>
      </c>
      <c s="32">
        <f>ROUND(ROUND(L264,2)*ROUND(G264,3),2)</f>
      </c>
      <c s="36" t="s">
        <v>56</v>
      </c>
      <c>
        <f>(M264*21)/100</f>
      </c>
      <c t="s">
        <v>27</v>
      </c>
    </row>
    <row r="265" spans="1:5" ht="12.75">
      <c r="A265" s="35" t="s">
        <v>57</v>
      </c>
      <c r="E265" s="39" t="s">
        <v>5</v>
      </c>
    </row>
    <row r="266" spans="1:5" ht="12.75">
      <c r="A266" s="35" t="s">
        <v>58</v>
      </c>
      <c r="E266" s="40" t="s">
        <v>5</v>
      </c>
    </row>
    <row r="267" spans="1:5" ht="76.5">
      <c r="A267" t="s">
        <v>59</v>
      </c>
      <c r="E267" s="39" t="s">
        <v>305</v>
      </c>
    </row>
    <row r="268" spans="1:16" ht="12.75">
      <c r="A268" t="s">
        <v>52</v>
      </c>
      <c s="34" t="s">
        <v>306</v>
      </c>
      <c s="34" t="s">
        <v>307</v>
      </c>
      <c s="35" t="s">
        <v>5</v>
      </c>
      <c s="6" t="s">
        <v>308</v>
      </c>
      <c s="36" t="s">
        <v>83</v>
      </c>
      <c s="37">
        <v>4</v>
      </c>
      <c s="36">
        <v>0</v>
      </c>
      <c s="36">
        <f>ROUND(G268*H268,6)</f>
      </c>
      <c r="L268" s="38">
        <v>0</v>
      </c>
      <c s="32">
        <f>ROUND(ROUND(L268,2)*ROUND(G268,3),2)</f>
      </c>
      <c s="36" t="s">
        <v>56</v>
      </c>
      <c>
        <f>(M268*21)/100</f>
      </c>
      <c t="s">
        <v>27</v>
      </c>
    </row>
    <row r="269" spans="1:5" ht="12.75">
      <c r="A269" s="35" t="s">
        <v>57</v>
      </c>
      <c r="E269" s="39" t="s">
        <v>5</v>
      </c>
    </row>
    <row r="270" spans="1:5" ht="12.75">
      <c r="A270" s="35" t="s">
        <v>58</v>
      </c>
      <c r="E270" s="40" t="s">
        <v>5</v>
      </c>
    </row>
    <row r="271" spans="1:5" ht="89.25">
      <c r="A271" t="s">
        <v>59</v>
      </c>
      <c r="E271" s="39" t="s">
        <v>309</v>
      </c>
    </row>
    <row r="272" spans="1:16" ht="12.75">
      <c r="A272" t="s">
        <v>52</v>
      </c>
      <c s="34" t="s">
        <v>310</v>
      </c>
      <c s="34" t="s">
        <v>311</v>
      </c>
      <c s="35" t="s">
        <v>5</v>
      </c>
      <c s="6" t="s">
        <v>312</v>
      </c>
      <c s="36" t="s">
        <v>83</v>
      </c>
      <c s="37">
        <v>4</v>
      </c>
      <c s="36">
        <v>0</v>
      </c>
      <c s="36">
        <f>ROUND(G272*H272,6)</f>
      </c>
      <c r="L272" s="38">
        <v>0</v>
      </c>
      <c s="32">
        <f>ROUND(ROUND(L272,2)*ROUND(G272,3),2)</f>
      </c>
      <c s="36" t="s">
        <v>56</v>
      </c>
      <c>
        <f>(M272*21)/100</f>
      </c>
      <c t="s">
        <v>27</v>
      </c>
    </row>
    <row r="273" spans="1:5" ht="12.75">
      <c r="A273" s="35" t="s">
        <v>57</v>
      </c>
      <c r="E273" s="39" t="s">
        <v>5</v>
      </c>
    </row>
    <row r="274" spans="1:5" ht="12.75">
      <c r="A274" s="35" t="s">
        <v>58</v>
      </c>
      <c r="E274" s="40" t="s">
        <v>5</v>
      </c>
    </row>
    <row r="275" spans="1:5" ht="76.5">
      <c r="A275" t="s">
        <v>59</v>
      </c>
      <c r="E275" s="39" t="s">
        <v>313</v>
      </c>
    </row>
    <row r="276" spans="1:16" ht="12.75">
      <c r="A276" t="s">
        <v>52</v>
      </c>
      <c s="34" t="s">
        <v>314</v>
      </c>
      <c s="34" t="s">
        <v>315</v>
      </c>
      <c s="35" t="s">
        <v>5</v>
      </c>
      <c s="6" t="s">
        <v>316</v>
      </c>
      <c s="36" t="s">
        <v>83</v>
      </c>
      <c s="37">
        <v>4</v>
      </c>
      <c s="36">
        <v>0</v>
      </c>
      <c s="36">
        <f>ROUND(G276*H276,6)</f>
      </c>
      <c r="L276" s="38">
        <v>0</v>
      </c>
      <c s="32">
        <f>ROUND(ROUND(L276,2)*ROUND(G276,3),2)</f>
      </c>
      <c s="36" t="s">
        <v>56</v>
      </c>
      <c>
        <f>(M276*21)/100</f>
      </c>
      <c t="s">
        <v>27</v>
      </c>
    </row>
    <row r="277" spans="1:5" ht="12.75">
      <c r="A277" s="35" t="s">
        <v>57</v>
      </c>
      <c r="E277" s="39" t="s">
        <v>5</v>
      </c>
    </row>
    <row r="278" spans="1:5" ht="12.75">
      <c r="A278" s="35" t="s">
        <v>58</v>
      </c>
      <c r="E278" s="40" t="s">
        <v>5</v>
      </c>
    </row>
    <row r="279" spans="1:5" ht="89.25">
      <c r="A279" t="s">
        <v>59</v>
      </c>
      <c r="E279" s="39" t="s">
        <v>317</v>
      </c>
    </row>
    <row r="280" spans="1:16" ht="12.75">
      <c r="A280" t="s">
        <v>52</v>
      </c>
      <c s="34" t="s">
        <v>318</v>
      </c>
      <c s="34" t="s">
        <v>319</v>
      </c>
      <c s="35" t="s">
        <v>5</v>
      </c>
      <c s="6" t="s">
        <v>320</v>
      </c>
      <c s="36" t="s">
        <v>321</v>
      </c>
      <c s="37">
        <v>1.2</v>
      </c>
      <c s="36">
        <v>0</v>
      </c>
      <c s="36">
        <f>ROUND(G280*H280,6)</f>
      </c>
      <c r="L280" s="38">
        <v>0</v>
      </c>
      <c s="32">
        <f>ROUND(ROUND(L280,2)*ROUND(G280,3),2)</f>
      </c>
      <c s="36" t="s">
        <v>56</v>
      </c>
      <c>
        <f>(M280*21)/100</f>
      </c>
      <c t="s">
        <v>27</v>
      </c>
    </row>
    <row r="281" spans="1:5" ht="12.75">
      <c r="A281" s="35" t="s">
        <v>57</v>
      </c>
      <c r="E281" s="39" t="s">
        <v>5</v>
      </c>
    </row>
    <row r="282" spans="1:5" ht="12.75">
      <c r="A282" s="35" t="s">
        <v>58</v>
      </c>
      <c r="E282" s="40" t="s">
        <v>5</v>
      </c>
    </row>
    <row r="283" spans="1:5" ht="89.25">
      <c r="A283" t="s">
        <v>59</v>
      </c>
      <c r="E283" s="39" t="s">
        <v>322</v>
      </c>
    </row>
    <row r="284" spans="1:16" ht="12.75">
      <c r="A284" t="s">
        <v>52</v>
      </c>
      <c s="34" t="s">
        <v>323</v>
      </c>
      <c s="34" t="s">
        <v>324</v>
      </c>
      <c s="35" t="s">
        <v>5</v>
      </c>
      <c s="6" t="s">
        <v>325</v>
      </c>
      <c s="36" t="s">
        <v>83</v>
      </c>
      <c s="37">
        <v>50</v>
      </c>
      <c s="36">
        <v>0</v>
      </c>
      <c s="36">
        <f>ROUND(G284*H284,6)</f>
      </c>
      <c r="L284" s="38">
        <v>0</v>
      </c>
      <c s="32">
        <f>ROUND(ROUND(L284,2)*ROUND(G284,3),2)</f>
      </c>
      <c s="36" t="s">
        <v>56</v>
      </c>
      <c>
        <f>(M284*21)/100</f>
      </c>
      <c t="s">
        <v>27</v>
      </c>
    </row>
    <row r="285" spans="1:5" ht="12.75">
      <c r="A285" s="35" t="s">
        <v>57</v>
      </c>
      <c r="E285" s="39" t="s">
        <v>5</v>
      </c>
    </row>
    <row r="286" spans="1:5" ht="12.75">
      <c r="A286" s="35" t="s">
        <v>58</v>
      </c>
      <c r="E286" s="40" t="s">
        <v>5</v>
      </c>
    </row>
    <row r="287" spans="1:5" ht="165.75">
      <c r="A287" t="s">
        <v>59</v>
      </c>
      <c r="E287" s="39" t="s">
        <v>326</v>
      </c>
    </row>
    <row r="288" spans="1:16" ht="12.75">
      <c r="A288" t="s">
        <v>52</v>
      </c>
      <c s="34" t="s">
        <v>327</v>
      </c>
      <c s="34" t="s">
        <v>328</v>
      </c>
      <c s="35" t="s">
        <v>5</v>
      </c>
      <c s="6" t="s">
        <v>329</v>
      </c>
      <c s="36" t="s">
        <v>83</v>
      </c>
      <c s="37">
        <v>50</v>
      </c>
      <c s="36">
        <v>0</v>
      </c>
      <c s="36">
        <f>ROUND(G288*H288,6)</f>
      </c>
      <c r="L288" s="38">
        <v>0</v>
      </c>
      <c s="32">
        <f>ROUND(ROUND(L288,2)*ROUND(G288,3),2)</f>
      </c>
      <c s="36" t="s">
        <v>56</v>
      </c>
      <c>
        <f>(M288*21)/100</f>
      </c>
      <c t="s">
        <v>27</v>
      </c>
    </row>
    <row r="289" spans="1:5" ht="12.75">
      <c r="A289" s="35" t="s">
        <v>57</v>
      </c>
      <c r="E289" s="39" t="s">
        <v>5</v>
      </c>
    </row>
    <row r="290" spans="1:5" ht="12.75">
      <c r="A290" s="35" t="s">
        <v>58</v>
      </c>
      <c r="E290" s="40" t="s">
        <v>5</v>
      </c>
    </row>
    <row r="291" spans="1:5" ht="127.5">
      <c r="A291" t="s">
        <v>59</v>
      </c>
      <c r="E291" s="39" t="s">
        <v>330</v>
      </c>
    </row>
    <row r="292" spans="1:16" ht="12.75">
      <c r="A292" t="s">
        <v>52</v>
      </c>
      <c s="34" t="s">
        <v>331</v>
      </c>
      <c s="34" t="s">
        <v>332</v>
      </c>
      <c s="35" t="s">
        <v>5</v>
      </c>
      <c s="6" t="s">
        <v>333</v>
      </c>
      <c s="36" t="s">
        <v>83</v>
      </c>
      <c s="37">
        <v>1</v>
      </c>
      <c s="36">
        <v>0</v>
      </c>
      <c s="36">
        <f>ROUND(G292*H292,6)</f>
      </c>
      <c r="L292" s="38">
        <v>0</v>
      </c>
      <c s="32">
        <f>ROUND(ROUND(L292,2)*ROUND(G292,3),2)</f>
      </c>
      <c s="36" t="s">
        <v>56</v>
      </c>
      <c>
        <f>(M292*0)/100</f>
      </c>
      <c t="s">
        <v>334</v>
      </c>
    </row>
    <row r="293" spans="1:5" ht="12.75">
      <c r="A293" s="35" t="s">
        <v>57</v>
      </c>
      <c r="E293" s="39" t="s">
        <v>5</v>
      </c>
    </row>
    <row r="294" spans="1:5" ht="12.75">
      <c r="A294" s="35" t="s">
        <v>58</v>
      </c>
      <c r="E294" s="40" t="s">
        <v>5</v>
      </c>
    </row>
    <row r="295" spans="1:5" ht="114.75">
      <c r="A295" t="s">
        <v>59</v>
      </c>
      <c r="E295" s="39" t="s">
        <v>335</v>
      </c>
    </row>
    <row r="296" spans="1:16" ht="12.75">
      <c r="A296" t="s">
        <v>52</v>
      </c>
      <c s="34" t="s">
        <v>336</v>
      </c>
      <c s="34" t="s">
        <v>337</v>
      </c>
      <c s="35" t="s">
        <v>5</v>
      </c>
      <c s="6" t="s">
        <v>338</v>
      </c>
      <c s="36" t="s">
        <v>83</v>
      </c>
      <c s="37">
        <v>4</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89.25">
      <c r="A299" t="s">
        <v>59</v>
      </c>
      <c r="E299" s="39" t="s">
        <v>339</v>
      </c>
    </row>
    <row r="300" spans="1:13" ht="12.75">
      <c r="A300" t="s">
        <v>46</v>
      </c>
      <c r="C300" s="31" t="s">
        <v>340</v>
      </c>
      <c r="E300" s="33" t="s">
        <v>341</v>
      </c>
      <c r="J300" s="32">
        <f>0+J301+J318</f>
      </c>
      <c s="32">
        <f>0+K301+K318</f>
      </c>
      <c s="32">
        <f>0+L301+L318</f>
      </c>
      <c s="32">
        <f>0+M301+M318</f>
      </c>
    </row>
    <row r="301" spans="1:13" ht="12.75">
      <c r="A301" t="s">
        <v>49</v>
      </c>
      <c r="C301" s="31" t="s">
        <v>50</v>
      </c>
      <c r="E301" s="33" t="s">
        <v>51</v>
      </c>
      <c r="J301" s="32">
        <f>0</f>
      </c>
      <c s="32">
        <f>0</f>
      </c>
      <c s="32">
        <f>0+L302+L306+L310+L314</f>
      </c>
      <c s="32">
        <f>0+M302+M306+M310+M314</f>
      </c>
    </row>
    <row r="302" spans="1:16" ht="12.75">
      <c r="A302" t="s">
        <v>52</v>
      </c>
      <c s="34" t="s">
        <v>50</v>
      </c>
      <c s="34" t="s">
        <v>53</v>
      </c>
      <c s="35" t="s">
        <v>5</v>
      </c>
      <c s="6" t="s">
        <v>54</v>
      </c>
      <c s="36" t="s">
        <v>55</v>
      </c>
      <c s="37">
        <v>26.25</v>
      </c>
      <c s="36">
        <v>0</v>
      </c>
      <c s="36">
        <f>ROUND(G302*H302,6)</f>
      </c>
      <c r="L302" s="38">
        <v>0</v>
      </c>
      <c s="32">
        <f>ROUND(ROUND(L302,2)*ROUND(G302,3),2)</f>
      </c>
      <c s="36" t="s">
        <v>56</v>
      </c>
      <c>
        <f>(M302*21)/100</f>
      </c>
      <c t="s">
        <v>27</v>
      </c>
    </row>
    <row r="303" spans="1:5" ht="12.75">
      <c r="A303" s="35" t="s">
        <v>57</v>
      </c>
      <c r="E303" s="39" t="s">
        <v>5</v>
      </c>
    </row>
    <row r="304" spans="1:5" ht="12.75">
      <c r="A304" s="35" t="s">
        <v>58</v>
      </c>
      <c r="E304" s="40" t="s">
        <v>5</v>
      </c>
    </row>
    <row r="305" spans="1:5" ht="344.25">
      <c r="A305" t="s">
        <v>59</v>
      </c>
      <c r="E305" s="39" t="s">
        <v>60</v>
      </c>
    </row>
    <row r="306" spans="1:16" ht="12.75">
      <c r="A306" t="s">
        <v>52</v>
      </c>
      <c s="34" t="s">
        <v>27</v>
      </c>
      <c s="34" t="s">
        <v>61</v>
      </c>
      <c s="35" t="s">
        <v>5</v>
      </c>
      <c s="6" t="s">
        <v>62</v>
      </c>
      <c s="36" t="s">
        <v>55</v>
      </c>
      <c s="37">
        <v>10.5</v>
      </c>
      <c s="36">
        <v>0</v>
      </c>
      <c s="36">
        <f>ROUND(G306*H306,6)</f>
      </c>
      <c r="L306" s="38">
        <v>0</v>
      </c>
      <c s="32">
        <f>ROUND(ROUND(L306,2)*ROUND(G306,3),2)</f>
      </c>
      <c s="36" t="s">
        <v>56</v>
      </c>
      <c>
        <f>(M306*21)/100</f>
      </c>
      <c t="s">
        <v>27</v>
      </c>
    </row>
    <row r="307" spans="1:5" ht="12.75">
      <c r="A307" s="35" t="s">
        <v>57</v>
      </c>
      <c r="E307" s="39" t="s">
        <v>5</v>
      </c>
    </row>
    <row r="308" spans="1:5" ht="12.75">
      <c r="A308" s="35" t="s">
        <v>58</v>
      </c>
      <c r="E308" s="40" t="s">
        <v>5</v>
      </c>
    </row>
    <row r="309" spans="1:5" ht="344.25">
      <c r="A309" t="s">
        <v>59</v>
      </c>
      <c r="E309" s="39" t="s">
        <v>60</v>
      </c>
    </row>
    <row r="310" spans="1:16" ht="12.75">
      <c r="A310" t="s">
        <v>52</v>
      </c>
      <c s="34" t="s">
        <v>26</v>
      </c>
      <c s="34" t="s">
        <v>63</v>
      </c>
      <c s="35" t="s">
        <v>5</v>
      </c>
      <c s="6" t="s">
        <v>64</v>
      </c>
      <c s="36" t="s">
        <v>55</v>
      </c>
      <c s="37">
        <v>54</v>
      </c>
      <c s="36">
        <v>0</v>
      </c>
      <c s="36">
        <f>ROUND(G310*H310,6)</f>
      </c>
      <c r="L310" s="38">
        <v>0</v>
      </c>
      <c s="32">
        <f>ROUND(ROUND(L310,2)*ROUND(G310,3),2)</f>
      </c>
      <c s="36" t="s">
        <v>56</v>
      </c>
      <c>
        <f>(M310*21)/100</f>
      </c>
      <c t="s">
        <v>27</v>
      </c>
    </row>
    <row r="311" spans="1:5" ht="12.75">
      <c r="A311" s="35" t="s">
        <v>57</v>
      </c>
      <c r="E311" s="39" t="s">
        <v>5</v>
      </c>
    </row>
    <row r="312" spans="1:5" ht="12.75">
      <c r="A312" s="35" t="s">
        <v>58</v>
      </c>
      <c r="E312" s="40" t="s">
        <v>5</v>
      </c>
    </row>
    <row r="313" spans="1:5" ht="344.25">
      <c r="A313" t="s">
        <v>59</v>
      </c>
      <c r="E313" s="39" t="s">
        <v>60</v>
      </c>
    </row>
    <row r="314" spans="1:16" ht="12.75">
      <c r="A314" t="s">
        <v>52</v>
      </c>
      <c s="34" t="s">
        <v>65</v>
      </c>
      <c s="34" t="s">
        <v>66</v>
      </c>
      <c s="35" t="s">
        <v>5</v>
      </c>
      <c s="6" t="s">
        <v>67</v>
      </c>
      <c s="36" t="s">
        <v>68</v>
      </c>
      <c s="37">
        <v>39</v>
      </c>
      <c s="36">
        <v>0</v>
      </c>
      <c s="36">
        <f>ROUND(G314*H314,6)</f>
      </c>
      <c r="L314" s="38">
        <v>0</v>
      </c>
      <c s="32">
        <f>ROUND(ROUND(L314,2)*ROUND(G314,3),2)</f>
      </c>
      <c s="36" t="s">
        <v>56</v>
      </c>
      <c>
        <f>(M314*21)/100</f>
      </c>
      <c t="s">
        <v>27</v>
      </c>
    </row>
    <row r="315" spans="1:5" ht="12.75">
      <c r="A315" s="35" t="s">
        <v>57</v>
      </c>
      <c r="E315" s="39" t="s">
        <v>5</v>
      </c>
    </row>
    <row r="316" spans="1:5" ht="12.75">
      <c r="A316" s="35" t="s">
        <v>58</v>
      </c>
      <c r="E316" s="40" t="s">
        <v>5</v>
      </c>
    </row>
    <row r="317" spans="1:5" ht="25.5">
      <c r="A317" t="s">
        <v>59</v>
      </c>
      <c r="E317" s="39" t="s">
        <v>69</v>
      </c>
    </row>
    <row r="318" spans="1:13" ht="12.75">
      <c r="A318" t="s">
        <v>49</v>
      </c>
      <c r="C318" s="31" t="s">
        <v>79</v>
      </c>
      <c r="E318" s="33" t="s">
        <v>80</v>
      </c>
      <c r="J318" s="32">
        <f>0</f>
      </c>
      <c s="32">
        <f>0</f>
      </c>
      <c s="32">
        <f>0+L319+L323+L327+L331+L335+L339+L343+L347+L351+L355+L359+L363+L367+L371+L375+L379+L383+L387+L391+L395+L399+L403+L407+L411+L415+L419+L423+L427+L431+L435+L439+L443+L447+L451+L455+L459+L463+L467+L471+L475+L479+L483+L487+L491+L495+L499+L503+L507+L511+L515+L519+L523+L527+L531+L535+L539+L543+L547+L551+L555+L559+L563+L567+L571+L575+L579+L583+L587+L591+L595+L599+L603+L607+L611+L615+L619+L623+L627</f>
      </c>
      <c s="32">
        <f>0+M319+M323+M327+M331+M335+M339+M343+M347+M351+M355+M359+M363+M367+M371+M375+M379+M383+M387+M391+M395+M399+M403+M407+M411+M415+M419+M423+M427+M431+M435+M439+M443+M447+M451+M455+M459+M463+M467+M471+M475+M479+M483+M487+M491+M495+M499+M503+M507+M511+M515+M519+M523+M527+M531+M535+M539+M543+M547+M551+M555+M559+M563+M567+M571+M575+M579+M583+M587+M591+M595+M599+M603+M607+M611+M615+M619+M623+M627</f>
      </c>
    </row>
    <row r="319" spans="1:16" ht="25.5">
      <c r="A319" t="s">
        <v>52</v>
      </c>
      <c s="34" t="s">
        <v>70</v>
      </c>
      <c s="34" t="s">
        <v>81</v>
      </c>
      <c s="35" t="s">
        <v>5</v>
      </c>
      <c s="6" t="s">
        <v>82</v>
      </c>
      <c s="36" t="s">
        <v>83</v>
      </c>
      <c s="37">
        <v>213</v>
      </c>
      <c s="36">
        <v>0</v>
      </c>
      <c s="36">
        <f>ROUND(G319*H319,6)</f>
      </c>
      <c r="L319" s="38">
        <v>0</v>
      </c>
      <c s="32">
        <f>ROUND(ROUND(L319,2)*ROUND(G319,3),2)</f>
      </c>
      <c s="36" t="s">
        <v>56</v>
      </c>
      <c>
        <f>(M319*21)/100</f>
      </c>
      <c t="s">
        <v>27</v>
      </c>
    </row>
    <row r="320" spans="1:5" ht="12.75">
      <c r="A320" s="35" t="s">
        <v>57</v>
      </c>
      <c r="E320" s="39" t="s">
        <v>5</v>
      </c>
    </row>
    <row r="321" spans="1:5" ht="12.75">
      <c r="A321" s="35" t="s">
        <v>58</v>
      </c>
      <c r="E321" s="40" t="s">
        <v>5</v>
      </c>
    </row>
    <row r="322" spans="1:5" ht="76.5">
      <c r="A322" t="s">
        <v>59</v>
      </c>
      <c r="E322" s="39" t="s">
        <v>84</v>
      </c>
    </row>
    <row r="323" spans="1:16" ht="12.75">
      <c r="A323" t="s">
        <v>52</v>
      </c>
      <c s="34" t="s">
        <v>74</v>
      </c>
      <c s="34" t="s">
        <v>94</v>
      </c>
      <c s="35" t="s">
        <v>5</v>
      </c>
      <c s="6" t="s">
        <v>95</v>
      </c>
      <c s="36" t="s">
        <v>68</v>
      </c>
      <c s="37">
        <v>25</v>
      </c>
      <c s="36">
        <v>0</v>
      </c>
      <c s="36">
        <f>ROUND(G323*H323,6)</f>
      </c>
      <c r="L323" s="38">
        <v>0</v>
      </c>
      <c s="32">
        <f>ROUND(ROUND(L323,2)*ROUND(G323,3),2)</f>
      </c>
      <c s="36" t="s">
        <v>56</v>
      </c>
      <c>
        <f>(M323*21)/100</f>
      </c>
      <c t="s">
        <v>27</v>
      </c>
    </row>
    <row r="324" spans="1:5" ht="12.75">
      <c r="A324" s="35" t="s">
        <v>57</v>
      </c>
      <c r="E324" s="39" t="s">
        <v>5</v>
      </c>
    </row>
    <row r="325" spans="1:5" ht="12.75">
      <c r="A325" s="35" t="s">
        <v>58</v>
      </c>
      <c r="E325" s="40" t="s">
        <v>5</v>
      </c>
    </row>
    <row r="326" spans="1:5" ht="102">
      <c r="A326" t="s">
        <v>59</v>
      </c>
      <c r="E326" s="39" t="s">
        <v>96</v>
      </c>
    </row>
    <row r="327" spans="1:16" ht="12.75">
      <c r="A327" t="s">
        <v>52</v>
      </c>
      <c s="34" t="s">
        <v>79</v>
      </c>
      <c s="34" t="s">
        <v>98</v>
      </c>
      <c s="35" t="s">
        <v>5</v>
      </c>
      <c s="6" t="s">
        <v>99</v>
      </c>
      <c s="36" t="s">
        <v>68</v>
      </c>
      <c s="37">
        <v>125</v>
      </c>
      <c s="36">
        <v>0</v>
      </c>
      <c s="36">
        <f>ROUND(G327*H327,6)</f>
      </c>
      <c r="L327" s="38">
        <v>0</v>
      </c>
      <c s="32">
        <f>ROUND(ROUND(L327,2)*ROUND(G327,3),2)</f>
      </c>
      <c s="36" t="s">
        <v>56</v>
      </c>
      <c>
        <f>(M327*21)/100</f>
      </c>
      <c t="s">
        <v>27</v>
      </c>
    </row>
    <row r="328" spans="1:5" ht="12.75">
      <c r="A328" s="35" t="s">
        <v>57</v>
      </c>
      <c r="E328" s="39" t="s">
        <v>5</v>
      </c>
    </row>
    <row r="329" spans="1:5" ht="12.75">
      <c r="A329" s="35" t="s">
        <v>58</v>
      </c>
      <c r="E329" s="40" t="s">
        <v>5</v>
      </c>
    </row>
    <row r="330" spans="1:5" ht="102">
      <c r="A330" t="s">
        <v>59</v>
      </c>
      <c r="E330" s="39" t="s">
        <v>96</v>
      </c>
    </row>
    <row r="331" spans="1:16" ht="12.75">
      <c r="A331" t="s">
        <v>52</v>
      </c>
      <c s="34" t="s">
        <v>85</v>
      </c>
      <c s="34" t="s">
        <v>101</v>
      </c>
      <c s="35" t="s">
        <v>5</v>
      </c>
      <c s="6" t="s">
        <v>102</v>
      </c>
      <c s="36" t="s">
        <v>68</v>
      </c>
      <c s="37">
        <v>352</v>
      </c>
      <c s="36">
        <v>0</v>
      </c>
      <c s="36">
        <f>ROUND(G331*H331,6)</f>
      </c>
      <c r="L331" s="38">
        <v>0</v>
      </c>
      <c s="32">
        <f>ROUND(ROUND(L331,2)*ROUND(G331,3),2)</f>
      </c>
      <c s="36" t="s">
        <v>56</v>
      </c>
      <c>
        <f>(M331*21)/100</f>
      </c>
      <c t="s">
        <v>27</v>
      </c>
    </row>
    <row r="332" spans="1:5" ht="12.75">
      <c r="A332" s="35" t="s">
        <v>57</v>
      </c>
      <c r="E332" s="39" t="s">
        <v>5</v>
      </c>
    </row>
    <row r="333" spans="1:5" ht="12.75">
      <c r="A333" s="35" t="s">
        <v>58</v>
      </c>
      <c r="E333" s="40" t="s">
        <v>5</v>
      </c>
    </row>
    <row r="334" spans="1:5" ht="76.5">
      <c r="A334" t="s">
        <v>59</v>
      </c>
      <c r="E334" s="39" t="s">
        <v>103</v>
      </c>
    </row>
    <row r="335" spans="1:16" ht="12.75">
      <c r="A335" t="s">
        <v>52</v>
      </c>
      <c s="34" t="s">
        <v>89</v>
      </c>
      <c s="34" t="s">
        <v>105</v>
      </c>
      <c s="35" t="s">
        <v>5</v>
      </c>
      <c s="6" t="s">
        <v>106</v>
      </c>
      <c s="36" t="s">
        <v>68</v>
      </c>
      <c s="37">
        <v>150</v>
      </c>
      <c s="36">
        <v>0</v>
      </c>
      <c s="36">
        <f>ROUND(G335*H335,6)</f>
      </c>
      <c r="L335" s="38">
        <v>0</v>
      </c>
      <c s="32">
        <f>ROUND(ROUND(L335,2)*ROUND(G335,3),2)</f>
      </c>
      <c s="36" t="s">
        <v>56</v>
      </c>
      <c>
        <f>(M335*21)/100</f>
      </c>
      <c t="s">
        <v>27</v>
      </c>
    </row>
    <row r="336" spans="1:5" ht="12.75">
      <c r="A336" s="35" t="s">
        <v>57</v>
      </c>
      <c r="E336" s="39" t="s">
        <v>5</v>
      </c>
    </row>
    <row r="337" spans="1:5" ht="12.75">
      <c r="A337" s="35" t="s">
        <v>58</v>
      </c>
      <c r="E337" s="40" t="s">
        <v>5</v>
      </c>
    </row>
    <row r="338" spans="1:5" ht="153">
      <c r="A338" t="s">
        <v>59</v>
      </c>
      <c r="E338" s="39" t="s">
        <v>107</v>
      </c>
    </row>
    <row r="339" spans="1:16" ht="25.5">
      <c r="A339" t="s">
        <v>52</v>
      </c>
      <c s="34" t="s">
        <v>93</v>
      </c>
      <c s="34" t="s">
        <v>109</v>
      </c>
      <c s="35" t="s">
        <v>5</v>
      </c>
      <c s="6" t="s">
        <v>110</v>
      </c>
      <c s="36" t="s">
        <v>83</v>
      </c>
      <c s="37">
        <v>10</v>
      </c>
      <c s="36">
        <v>0</v>
      </c>
      <c s="36">
        <f>ROUND(G339*H339,6)</f>
      </c>
      <c r="L339" s="38">
        <v>0</v>
      </c>
      <c s="32">
        <f>ROUND(ROUND(L339,2)*ROUND(G339,3),2)</f>
      </c>
      <c s="36" t="s">
        <v>56</v>
      </c>
      <c>
        <f>(M339*21)/100</f>
      </c>
      <c t="s">
        <v>27</v>
      </c>
    </row>
    <row r="340" spans="1:5" ht="12.75">
      <c r="A340" s="35" t="s">
        <v>57</v>
      </c>
      <c r="E340" s="39" t="s">
        <v>5</v>
      </c>
    </row>
    <row r="341" spans="1:5" ht="12.75">
      <c r="A341" s="35" t="s">
        <v>58</v>
      </c>
      <c r="E341" s="40" t="s">
        <v>5</v>
      </c>
    </row>
    <row r="342" spans="1:5" ht="38.25">
      <c r="A342" t="s">
        <v>59</v>
      </c>
      <c r="E342" s="39" t="s">
        <v>111</v>
      </c>
    </row>
    <row r="343" spans="1:16" ht="25.5">
      <c r="A343" t="s">
        <v>52</v>
      </c>
      <c s="34" t="s">
        <v>97</v>
      </c>
      <c s="34" t="s">
        <v>113</v>
      </c>
      <c s="35" t="s">
        <v>5</v>
      </c>
      <c s="6" t="s">
        <v>114</v>
      </c>
      <c s="36" t="s">
        <v>83</v>
      </c>
      <c s="37">
        <v>30</v>
      </c>
      <c s="36">
        <v>0</v>
      </c>
      <c s="36">
        <f>ROUND(G343*H343,6)</f>
      </c>
      <c r="L343" s="38">
        <v>0</v>
      </c>
      <c s="32">
        <f>ROUND(ROUND(L343,2)*ROUND(G343,3),2)</f>
      </c>
      <c s="36" t="s">
        <v>56</v>
      </c>
      <c>
        <f>(M343*21)/100</f>
      </c>
      <c t="s">
        <v>27</v>
      </c>
    </row>
    <row r="344" spans="1:5" ht="12.75">
      <c r="A344" s="35" t="s">
        <v>57</v>
      </c>
      <c r="E344" s="39" t="s">
        <v>5</v>
      </c>
    </row>
    <row r="345" spans="1:5" ht="12.75">
      <c r="A345" s="35" t="s">
        <v>58</v>
      </c>
      <c r="E345" s="40" t="s">
        <v>5</v>
      </c>
    </row>
    <row r="346" spans="1:5" ht="38.25">
      <c r="A346" t="s">
        <v>59</v>
      </c>
      <c r="E346" s="39" t="s">
        <v>115</v>
      </c>
    </row>
    <row r="347" spans="1:16" ht="12.75">
      <c r="A347" t="s">
        <v>52</v>
      </c>
      <c s="34" t="s">
        <v>100</v>
      </c>
      <c s="34" t="s">
        <v>117</v>
      </c>
      <c s="35" t="s">
        <v>5</v>
      </c>
      <c s="6" t="s">
        <v>118</v>
      </c>
      <c s="36" t="s">
        <v>83</v>
      </c>
      <c s="37">
        <v>16</v>
      </c>
      <c s="36">
        <v>0</v>
      </c>
      <c s="36">
        <f>ROUND(G347*H347,6)</f>
      </c>
      <c r="L347" s="38">
        <v>0</v>
      </c>
      <c s="32">
        <f>ROUND(ROUND(L347,2)*ROUND(G347,3),2)</f>
      </c>
      <c s="36" t="s">
        <v>56</v>
      </c>
      <c>
        <f>(M347*21)/100</f>
      </c>
      <c t="s">
        <v>27</v>
      </c>
    </row>
    <row r="348" spans="1:5" ht="12.75">
      <c r="A348" s="35" t="s">
        <v>57</v>
      </c>
      <c r="E348" s="39" t="s">
        <v>5</v>
      </c>
    </row>
    <row r="349" spans="1:5" ht="12.75">
      <c r="A349" s="35" t="s">
        <v>58</v>
      </c>
      <c r="E349" s="40" t="s">
        <v>5</v>
      </c>
    </row>
    <row r="350" spans="1:5" ht="102">
      <c r="A350" t="s">
        <v>59</v>
      </c>
      <c r="E350" s="39" t="s">
        <v>119</v>
      </c>
    </row>
    <row r="351" spans="1:16" ht="25.5">
      <c r="A351" t="s">
        <v>52</v>
      </c>
      <c s="34" t="s">
        <v>104</v>
      </c>
      <c s="34" t="s">
        <v>121</v>
      </c>
      <c s="35" t="s">
        <v>5</v>
      </c>
      <c s="6" t="s">
        <v>122</v>
      </c>
      <c s="36" t="s">
        <v>83</v>
      </c>
      <c s="37">
        <v>8</v>
      </c>
      <c s="36">
        <v>0</v>
      </c>
      <c s="36">
        <f>ROUND(G351*H351,6)</f>
      </c>
      <c r="L351" s="38">
        <v>0</v>
      </c>
      <c s="32">
        <f>ROUND(ROUND(L351,2)*ROUND(G351,3),2)</f>
      </c>
      <c s="36" t="s">
        <v>56</v>
      </c>
      <c>
        <f>(M351*21)/100</f>
      </c>
      <c t="s">
        <v>27</v>
      </c>
    </row>
    <row r="352" spans="1:5" ht="12.75">
      <c r="A352" s="35" t="s">
        <v>57</v>
      </c>
      <c r="E352" s="39" t="s">
        <v>5</v>
      </c>
    </row>
    <row r="353" spans="1:5" ht="12.75">
      <c r="A353" s="35" t="s">
        <v>58</v>
      </c>
      <c r="E353" s="40" t="s">
        <v>5</v>
      </c>
    </row>
    <row r="354" spans="1:5" ht="102">
      <c r="A354" t="s">
        <v>59</v>
      </c>
      <c r="E354" s="39" t="s">
        <v>96</v>
      </c>
    </row>
    <row r="355" spans="1:16" ht="12.75">
      <c r="A355" t="s">
        <v>52</v>
      </c>
      <c s="34" t="s">
        <v>108</v>
      </c>
      <c s="34" t="s">
        <v>124</v>
      </c>
      <c s="35" t="s">
        <v>5</v>
      </c>
      <c s="6" t="s">
        <v>125</v>
      </c>
      <c s="36" t="s">
        <v>126</v>
      </c>
      <c s="37">
        <v>8.849</v>
      </c>
      <c s="36">
        <v>0</v>
      </c>
      <c s="36">
        <f>ROUND(G355*H355,6)</f>
      </c>
      <c r="L355" s="38">
        <v>0</v>
      </c>
      <c s="32">
        <f>ROUND(ROUND(L355,2)*ROUND(G355,3),2)</f>
      </c>
      <c s="36" t="s">
        <v>56</v>
      </c>
      <c>
        <f>(M355*21)/100</f>
      </c>
      <c t="s">
        <v>27</v>
      </c>
    </row>
    <row r="356" spans="1:5" ht="12.75">
      <c r="A356" s="35" t="s">
        <v>57</v>
      </c>
      <c r="E356" s="39" t="s">
        <v>5</v>
      </c>
    </row>
    <row r="357" spans="1:5" ht="12.75">
      <c r="A357" s="35" t="s">
        <v>58</v>
      </c>
      <c r="E357" s="40" t="s">
        <v>5</v>
      </c>
    </row>
    <row r="358" spans="1:5" ht="76.5">
      <c r="A358" t="s">
        <v>59</v>
      </c>
      <c r="E358" s="39" t="s">
        <v>127</v>
      </c>
    </row>
    <row r="359" spans="1:16" ht="12.75">
      <c r="A359" t="s">
        <v>52</v>
      </c>
      <c s="34" t="s">
        <v>112</v>
      </c>
      <c s="34" t="s">
        <v>342</v>
      </c>
      <c s="35" t="s">
        <v>5</v>
      </c>
      <c s="6" t="s">
        <v>343</v>
      </c>
      <c s="36" t="s">
        <v>126</v>
      </c>
      <c s="37">
        <v>6.12</v>
      </c>
      <c s="36">
        <v>0</v>
      </c>
      <c s="36">
        <f>ROUND(G359*H359,6)</f>
      </c>
      <c r="L359" s="38">
        <v>0</v>
      </c>
      <c s="32">
        <f>ROUND(ROUND(L359,2)*ROUND(G359,3),2)</f>
      </c>
      <c s="36" t="s">
        <v>56</v>
      </c>
      <c>
        <f>(M359*21)/100</f>
      </c>
      <c t="s">
        <v>27</v>
      </c>
    </row>
    <row r="360" spans="1:5" ht="12.75">
      <c r="A360" s="35" t="s">
        <v>57</v>
      </c>
      <c r="E360" s="39" t="s">
        <v>5</v>
      </c>
    </row>
    <row r="361" spans="1:5" ht="12.75">
      <c r="A361" s="35" t="s">
        <v>58</v>
      </c>
      <c r="E361" s="40" t="s">
        <v>5</v>
      </c>
    </row>
    <row r="362" spans="1:5" ht="76.5">
      <c r="A362" t="s">
        <v>59</v>
      </c>
      <c r="E362" s="39" t="s">
        <v>127</v>
      </c>
    </row>
    <row r="363" spans="1:16" ht="12.75">
      <c r="A363" t="s">
        <v>52</v>
      </c>
      <c s="34" t="s">
        <v>116</v>
      </c>
      <c s="34" t="s">
        <v>129</v>
      </c>
      <c s="35" t="s">
        <v>5</v>
      </c>
      <c s="6" t="s">
        <v>130</v>
      </c>
      <c s="36" t="s">
        <v>126</v>
      </c>
      <c s="37">
        <v>2.7</v>
      </c>
      <c s="36">
        <v>0</v>
      </c>
      <c s="36">
        <f>ROUND(G363*H363,6)</f>
      </c>
      <c r="L363" s="38">
        <v>0</v>
      </c>
      <c s="32">
        <f>ROUND(ROUND(L363,2)*ROUND(G363,3),2)</f>
      </c>
      <c s="36" t="s">
        <v>56</v>
      </c>
      <c>
        <f>(M363*21)/100</f>
      </c>
      <c t="s">
        <v>27</v>
      </c>
    </row>
    <row r="364" spans="1:5" ht="12.75">
      <c r="A364" s="35" t="s">
        <v>57</v>
      </c>
      <c r="E364" s="39" t="s">
        <v>5</v>
      </c>
    </row>
    <row r="365" spans="1:5" ht="12.75">
      <c r="A365" s="35" t="s">
        <v>58</v>
      </c>
      <c r="E365" s="40" t="s">
        <v>5</v>
      </c>
    </row>
    <row r="366" spans="1:5" ht="76.5">
      <c r="A366" t="s">
        <v>59</v>
      </c>
      <c r="E366" s="39" t="s">
        <v>127</v>
      </c>
    </row>
    <row r="367" spans="1:16" ht="12.75">
      <c r="A367" t="s">
        <v>52</v>
      </c>
      <c s="34" t="s">
        <v>120</v>
      </c>
      <c s="34" t="s">
        <v>132</v>
      </c>
      <c s="35" t="s">
        <v>5</v>
      </c>
      <c s="6" t="s">
        <v>133</v>
      </c>
      <c s="36" t="s">
        <v>126</v>
      </c>
      <c s="37">
        <v>10.8</v>
      </c>
      <c s="36">
        <v>0</v>
      </c>
      <c s="36">
        <f>ROUND(G367*H367,6)</f>
      </c>
      <c r="L367" s="38">
        <v>0</v>
      </c>
      <c s="32">
        <f>ROUND(ROUND(L367,2)*ROUND(G367,3),2)</f>
      </c>
      <c s="36" t="s">
        <v>56</v>
      </c>
      <c>
        <f>(M367*21)/100</f>
      </c>
      <c t="s">
        <v>27</v>
      </c>
    </row>
    <row r="368" spans="1:5" ht="12.75">
      <c r="A368" s="35" t="s">
        <v>57</v>
      </c>
      <c r="E368" s="39" t="s">
        <v>5</v>
      </c>
    </row>
    <row r="369" spans="1:5" ht="12.75">
      <c r="A369" s="35" t="s">
        <v>58</v>
      </c>
      <c r="E369" s="40" t="s">
        <v>5</v>
      </c>
    </row>
    <row r="370" spans="1:5" ht="76.5">
      <c r="A370" t="s">
        <v>59</v>
      </c>
      <c r="E370" s="39" t="s">
        <v>127</v>
      </c>
    </row>
    <row r="371" spans="1:16" ht="12.75">
      <c r="A371" t="s">
        <v>52</v>
      </c>
      <c s="34" t="s">
        <v>123</v>
      </c>
      <c s="34" t="s">
        <v>135</v>
      </c>
      <c s="35" t="s">
        <v>5</v>
      </c>
      <c s="6" t="s">
        <v>136</v>
      </c>
      <c s="36" t="s">
        <v>126</v>
      </c>
      <c s="37">
        <v>8.849</v>
      </c>
      <c s="36">
        <v>0</v>
      </c>
      <c s="36">
        <f>ROUND(G371*H371,6)</f>
      </c>
      <c r="L371" s="38">
        <v>0</v>
      </c>
      <c s="32">
        <f>ROUND(ROUND(L371,2)*ROUND(G371,3),2)</f>
      </c>
      <c s="36" t="s">
        <v>56</v>
      </c>
      <c>
        <f>(M371*21)/100</f>
      </c>
      <c t="s">
        <v>27</v>
      </c>
    </row>
    <row r="372" spans="1:5" ht="12.75">
      <c r="A372" s="35" t="s">
        <v>57</v>
      </c>
      <c r="E372" s="39" t="s">
        <v>5</v>
      </c>
    </row>
    <row r="373" spans="1:5" ht="12.75">
      <c r="A373" s="35" t="s">
        <v>58</v>
      </c>
      <c r="E373" s="40" t="s">
        <v>5</v>
      </c>
    </row>
    <row r="374" spans="1:5" ht="216.75">
      <c r="A374" t="s">
        <v>59</v>
      </c>
      <c r="E374" s="39" t="s">
        <v>137</v>
      </c>
    </row>
    <row r="375" spans="1:16" ht="12.75">
      <c r="A375" t="s">
        <v>52</v>
      </c>
      <c s="34" t="s">
        <v>128</v>
      </c>
      <c s="34" t="s">
        <v>139</v>
      </c>
      <c s="35" t="s">
        <v>5</v>
      </c>
      <c s="6" t="s">
        <v>140</v>
      </c>
      <c s="36" t="s">
        <v>126</v>
      </c>
      <c s="37">
        <v>8.849</v>
      </c>
      <c s="36">
        <v>0</v>
      </c>
      <c s="36">
        <f>ROUND(G375*H375,6)</f>
      </c>
      <c r="L375" s="38">
        <v>0</v>
      </c>
      <c s="32">
        <f>ROUND(ROUND(L375,2)*ROUND(G375,3),2)</f>
      </c>
      <c s="36" t="s">
        <v>56</v>
      </c>
      <c>
        <f>(M375*21)/100</f>
      </c>
      <c t="s">
        <v>27</v>
      </c>
    </row>
    <row r="376" spans="1:5" ht="12.75">
      <c r="A376" s="35" t="s">
        <v>57</v>
      </c>
      <c r="E376" s="39" t="s">
        <v>5</v>
      </c>
    </row>
    <row r="377" spans="1:5" ht="12.75">
      <c r="A377" s="35" t="s">
        <v>58</v>
      </c>
      <c r="E377" s="40" t="s">
        <v>5</v>
      </c>
    </row>
    <row r="378" spans="1:5" ht="127.5">
      <c r="A378" t="s">
        <v>59</v>
      </c>
      <c r="E378" s="39" t="s">
        <v>141</v>
      </c>
    </row>
    <row r="379" spans="1:16" ht="12.75">
      <c r="A379" t="s">
        <v>52</v>
      </c>
      <c s="34" t="s">
        <v>131</v>
      </c>
      <c s="34" t="s">
        <v>344</v>
      </c>
      <c s="35" t="s">
        <v>5</v>
      </c>
      <c s="6" t="s">
        <v>345</v>
      </c>
      <c s="36" t="s">
        <v>126</v>
      </c>
      <c s="37">
        <v>6.12</v>
      </c>
      <c s="36">
        <v>0</v>
      </c>
      <c s="36">
        <f>ROUND(G379*H379,6)</f>
      </c>
      <c r="L379" s="38">
        <v>0</v>
      </c>
      <c s="32">
        <f>ROUND(ROUND(L379,2)*ROUND(G379,3),2)</f>
      </c>
      <c s="36" t="s">
        <v>56</v>
      </c>
      <c>
        <f>(M379*21)/100</f>
      </c>
      <c t="s">
        <v>27</v>
      </c>
    </row>
    <row r="380" spans="1:5" ht="12.75">
      <c r="A380" s="35" t="s">
        <v>57</v>
      </c>
      <c r="E380" s="39" t="s">
        <v>5</v>
      </c>
    </row>
    <row r="381" spans="1:5" ht="12.75">
      <c r="A381" s="35" t="s">
        <v>58</v>
      </c>
      <c r="E381" s="40" t="s">
        <v>5</v>
      </c>
    </row>
    <row r="382" spans="1:5" ht="204">
      <c r="A382" t="s">
        <v>59</v>
      </c>
      <c r="E382" s="39" t="s">
        <v>145</v>
      </c>
    </row>
    <row r="383" spans="1:16" ht="12.75">
      <c r="A383" t="s">
        <v>52</v>
      </c>
      <c s="34" t="s">
        <v>134</v>
      </c>
      <c s="34" t="s">
        <v>346</v>
      </c>
      <c s="35" t="s">
        <v>5</v>
      </c>
      <c s="6" t="s">
        <v>347</v>
      </c>
      <c s="36" t="s">
        <v>126</v>
      </c>
      <c s="37">
        <v>6.12</v>
      </c>
      <c s="36">
        <v>0</v>
      </c>
      <c s="36">
        <f>ROUND(G383*H383,6)</f>
      </c>
      <c r="L383" s="38">
        <v>0</v>
      </c>
      <c s="32">
        <f>ROUND(ROUND(L383,2)*ROUND(G383,3),2)</f>
      </c>
      <c s="36" t="s">
        <v>56</v>
      </c>
      <c>
        <f>(M383*21)/100</f>
      </c>
      <c t="s">
        <v>27</v>
      </c>
    </row>
    <row r="384" spans="1:5" ht="12.75">
      <c r="A384" s="35" t="s">
        <v>57</v>
      </c>
      <c r="E384" s="39" t="s">
        <v>5</v>
      </c>
    </row>
    <row r="385" spans="1:5" ht="12.75">
      <c r="A385" s="35" t="s">
        <v>58</v>
      </c>
      <c r="E385" s="40" t="s">
        <v>5</v>
      </c>
    </row>
    <row r="386" spans="1:5" ht="127.5">
      <c r="A386" t="s">
        <v>59</v>
      </c>
      <c r="E386" s="39" t="s">
        <v>141</v>
      </c>
    </row>
    <row r="387" spans="1:16" ht="12.75">
      <c r="A387" t="s">
        <v>52</v>
      </c>
      <c s="34" t="s">
        <v>138</v>
      </c>
      <c s="34" t="s">
        <v>143</v>
      </c>
      <c s="35" t="s">
        <v>5</v>
      </c>
      <c s="6" t="s">
        <v>144</v>
      </c>
      <c s="36" t="s">
        <v>126</v>
      </c>
      <c s="37">
        <v>2.7</v>
      </c>
      <c s="36">
        <v>0</v>
      </c>
      <c s="36">
        <f>ROUND(G387*H387,6)</f>
      </c>
      <c r="L387" s="38">
        <v>0</v>
      </c>
      <c s="32">
        <f>ROUND(ROUND(L387,2)*ROUND(G387,3),2)</f>
      </c>
      <c s="36" t="s">
        <v>56</v>
      </c>
      <c>
        <f>(M387*21)/100</f>
      </c>
      <c t="s">
        <v>27</v>
      </c>
    </row>
    <row r="388" spans="1:5" ht="12.75">
      <c r="A388" s="35" t="s">
        <v>57</v>
      </c>
      <c r="E388" s="39" t="s">
        <v>5</v>
      </c>
    </row>
    <row r="389" spans="1:5" ht="12.75">
      <c r="A389" s="35" t="s">
        <v>58</v>
      </c>
      <c r="E389" s="40" t="s">
        <v>5</v>
      </c>
    </row>
    <row r="390" spans="1:5" ht="204">
      <c r="A390" t="s">
        <v>59</v>
      </c>
      <c r="E390" s="39" t="s">
        <v>145</v>
      </c>
    </row>
    <row r="391" spans="1:16" ht="12.75">
      <c r="A391" t="s">
        <v>52</v>
      </c>
      <c s="34" t="s">
        <v>142</v>
      </c>
      <c s="34" t="s">
        <v>147</v>
      </c>
      <c s="35" t="s">
        <v>5</v>
      </c>
      <c s="6" t="s">
        <v>148</v>
      </c>
      <c s="36" t="s">
        <v>126</v>
      </c>
      <c s="37">
        <v>2.7</v>
      </c>
      <c s="36">
        <v>0</v>
      </c>
      <c s="36">
        <f>ROUND(G391*H391,6)</f>
      </c>
      <c r="L391" s="38">
        <v>0</v>
      </c>
      <c s="32">
        <f>ROUND(ROUND(L391,2)*ROUND(G391,3),2)</f>
      </c>
      <c s="36" t="s">
        <v>56</v>
      </c>
      <c>
        <f>(M391*21)/100</f>
      </c>
      <c t="s">
        <v>27</v>
      </c>
    </row>
    <row r="392" spans="1:5" ht="12.75">
      <c r="A392" s="35" t="s">
        <v>57</v>
      </c>
      <c r="E392" s="39" t="s">
        <v>5</v>
      </c>
    </row>
    <row r="393" spans="1:5" ht="12.75">
      <c r="A393" s="35" t="s">
        <v>58</v>
      </c>
      <c r="E393" s="40" t="s">
        <v>5</v>
      </c>
    </row>
    <row r="394" spans="1:5" ht="127.5">
      <c r="A394" t="s">
        <v>59</v>
      </c>
      <c r="E394" s="39" t="s">
        <v>141</v>
      </c>
    </row>
    <row r="395" spans="1:16" ht="12.75">
      <c r="A395" t="s">
        <v>52</v>
      </c>
      <c s="34" t="s">
        <v>146</v>
      </c>
      <c s="34" t="s">
        <v>150</v>
      </c>
      <c s="35" t="s">
        <v>5</v>
      </c>
      <c s="6" t="s">
        <v>151</v>
      </c>
      <c s="36" t="s">
        <v>126</v>
      </c>
      <c s="37">
        <v>10.8</v>
      </c>
      <c s="36">
        <v>0</v>
      </c>
      <c s="36">
        <f>ROUND(G395*H395,6)</f>
      </c>
      <c r="L395" s="38">
        <v>0</v>
      </c>
      <c s="32">
        <f>ROUND(ROUND(L395,2)*ROUND(G395,3),2)</f>
      </c>
      <c s="36" t="s">
        <v>56</v>
      </c>
      <c>
        <f>(M395*21)/100</f>
      </c>
      <c t="s">
        <v>27</v>
      </c>
    </row>
    <row r="396" spans="1:5" ht="12.75">
      <c r="A396" s="35" t="s">
        <v>57</v>
      </c>
      <c r="E396" s="39" t="s">
        <v>5</v>
      </c>
    </row>
    <row r="397" spans="1:5" ht="12.75">
      <c r="A397" s="35" t="s">
        <v>58</v>
      </c>
      <c r="E397" s="40" t="s">
        <v>5</v>
      </c>
    </row>
    <row r="398" spans="1:5" ht="204">
      <c r="A398" t="s">
        <v>59</v>
      </c>
      <c r="E398" s="39" t="s">
        <v>145</v>
      </c>
    </row>
    <row r="399" spans="1:16" ht="12.75">
      <c r="A399" t="s">
        <v>52</v>
      </c>
      <c s="34" t="s">
        <v>149</v>
      </c>
      <c s="34" t="s">
        <v>153</v>
      </c>
      <c s="35" t="s">
        <v>5</v>
      </c>
      <c s="6" t="s">
        <v>154</v>
      </c>
      <c s="36" t="s">
        <v>126</v>
      </c>
      <c s="37">
        <v>10.8</v>
      </c>
      <c s="36">
        <v>0</v>
      </c>
      <c s="36">
        <f>ROUND(G399*H399,6)</f>
      </c>
      <c r="L399" s="38">
        <v>0</v>
      </c>
      <c s="32">
        <f>ROUND(ROUND(L399,2)*ROUND(G399,3),2)</f>
      </c>
      <c s="36" t="s">
        <v>56</v>
      </c>
      <c>
        <f>(M399*21)/100</f>
      </c>
      <c t="s">
        <v>27</v>
      </c>
    </row>
    <row r="400" spans="1:5" ht="12.75">
      <c r="A400" s="35" t="s">
        <v>57</v>
      </c>
      <c r="E400" s="39" t="s">
        <v>5</v>
      </c>
    </row>
    <row r="401" spans="1:5" ht="12.75">
      <c r="A401" s="35" t="s">
        <v>58</v>
      </c>
      <c r="E401" s="40" t="s">
        <v>5</v>
      </c>
    </row>
    <row r="402" spans="1:5" ht="127.5">
      <c r="A402" t="s">
        <v>59</v>
      </c>
      <c r="E402" s="39" t="s">
        <v>141</v>
      </c>
    </row>
    <row r="403" spans="1:16" ht="25.5">
      <c r="A403" t="s">
        <v>52</v>
      </c>
      <c s="34" t="s">
        <v>152</v>
      </c>
      <c s="34" t="s">
        <v>156</v>
      </c>
      <c s="35" t="s">
        <v>5</v>
      </c>
      <c s="6" t="s">
        <v>157</v>
      </c>
      <c s="36" t="s">
        <v>83</v>
      </c>
      <c s="37">
        <v>30</v>
      </c>
      <c s="36">
        <v>0</v>
      </c>
      <c s="36">
        <f>ROUND(G403*H403,6)</f>
      </c>
      <c r="L403" s="38">
        <v>0</v>
      </c>
      <c s="32">
        <f>ROUND(ROUND(L403,2)*ROUND(G403,3),2)</f>
      </c>
      <c s="36" t="s">
        <v>56</v>
      </c>
      <c>
        <f>(M403*21)/100</f>
      </c>
      <c t="s">
        <v>27</v>
      </c>
    </row>
    <row r="404" spans="1:5" ht="12.75">
      <c r="A404" s="35" t="s">
        <v>57</v>
      </c>
      <c r="E404" s="39" t="s">
        <v>5</v>
      </c>
    </row>
    <row r="405" spans="1:5" ht="12.75">
      <c r="A405" s="35" t="s">
        <v>58</v>
      </c>
      <c r="E405" s="40" t="s">
        <v>5</v>
      </c>
    </row>
    <row r="406" spans="1:5" ht="114.75">
      <c r="A406" t="s">
        <v>59</v>
      </c>
      <c r="E406" s="39" t="s">
        <v>158</v>
      </c>
    </row>
    <row r="407" spans="1:16" ht="25.5">
      <c r="A407" t="s">
        <v>52</v>
      </c>
      <c s="34" t="s">
        <v>155</v>
      </c>
      <c s="34" t="s">
        <v>160</v>
      </c>
      <c s="35" t="s">
        <v>5</v>
      </c>
      <c s="6" t="s">
        <v>161</v>
      </c>
      <c s="36" t="s">
        <v>83</v>
      </c>
      <c s="37">
        <v>2</v>
      </c>
      <c s="36">
        <v>0</v>
      </c>
      <c s="36">
        <f>ROUND(G407*H407,6)</f>
      </c>
      <c r="L407" s="38">
        <v>0</v>
      </c>
      <c s="32">
        <f>ROUND(ROUND(L407,2)*ROUND(G407,3),2)</f>
      </c>
      <c s="36" t="s">
        <v>56</v>
      </c>
      <c>
        <f>(M407*21)/100</f>
      </c>
      <c t="s">
        <v>27</v>
      </c>
    </row>
    <row r="408" spans="1:5" ht="12.75">
      <c r="A408" s="35" t="s">
        <v>57</v>
      </c>
      <c r="E408" s="39" t="s">
        <v>5</v>
      </c>
    </row>
    <row r="409" spans="1:5" ht="12.75">
      <c r="A409" s="35" t="s">
        <v>58</v>
      </c>
      <c r="E409" s="40" t="s">
        <v>5</v>
      </c>
    </row>
    <row r="410" spans="1:5" ht="114.75">
      <c r="A410" t="s">
        <v>59</v>
      </c>
      <c r="E410" s="39" t="s">
        <v>158</v>
      </c>
    </row>
    <row r="411" spans="1:16" ht="25.5">
      <c r="A411" t="s">
        <v>52</v>
      </c>
      <c s="34" t="s">
        <v>159</v>
      </c>
      <c s="34" t="s">
        <v>163</v>
      </c>
      <c s="35" t="s">
        <v>5</v>
      </c>
      <c s="6" t="s">
        <v>164</v>
      </c>
      <c s="36" t="s">
        <v>83</v>
      </c>
      <c s="37">
        <v>2</v>
      </c>
      <c s="36">
        <v>0</v>
      </c>
      <c s="36">
        <f>ROUND(G411*H411,6)</f>
      </c>
      <c r="L411" s="38">
        <v>0</v>
      </c>
      <c s="32">
        <f>ROUND(ROUND(L411,2)*ROUND(G411,3),2)</f>
      </c>
      <c s="36" t="s">
        <v>56</v>
      </c>
      <c>
        <f>(M411*21)/100</f>
      </c>
      <c t="s">
        <v>27</v>
      </c>
    </row>
    <row r="412" spans="1:5" ht="12.75">
      <c r="A412" s="35" t="s">
        <v>57</v>
      </c>
      <c r="E412" s="39" t="s">
        <v>5</v>
      </c>
    </row>
    <row r="413" spans="1:5" ht="12.75">
      <c r="A413" s="35" t="s">
        <v>58</v>
      </c>
      <c r="E413" s="40" t="s">
        <v>5</v>
      </c>
    </row>
    <row r="414" spans="1:5" ht="140.25">
      <c r="A414" t="s">
        <v>59</v>
      </c>
      <c r="E414" s="39" t="s">
        <v>165</v>
      </c>
    </row>
    <row r="415" spans="1:16" ht="25.5">
      <c r="A415" t="s">
        <v>52</v>
      </c>
      <c s="34" t="s">
        <v>162</v>
      </c>
      <c s="34" t="s">
        <v>167</v>
      </c>
      <c s="35" t="s">
        <v>5</v>
      </c>
      <c s="6" t="s">
        <v>168</v>
      </c>
      <c s="36" t="s">
        <v>83</v>
      </c>
      <c s="37">
        <v>3</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140.25">
      <c r="A418" t="s">
        <v>59</v>
      </c>
      <c r="E418" s="39" t="s">
        <v>169</v>
      </c>
    </row>
    <row r="419" spans="1:16" ht="25.5">
      <c r="A419" t="s">
        <v>52</v>
      </c>
      <c s="34" t="s">
        <v>166</v>
      </c>
      <c s="34" t="s">
        <v>171</v>
      </c>
      <c s="35" t="s">
        <v>5</v>
      </c>
      <c s="6" t="s">
        <v>172</v>
      </c>
      <c s="36" t="s">
        <v>83</v>
      </c>
      <c s="37">
        <v>2</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140.25">
      <c r="A422" t="s">
        <v>59</v>
      </c>
      <c r="E422" s="39" t="s">
        <v>169</v>
      </c>
    </row>
    <row r="423" spans="1:16" ht="12.75">
      <c r="A423" t="s">
        <v>52</v>
      </c>
      <c s="34" t="s">
        <v>170</v>
      </c>
      <c s="34" t="s">
        <v>348</v>
      </c>
      <c s="35" t="s">
        <v>5</v>
      </c>
      <c s="6" t="s">
        <v>349</v>
      </c>
      <c s="36" t="s">
        <v>83</v>
      </c>
      <c s="37">
        <v>1</v>
      </c>
      <c s="36">
        <v>0</v>
      </c>
      <c s="36">
        <f>ROUND(G423*H423,6)</f>
      </c>
      <c r="L423" s="38">
        <v>0</v>
      </c>
      <c s="32">
        <f>ROUND(ROUND(L423,2)*ROUND(G423,3),2)</f>
      </c>
      <c s="36" t="s">
        <v>56</v>
      </c>
      <c>
        <f>(M423*21)/100</f>
      </c>
      <c t="s">
        <v>27</v>
      </c>
    </row>
    <row r="424" spans="1:5" ht="12.75">
      <c r="A424" s="35" t="s">
        <v>57</v>
      </c>
      <c r="E424" s="39" t="s">
        <v>5</v>
      </c>
    </row>
    <row r="425" spans="1:5" ht="12.75">
      <c r="A425" s="35" t="s">
        <v>58</v>
      </c>
      <c r="E425" s="40" t="s">
        <v>5</v>
      </c>
    </row>
    <row r="426" spans="1:5" ht="102">
      <c r="A426" t="s">
        <v>59</v>
      </c>
      <c r="E426" s="39" t="s">
        <v>350</v>
      </c>
    </row>
    <row r="427" spans="1:16" ht="12.75">
      <c r="A427" t="s">
        <v>52</v>
      </c>
      <c s="34" t="s">
        <v>173</v>
      </c>
      <c s="34" t="s">
        <v>351</v>
      </c>
      <c s="35" t="s">
        <v>5</v>
      </c>
      <c s="6" t="s">
        <v>352</v>
      </c>
      <c s="36" t="s">
        <v>83</v>
      </c>
      <c s="37">
        <v>1</v>
      </c>
      <c s="36">
        <v>0</v>
      </c>
      <c s="36">
        <f>ROUND(G427*H427,6)</f>
      </c>
      <c r="L427" s="38">
        <v>0</v>
      </c>
      <c s="32">
        <f>ROUND(ROUND(L427,2)*ROUND(G427,3),2)</f>
      </c>
      <c s="36" t="s">
        <v>56</v>
      </c>
      <c>
        <f>(M427*21)/100</f>
      </c>
      <c t="s">
        <v>27</v>
      </c>
    </row>
    <row r="428" spans="1:5" ht="12.75">
      <c r="A428" s="35" t="s">
        <v>57</v>
      </c>
      <c r="E428" s="39" t="s">
        <v>5</v>
      </c>
    </row>
    <row r="429" spans="1:5" ht="12.75">
      <c r="A429" s="35" t="s">
        <v>58</v>
      </c>
      <c r="E429" s="40" t="s">
        <v>5</v>
      </c>
    </row>
    <row r="430" spans="1:5" ht="102">
      <c r="A430" t="s">
        <v>59</v>
      </c>
      <c r="E430" s="39" t="s">
        <v>353</v>
      </c>
    </row>
    <row r="431" spans="1:16" ht="12.75">
      <c r="A431" t="s">
        <v>52</v>
      </c>
      <c s="34" t="s">
        <v>177</v>
      </c>
      <c s="34" t="s">
        <v>194</v>
      </c>
      <c s="35" t="s">
        <v>5</v>
      </c>
      <c s="6" t="s">
        <v>195</v>
      </c>
      <c s="36" t="s">
        <v>83</v>
      </c>
      <c s="37">
        <v>1</v>
      </c>
      <c s="36">
        <v>0</v>
      </c>
      <c s="36">
        <f>ROUND(G431*H431,6)</f>
      </c>
      <c r="L431" s="38">
        <v>0</v>
      </c>
      <c s="32">
        <f>ROUND(ROUND(L431,2)*ROUND(G431,3),2)</f>
      </c>
      <c s="36" t="s">
        <v>56</v>
      </c>
      <c>
        <f>(M431*21)/100</f>
      </c>
      <c t="s">
        <v>27</v>
      </c>
    </row>
    <row r="432" spans="1:5" ht="12.75">
      <c r="A432" s="35" t="s">
        <v>57</v>
      </c>
      <c r="E432" s="39" t="s">
        <v>5</v>
      </c>
    </row>
    <row r="433" spans="1:5" ht="12.75">
      <c r="A433" s="35" t="s">
        <v>58</v>
      </c>
      <c r="E433" s="40" t="s">
        <v>5</v>
      </c>
    </row>
    <row r="434" spans="1:5" ht="127.5">
      <c r="A434" t="s">
        <v>59</v>
      </c>
      <c r="E434" s="39" t="s">
        <v>196</v>
      </c>
    </row>
    <row r="435" spans="1:16" ht="12.75">
      <c r="A435" t="s">
        <v>52</v>
      </c>
      <c s="34" t="s">
        <v>181</v>
      </c>
      <c s="34" t="s">
        <v>354</v>
      </c>
      <c s="35" t="s">
        <v>5</v>
      </c>
      <c s="6" t="s">
        <v>355</v>
      </c>
      <c s="36" t="s">
        <v>83</v>
      </c>
      <c s="37">
        <v>1</v>
      </c>
      <c s="36">
        <v>0</v>
      </c>
      <c s="36">
        <f>ROUND(G435*H435,6)</f>
      </c>
      <c r="L435" s="38">
        <v>0</v>
      </c>
      <c s="32">
        <f>ROUND(ROUND(L435,2)*ROUND(G435,3),2)</f>
      </c>
      <c s="36" t="s">
        <v>56</v>
      </c>
      <c>
        <f>(M435*21)/100</f>
      </c>
      <c t="s">
        <v>27</v>
      </c>
    </row>
    <row r="436" spans="1:5" ht="12.75">
      <c r="A436" s="35" t="s">
        <v>57</v>
      </c>
      <c r="E436" s="39" t="s">
        <v>5</v>
      </c>
    </row>
    <row r="437" spans="1:5" ht="12.75">
      <c r="A437" s="35" t="s">
        <v>58</v>
      </c>
      <c r="E437" s="40" t="s">
        <v>5</v>
      </c>
    </row>
    <row r="438" spans="1:5" ht="102">
      <c r="A438" t="s">
        <v>59</v>
      </c>
      <c r="E438" s="39" t="s">
        <v>356</v>
      </c>
    </row>
    <row r="439" spans="1:16" ht="12.75">
      <c r="A439" t="s">
        <v>52</v>
      </c>
      <c s="34" t="s">
        <v>185</v>
      </c>
      <c s="34" t="s">
        <v>357</v>
      </c>
      <c s="35" t="s">
        <v>5</v>
      </c>
      <c s="6" t="s">
        <v>358</v>
      </c>
      <c s="36" t="s">
        <v>83</v>
      </c>
      <c s="37">
        <v>1</v>
      </c>
      <c s="36">
        <v>0</v>
      </c>
      <c s="36">
        <f>ROUND(G439*H439,6)</f>
      </c>
      <c r="L439" s="38">
        <v>0</v>
      </c>
      <c s="32">
        <f>ROUND(ROUND(L439,2)*ROUND(G439,3),2)</f>
      </c>
      <c s="36" t="s">
        <v>56</v>
      </c>
      <c>
        <f>(M439*21)/100</f>
      </c>
      <c t="s">
        <v>27</v>
      </c>
    </row>
    <row r="440" spans="1:5" ht="12.75">
      <c r="A440" s="35" t="s">
        <v>57</v>
      </c>
      <c r="E440" s="39" t="s">
        <v>5</v>
      </c>
    </row>
    <row r="441" spans="1:5" ht="12.75">
      <c r="A441" s="35" t="s">
        <v>58</v>
      </c>
      <c r="E441" s="40" t="s">
        <v>5</v>
      </c>
    </row>
    <row r="442" spans="1:5" ht="102">
      <c r="A442" t="s">
        <v>59</v>
      </c>
      <c r="E442" s="39" t="s">
        <v>359</v>
      </c>
    </row>
    <row r="443" spans="1:16" ht="12.75">
      <c r="A443" t="s">
        <v>52</v>
      </c>
      <c s="34" t="s">
        <v>189</v>
      </c>
      <c s="34" t="s">
        <v>198</v>
      </c>
      <c s="35" t="s">
        <v>5</v>
      </c>
      <c s="6" t="s">
        <v>199</v>
      </c>
      <c s="36" t="s">
        <v>83</v>
      </c>
      <c s="37">
        <v>1</v>
      </c>
      <c s="36">
        <v>0</v>
      </c>
      <c s="36">
        <f>ROUND(G443*H443,6)</f>
      </c>
      <c r="L443" s="38">
        <v>0</v>
      </c>
      <c s="32">
        <f>ROUND(ROUND(L443,2)*ROUND(G443,3),2)</f>
      </c>
      <c s="36" t="s">
        <v>56</v>
      </c>
      <c>
        <f>(M443*21)/100</f>
      </c>
      <c t="s">
        <v>27</v>
      </c>
    </row>
    <row r="444" spans="1:5" ht="12.75">
      <c r="A444" s="35" t="s">
        <v>57</v>
      </c>
      <c r="E444" s="39" t="s">
        <v>5</v>
      </c>
    </row>
    <row r="445" spans="1:5" ht="12.75">
      <c r="A445" s="35" t="s">
        <v>58</v>
      </c>
      <c r="E445" s="40" t="s">
        <v>5</v>
      </c>
    </row>
    <row r="446" spans="1:5" ht="127.5">
      <c r="A446" t="s">
        <v>59</v>
      </c>
      <c r="E446" s="39" t="s">
        <v>200</v>
      </c>
    </row>
    <row r="447" spans="1:16" ht="12.75">
      <c r="A447" t="s">
        <v>52</v>
      </c>
      <c s="34" t="s">
        <v>197</v>
      </c>
      <c s="34" t="s">
        <v>360</v>
      </c>
      <c s="35" t="s">
        <v>5</v>
      </c>
      <c s="6" t="s">
        <v>361</v>
      </c>
      <c s="36" t="s">
        <v>83</v>
      </c>
      <c s="37">
        <v>1</v>
      </c>
      <c s="36">
        <v>0</v>
      </c>
      <c s="36">
        <f>ROUND(G447*H447,6)</f>
      </c>
      <c r="L447" s="38">
        <v>0</v>
      </c>
      <c s="32">
        <f>ROUND(ROUND(L447,2)*ROUND(G447,3),2)</f>
      </c>
      <c s="36" t="s">
        <v>56</v>
      </c>
      <c>
        <f>(M447*21)/100</f>
      </c>
      <c t="s">
        <v>27</v>
      </c>
    </row>
    <row r="448" spans="1:5" ht="12.75">
      <c r="A448" s="35" t="s">
        <v>57</v>
      </c>
      <c r="E448" s="39" t="s">
        <v>5</v>
      </c>
    </row>
    <row r="449" spans="1:5" ht="12.75">
      <c r="A449" s="35" t="s">
        <v>58</v>
      </c>
      <c r="E449" s="40" t="s">
        <v>5</v>
      </c>
    </row>
    <row r="450" spans="1:5" ht="114.75">
      <c r="A450" t="s">
        <v>59</v>
      </c>
      <c r="E450" s="39" t="s">
        <v>362</v>
      </c>
    </row>
    <row r="451" spans="1:16" ht="12.75">
      <c r="A451" t="s">
        <v>52</v>
      </c>
      <c s="34" t="s">
        <v>201</v>
      </c>
      <c s="34" t="s">
        <v>202</v>
      </c>
      <c s="35" t="s">
        <v>5</v>
      </c>
      <c s="6" t="s">
        <v>203</v>
      </c>
      <c s="36" t="s">
        <v>83</v>
      </c>
      <c s="37">
        <v>1</v>
      </c>
      <c s="36">
        <v>0</v>
      </c>
      <c s="36">
        <f>ROUND(G451*H451,6)</f>
      </c>
      <c r="L451" s="38">
        <v>0</v>
      </c>
      <c s="32">
        <f>ROUND(ROUND(L451,2)*ROUND(G451,3),2)</f>
      </c>
      <c s="36" t="s">
        <v>56</v>
      </c>
      <c>
        <f>(M451*21)/100</f>
      </c>
      <c t="s">
        <v>27</v>
      </c>
    </row>
    <row r="452" spans="1:5" ht="12.75">
      <c r="A452" s="35" t="s">
        <v>57</v>
      </c>
      <c r="E452" s="39" t="s">
        <v>5</v>
      </c>
    </row>
    <row r="453" spans="1:5" ht="12.75">
      <c r="A453" s="35" t="s">
        <v>58</v>
      </c>
      <c r="E453" s="40" t="s">
        <v>5</v>
      </c>
    </row>
    <row r="454" spans="1:5" ht="127.5">
      <c r="A454" t="s">
        <v>59</v>
      </c>
      <c r="E454" s="39" t="s">
        <v>204</v>
      </c>
    </row>
    <row r="455" spans="1:16" ht="12.75">
      <c r="A455" t="s">
        <v>52</v>
      </c>
      <c s="34" t="s">
        <v>205</v>
      </c>
      <c s="34" t="s">
        <v>206</v>
      </c>
      <c s="35" t="s">
        <v>5</v>
      </c>
      <c s="6" t="s">
        <v>207</v>
      </c>
      <c s="36" t="s">
        <v>83</v>
      </c>
      <c s="37">
        <v>2</v>
      </c>
      <c s="36">
        <v>0</v>
      </c>
      <c s="36">
        <f>ROUND(G455*H455,6)</f>
      </c>
      <c r="L455" s="38">
        <v>0</v>
      </c>
      <c s="32">
        <f>ROUND(ROUND(L455,2)*ROUND(G455,3),2)</f>
      </c>
      <c s="36" t="s">
        <v>56</v>
      </c>
      <c>
        <f>(M455*21)/100</f>
      </c>
      <c t="s">
        <v>27</v>
      </c>
    </row>
    <row r="456" spans="1:5" ht="12.75">
      <c r="A456" s="35" t="s">
        <v>57</v>
      </c>
      <c r="E456" s="39" t="s">
        <v>5</v>
      </c>
    </row>
    <row r="457" spans="1:5" ht="12.75">
      <c r="A457" s="35" t="s">
        <v>58</v>
      </c>
      <c r="E457" s="40" t="s">
        <v>5</v>
      </c>
    </row>
    <row r="458" spans="1:5" ht="102">
      <c r="A458" t="s">
        <v>59</v>
      </c>
      <c r="E458" s="39" t="s">
        <v>208</v>
      </c>
    </row>
    <row r="459" spans="1:16" ht="12.75">
      <c r="A459" t="s">
        <v>52</v>
      </c>
      <c s="34" t="s">
        <v>209</v>
      </c>
      <c s="34" t="s">
        <v>210</v>
      </c>
      <c s="35" t="s">
        <v>5</v>
      </c>
      <c s="6" t="s">
        <v>211</v>
      </c>
      <c s="36" t="s">
        <v>83</v>
      </c>
      <c s="37">
        <v>2</v>
      </c>
      <c s="36">
        <v>0</v>
      </c>
      <c s="36">
        <f>ROUND(G459*H459,6)</f>
      </c>
      <c r="L459" s="38">
        <v>0</v>
      </c>
      <c s="32">
        <f>ROUND(ROUND(L459,2)*ROUND(G459,3),2)</f>
      </c>
      <c s="36" t="s">
        <v>56</v>
      </c>
      <c>
        <f>(M459*21)/100</f>
      </c>
      <c t="s">
        <v>27</v>
      </c>
    </row>
    <row r="460" spans="1:5" ht="12.75">
      <c r="A460" s="35" t="s">
        <v>57</v>
      </c>
      <c r="E460" s="39" t="s">
        <v>5</v>
      </c>
    </row>
    <row r="461" spans="1:5" ht="12.75">
      <c r="A461" s="35" t="s">
        <v>58</v>
      </c>
      <c r="E461" s="40" t="s">
        <v>5</v>
      </c>
    </row>
    <row r="462" spans="1:5" ht="102">
      <c r="A462" t="s">
        <v>59</v>
      </c>
      <c r="E462" s="39" t="s">
        <v>212</v>
      </c>
    </row>
    <row r="463" spans="1:16" ht="12.75">
      <c r="A463" t="s">
        <v>52</v>
      </c>
      <c s="34" t="s">
        <v>213</v>
      </c>
      <c s="34" t="s">
        <v>214</v>
      </c>
      <c s="35" t="s">
        <v>5</v>
      </c>
      <c s="6" t="s">
        <v>215</v>
      </c>
      <c s="36" t="s">
        <v>83</v>
      </c>
      <c s="37">
        <v>2</v>
      </c>
      <c s="36">
        <v>0</v>
      </c>
      <c s="36">
        <f>ROUND(G463*H463,6)</f>
      </c>
      <c r="L463" s="38">
        <v>0</v>
      </c>
      <c s="32">
        <f>ROUND(ROUND(L463,2)*ROUND(G463,3),2)</f>
      </c>
      <c s="36" t="s">
        <v>56</v>
      </c>
      <c>
        <f>(M463*21)/100</f>
      </c>
      <c t="s">
        <v>27</v>
      </c>
    </row>
    <row r="464" spans="1:5" ht="12.75">
      <c r="A464" s="35" t="s">
        <v>57</v>
      </c>
      <c r="E464" s="39" t="s">
        <v>5</v>
      </c>
    </row>
    <row r="465" spans="1:5" ht="12.75">
      <c r="A465" s="35" t="s">
        <v>58</v>
      </c>
      <c r="E465" s="40" t="s">
        <v>5</v>
      </c>
    </row>
    <row r="466" spans="1:5" ht="127.5">
      <c r="A466" t="s">
        <v>59</v>
      </c>
      <c r="E466" s="39" t="s">
        <v>216</v>
      </c>
    </row>
    <row r="467" spans="1:16" ht="25.5">
      <c r="A467" t="s">
        <v>52</v>
      </c>
      <c s="34" t="s">
        <v>217</v>
      </c>
      <c s="34" t="s">
        <v>363</v>
      </c>
      <c s="35" t="s">
        <v>5</v>
      </c>
      <c s="6" t="s">
        <v>364</v>
      </c>
      <c s="36" t="s">
        <v>83</v>
      </c>
      <c s="37">
        <v>2</v>
      </c>
      <c s="36">
        <v>0</v>
      </c>
      <c s="36">
        <f>ROUND(G467*H467,6)</f>
      </c>
      <c r="L467" s="38">
        <v>0</v>
      </c>
      <c s="32">
        <f>ROUND(ROUND(L467,2)*ROUND(G467,3),2)</f>
      </c>
      <c s="36" t="s">
        <v>56</v>
      </c>
      <c>
        <f>(M467*21)/100</f>
      </c>
      <c t="s">
        <v>27</v>
      </c>
    </row>
    <row r="468" spans="1:5" ht="12.75">
      <c r="A468" s="35" t="s">
        <v>57</v>
      </c>
      <c r="E468" s="39" t="s">
        <v>5</v>
      </c>
    </row>
    <row r="469" spans="1:5" ht="12.75">
      <c r="A469" s="35" t="s">
        <v>58</v>
      </c>
      <c r="E469" s="40" t="s">
        <v>5</v>
      </c>
    </row>
    <row r="470" spans="1:5" ht="89.25">
      <c r="A470" t="s">
        <v>59</v>
      </c>
      <c r="E470" s="39" t="s">
        <v>365</v>
      </c>
    </row>
    <row r="471" spans="1:16" ht="25.5">
      <c r="A471" t="s">
        <v>52</v>
      </c>
      <c s="34" t="s">
        <v>221</v>
      </c>
      <c s="34" t="s">
        <v>366</v>
      </c>
      <c s="35" t="s">
        <v>5</v>
      </c>
      <c s="6" t="s">
        <v>367</v>
      </c>
      <c s="36" t="s">
        <v>83</v>
      </c>
      <c s="37">
        <v>2</v>
      </c>
      <c s="36">
        <v>0</v>
      </c>
      <c s="36">
        <f>ROUND(G471*H471,6)</f>
      </c>
      <c r="L471" s="38">
        <v>0</v>
      </c>
      <c s="32">
        <f>ROUND(ROUND(L471,2)*ROUND(G471,3),2)</f>
      </c>
      <c s="36" t="s">
        <v>56</v>
      </c>
      <c>
        <f>(M471*21)/100</f>
      </c>
      <c t="s">
        <v>27</v>
      </c>
    </row>
    <row r="472" spans="1:5" ht="12.75">
      <c r="A472" s="35" t="s">
        <v>57</v>
      </c>
      <c r="E472" s="39" t="s">
        <v>5</v>
      </c>
    </row>
    <row r="473" spans="1:5" ht="12.75">
      <c r="A473" s="35" t="s">
        <v>58</v>
      </c>
      <c r="E473" s="40" t="s">
        <v>5</v>
      </c>
    </row>
    <row r="474" spans="1:5" ht="89.25">
      <c r="A474" t="s">
        <v>59</v>
      </c>
      <c r="E474" s="39" t="s">
        <v>368</v>
      </c>
    </row>
    <row r="475" spans="1:16" ht="12.75">
      <c r="A475" t="s">
        <v>52</v>
      </c>
      <c s="34" t="s">
        <v>225</v>
      </c>
      <c s="34" t="s">
        <v>369</v>
      </c>
      <c s="35" t="s">
        <v>5</v>
      </c>
      <c s="6" t="s">
        <v>370</v>
      </c>
      <c s="36" t="s">
        <v>83</v>
      </c>
      <c s="37">
        <v>6</v>
      </c>
      <c s="36">
        <v>0</v>
      </c>
      <c s="36">
        <f>ROUND(G475*H475,6)</f>
      </c>
      <c r="L475" s="38">
        <v>0</v>
      </c>
      <c s="32">
        <f>ROUND(ROUND(L475,2)*ROUND(G475,3),2)</f>
      </c>
      <c s="36" t="s">
        <v>56</v>
      </c>
      <c>
        <f>(M475*21)/100</f>
      </c>
      <c t="s">
        <v>27</v>
      </c>
    </row>
    <row r="476" spans="1:5" ht="12.75">
      <c r="A476" s="35" t="s">
        <v>57</v>
      </c>
      <c r="E476" s="39" t="s">
        <v>5</v>
      </c>
    </row>
    <row r="477" spans="1:5" ht="12.75">
      <c r="A477" s="35" t="s">
        <v>58</v>
      </c>
      <c r="E477" s="40" t="s">
        <v>5</v>
      </c>
    </row>
    <row r="478" spans="1:5" ht="127.5">
      <c r="A478" t="s">
        <v>59</v>
      </c>
      <c r="E478" s="39" t="s">
        <v>371</v>
      </c>
    </row>
    <row r="479" spans="1:16" ht="12.75">
      <c r="A479" t="s">
        <v>52</v>
      </c>
      <c s="34" t="s">
        <v>229</v>
      </c>
      <c s="34" t="s">
        <v>372</v>
      </c>
      <c s="35" t="s">
        <v>5</v>
      </c>
      <c s="6" t="s">
        <v>373</v>
      </c>
      <c s="36" t="s">
        <v>83</v>
      </c>
      <c s="37">
        <v>6</v>
      </c>
      <c s="36">
        <v>0</v>
      </c>
      <c s="36">
        <f>ROUND(G479*H479,6)</f>
      </c>
      <c r="L479" s="38">
        <v>0</v>
      </c>
      <c s="32">
        <f>ROUND(ROUND(L479,2)*ROUND(G479,3),2)</f>
      </c>
      <c s="36" t="s">
        <v>56</v>
      </c>
      <c>
        <f>(M479*21)/100</f>
      </c>
      <c t="s">
        <v>27</v>
      </c>
    </row>
    <row r="480" spans="1:5" ht="12.75">
      <c r="A480" s="35" t="s">
        <v>57</v>
      </c>
      <c r="E480" s="39" t="s">
        <v>5</v>
      </c>
    </row>
    <row r="481" spans="1:5" ht="12.75">
      <c r="A481" s="35" t="s">
        <v>58</v>
      </c>
      <c r="E481" s="40" t="s">
        <v>5</v>
      </c>
    </row>
    <row r="482" spans="1:5" ht="127.5">
      <c r="A482" t="s">
        <v>59</v>
      </c>
      <c r="E482" s="39" t="s">
        <v>374</v>
      </c>
    </row>
    <row r="483" spans="1:16" ht="12.75">
      <c r="A483" t="s">
        <v>52</v>
      </c>
      <c s="34" t="s">
        <v>233</v>
      </c>
      <c s="34" t="s">
        <v>375</v>
      </c>
      <c s="35" t="s">
        <v>5</v>
      </c>
      <c s="6" t="s">
        <v>376</v>
      </c>
      <c s="36" t="s">
        <v>83</v>
      </c>
      <c s="37">
        <v>6</v>
      </c>
      <c s="36">
        <v>0</v>
      </c>
      <c s="36">
        <f>ROUND(G483*H483,6)</f>
      </c>
      <c r="L483" s="38">
        <v>0</v>
      </c>
      <c s="32">
        <f>ROUND(ROUND(L483,2)*ROUND(G483,3),2)</f>
      </c>
      <c s="36" t="s">
        <v>56</v>
      </c>
      <c>
        <f>(M483*21)/100</f>
      </c>
      <c t="s">
        <v>27</v>
      </c>
    </row>
    <row r="484" spans="1:5" ht="12.75">
      <c r="A484" s="35" t="s">
        <v>57</v>
      </c>
      <c r="E484" s="39" t="s">
        <v>5</v>
      </c>
    </row>
    <row r="485" spans="1:5" ht="12.75">
      <c r="A485" s="35" t="s">
        <v>58</v>
      </c>
      <c r="E485" s="40" t="s">
        <v>5</v>
      </c>
    </row>
    <row r="486" spans="1:5" ht="140.25">
      <c r="A486" t="s">
        <v>59</v>
      </c>
      <c r="E486" s="39" t="s">
        <v>377</v>
      </c>
    </row>
    <row r="487" spans="1:16" ht="12.75">
      <c r="A487" t="s">
        <v>52</v>
      </c>
      <c s="34" t="s">
        <v>237</v>
      </c>
      <c s="34" t="s">
        <v>378</v>
      </c>
      <c s="35" t="s">
        <v>5</v>
      </c>
      <c s="6" t="s">
        <v>379</v>
      </c>
      <c s="36" t="s">
        <v>83</v>
      </c>
      <c s="37">
        <v>1</v>
      </c>
      <c s="36">
        <v>0</v>
      </c>
      <c s="36">
        <f>ROUND(G487*H487,6)</f>
      </c>
      <c r="L487" s="38">
        <v>0</v>
      </c>
      <c s="32">
        <f>ROUND(ROUND(L487,2)*ROUND(G487,3),2)</f>
      </c>
      <c s="36" t="s">
        <v>56</v>
      </c>
      <c>
        <f>(M487*21)/100</f>
      </c>
      <c t="s">
        <v>27</v>
      </c>
    </row>
    <row r="488" spans="1:5" ht="12.75">
      <c r="A488" s="35" t="s">
        <v>57</v>
      </c>
      <c r="E488" s="39" t="s">
        <v>5</v>
      </c>
    </row>
    <row r="489" spans="1:5" ht="12.75">
      <c r="A489" s="35" t="s">
        <v>58</v>
      </c>
      <c r="E489" s="40" t="s">
        <v>5</v>
      </c>
    </row>
    <row r="490" spans="1:5" ht="114.75">
      <c r="A490" t="s">
        <v>59</v>
      </c>
      <c r="E490" s="39" t="s">
        <v>380</v>
      </c>
    </row>
    <row r="491" spans="1:16" ht="12.75">
      <c r="A491" t="s">
        <v>52</v>
      </c>
      <c s="34" t="s">
        <v>241</v>
      </c>
      <c s="34" t="s">
        <v>381</v>
      </c>
      <c s="35" t="s">
        <v>5</v>
      </c>
      <c s="6" t="s">
        <v>382</v>
      </c>
      <c s="36" t="s">
        <v>83</v>
      </c>
      <c s="37">
        <v>1</v>
      </c>
      <c s="36">
        <v>0</v>
      </c>
      <c s="36">
        <f>ROUND(G491*H491,6)</f>
      </c>
      <c r="L491" s="38">
        <v>0</v>
      </c>
      <c s="32">
        <f>ROUND(ROUND(L491,2)*ROUND(G491,3),2)</f>
      </c>
      <c s="36" t="s">
        <v>56</v>
      </c>
      <c>
        <f>(M491*21)/100</f>
      </c>
      <c t="s">
        <v>27</v>
      </c>
    </row>
    <row r="492" spans="1:5" ht="12.75">
      <c r="A492" s="35" t="s">
        <v>57</v>
      </c>
      <c r="E492" s="39" t="s">
        <v>5</v>
      </c>
    </row>
    <row r="493" spans="1:5" ht="12.75">
      <c r="A493" s="35" t="s">
        <v>58</v>
      </c>
      <c r="E493" s="40" t="s">
        <v>5</v>
      </c>
    </row>
    <row r="494" spans="1:5" ht="127.5">
      <c r="A494" t="s">
        <v>59</v>
      </c>
      <c r="E494" s="39" t="s">
        <v>383</v>
      </c>
    </row>
    <row r="495" spans="1:16" ht="12.75">
      <c r="A495" t="s">
        <v>52</v>
      </c>
      <c s="34" t="s">
        <v>245</v>
      </c>
      <c s="34" t="s">
        <v>384</v>
      </c>
      <c s="35" t="s">
        <v>5</v>
      </c>
      <c s="6" t="s">
        <v>385</v>
      </c>
      <c s="36" t="s">
        <v>83</v>
      </c>
      <c s="37">
        <v>1</v>
      </c>
      <c s="36">
        <v>0</v>
      </c>
      <c s="36">
        <f>ROUND(G495*H495,6)</f>
      </c>
      <c r="L495" s="38">
        <v>0</v>
      </c>
      <c s="32">
        <f>ROUND(ROUND(L495,2)*ROUND(G495,3),2)</f>
      </c>
      <c s="36" t="s">
        <v>56</v>
      </c>
      <c>
        <f>(M495*21)/100</f>
      </c>
      <c t="s">
        <v>27</v>
      </c>
    </row>
    <row r="496" spans="1:5" ht="12.75">
      <c r="A496" s="35" t="s">
        <v>57</v>
      </c>
      <c r="E496" s="39" t="s">
        <v>5</v>
      </c>
    </row>
    <row r="497" spans="1:5" ht="12.75">
      <c r="A497" s="35" t="s">
        <v>58</v>
      </c>
      <c r="E497" s="40" t="s">
        <v>5</v>
      </c>
    </row>
    <row r="498" spans="1:5" ht="140.25">
      <c r="A498" t="s">
        <v>59</v>
      </c>
      <c r="E498" s="39" t="s">
        <v>386</v>
      </c>
    </row>
    <row r="499" spans="1:16" ht="25.5">
      <c r="A499" t="s">
        <v>52</v>
      </c>
      <c s="34" t="s">
        <v>249</v>
      </c>
      <c s="34" t="s">
        <v>387</v>
      </c>
      <c s="35" t="s">
        <v>5</v>
      </c>
      <c s="6" t="s">
        <v>388</v>
      </c>
      <c s="36" t="s">
        <v>83</v>
      </c>
      <c s="37">
        <v>1</v>
      </c>
      <c s="36">
        <v>0</v>
      </c>
      <c s="36">
        <f>ROUND(G499*H499,6)</f>
      </c>
      <c r="L499" s="38">
        <v>0</v>
      </c>
      <c s="32">
        <f>ROUND(ROUND(L499,2)*ROUND(G499,3),2)</f>
      </c>
      <c s="36" t="s">
        <v>56</v>
      </c>
      <c>
        <f>(M499*21)/100</f>
      </c>
      <c t="s">
        <v>27</v>
      </c>
    </row>
    <row r="500" spans="1:5" ht="12.75">
      <c r="A500" s="35" t="s">
        <v>57</v>
      </c>
      <c r="E500" s="39" t="s">
        <v>5</v>
      </c>
    </row>
    <row r="501" spans="1:5" ht="12.75">
      <c r="A501" s="35" t="s">
        <v>58</v>
      </c>
      <c r="E501" s="40" t="s">
        <v>5</v>
      </c>
    </row>
    <row r="502" spans="1:5" ht="114.75">
      <c r="A502" t="s">
        <v>59</v>
      </c>
      <c r="E502" s="39" t="s">
        <v>389</v>
      </c>
    </row>
    <row r="503" spans="1:16" ht="25.5">
      <c r="A503" t="s">
        <v>52</v>
      </c>
      <c s="34" t="s">
        <v>253</v>
      </c>
      <c s="34" t="s">
        <v>390</v>
      </c>
      <c s="35" t="s">
        <v>5</v>
      </c>
      <c s="6" t="s">
        <v>391</v>
      </c>
      <c s="36" t="s">
        <v>83</v>
      </c>
      <c s="37">
        <v>1</v>
      </c>
      <c s="36">
        <v>0</v>
      </c>
      <c s="36">
        <f>ROUND(G503*H503,6)</f>
      </c>
      <c r="L503" s="38">
        <v>0</v>
      </c>
      <c s="32">
        <f>ROUND(ROUND(L503,2)*ROUND(G503,3),2)</f>
      </c>
      <c s="36" t="s">
        <v>56</v>
      </c>
      <c>
        <f>(M503*21)/100</f>
      </c>
      <c t="s">
        <v>27</v>
      </c>
    </row>
    <row r="504" spans="1:5" ht="12.75">
      <c r="A504" s="35" t="s">
        <v>57</v>
      </c>
      <c r="E504" s="39" t="s">
        <v>5</v>
      </c>
    </row>
    <row r="505" spans="1:5" ht="12.75">
      <c r="A505" s="35" t="s">
        <v>58</v>
      </c>
      <c r="E505" s="40" t="s">
        <v>5</v>
      </c>
    </row>
    <row r="506" spans="1:5" ht="140.25">
      <c r="A506" t="s">
        <v>59</v>
      </c>
      <c r="E506" s="39" t="s">
        <v>392</v>
      </c>
    </row>
    <row r="507" spans="1:16" ht="25.5">
      <c r="A507" t="s">
        <v>52</v>
      </c>
      <c s="34" t="s">
        <v>257</v>
      </c>
      <c s="34" t="s">
        <v>254</v>
      </c>
      <c s="35" t="s">
        <v>5</v>
      </c>
      <c s="6" t="s">
        <v>255</v>
      </c>
      <c s="36" t="s">
        <v>83</v>
      </c>
      <c s="37">
        <v>1</v>
      </c>
      <c s="36">
        <v>0</v>
      </c>
      <c s="36">
        <f>ROUND(G507*H507,6)</f>
      </c>
      <c r="L507" s="38">
        <v>0</v>
      </c>
      <c s="32">
        <f>ROUND(ROUND(L507,2)*ROUND(G507,3),2)</f>
      </c>
      <c s="36" t="s">
        <v>56</v>
      </c>
      <c>
        <f>(M507*21)/100</f>
      </c>
      <c t="s">
        <v>27</v>
      </c>
    </row>
    <row r="508" spans="1:5" ht="12.75">
      <c r="A508" s="35" t="s">
        <v>57</v>
      </c>
      <c r="E508" s="39" t="s">
        <v>5</v>
      </c>
    </row>
    <row r="509" spans="1:5" ht="12.75">
      <c r="A509" s="35" t="s">
        <v>58</v>
      </c>
      <c r="E509" s="40" t="s">
        <v>5</v>
      </c>
    </row>
    <row r="510" spans="1:5" ht="153">
      <c r="A510" t="s">
        <v>59</v>
      </c>
      <c r="E510" s="39" t="s">
        <v>256</v>
      </c>
    </row>
    <row r="511" spans="1:16" ht="25.5">
      <c r="A511" t="s">
        <v>52</v>
      </c>
      <c s="34" t="s">
        <v>261</v>
      </c>
      <c s="34" t="s">
        <v>393</v>
      </c>
      <c s="35" t="s">
        <v>5</v>
      </c>
      <c s="6" t="s">
        <v>394</v>
      </c>
      <c s="36" t="s">
        <v>83</v>
      </c>
      <c s="37">
        <v>1</v>
      </c>
      <c s="36">
        <v>0</v>
      </c>
      <c s="36">
        <f>ROUND(G511*H511,6)</f>
      </c>
      <c r="L511" s="38">
        <v>0</v>
      </c>
      <c s="32">
        <f>ROUND(ROUND(L511,2)*ROUND(G511,3),2)</f>
      </c>
      <c s="36" t="s">
        <v>56</v>
      </c>
      <c>
        <f>(M511*21)/100</f>
      </c>
      <c t="s">
        <v>27</v>
      </c>
    </row>
    <row r="512" spans="1:5" ht="12.75">
      <c r="A512" s="35" t="s">
        <v>57</v>
      </c>
      <c r="E512" s="39" t="s">
        <v>5</v>
      </c>
    </row>
    <row r="513" spans="1:5" ht="12.75">
      <c r="A513" s="35" t="s">
        <v>58</v>
      </c>
      <c r="E513" s="40" t="s">
        <v>5</v>
      </c>
    </row>
    <row r="514" spans="1:5" ht="114.75">
      <c r="A514" t="s">
        <v>59</v>
      </c>
      <c r="E514" s="39" t="s">
        <v>395</v>
      </c>
    </row>
    <row r="515" spans="1:16" ht="12.75">
      <c r="A515" t="s">
        <v>52</v>
      </c>
      <c s="34" t="s">
        <v>265</v>
      </c>
      <c s="34" t="s">
        <v>396</v>
      </c>
      <c s="35" t="s">
        <v>5</v>
      </c>
      <c s="6" t="s">
        <v>397</v>
      </c>
      <c s="36" t="s">
        <v>83</v>
      </c>
      <c s="37">
        <v>1</v>
      </c>
      <c s="36">
        <v>0</v>
      </c>
      <c s="36">
        <f>ROUND(G515*H515,6)</f>
      </c>
      <c r="L515" s="38">
        <v>0</v>
      </c>
      <c s="32">
        <f>ROUND(ROUND(L515,2)*ROUND(G515,3),2)</f>
      </c>
      <c s="36" t="s">
        <v>56</v>
      </c>
      <c>
        <f>(M515*21)/100</f>
      </c>
      <c t="s">
        <v>27</v>
      </c>
    </row>
    <row r="516" spans="1:5" ht="12.75">
      <c r="A516" s="35" t="s">
        <v>57</v>
      </c>
      <c r="E516" s="39" t="s">
        <v>5</v>
      </c>
    </row>
    <row r="517" spans="1:5" ht="12.75">
      <c r="A517" s="35" t="s">
        <v>58</v>
      </c>
      <c r="E517" s="40" t="s">
        <v>5</v>
      </c>
    </row>
    <row r="518" spans="1:5" ht="165.75">
      <c r="A518" t="s">
        <v>59</v>
      </c>
      <c r="E518" s="39" t="s">
        <v>398</v>
      </c>
    </row>
    <row r="519" spans="1:16" ht="12.75">
      <c r="A519" t="s">
        <v>52</v>
      </c>
      <c s="34" t="s">
        <v>269</v>
      </c>
      <c s="34" t="s">
        <v>399</v>
      </c>
      <c s="35" t="s">
        <v>5</v>
      </c>
      <c s="6" t="s">
        <v>400</v>
      </c>
      <c s="36" t="s">
        <v>83</v>
      </c>
      <c s="37">
        <v>1</v>
      </c>
      <c s="36">
        <v>0</v>
      </c>
      <c s="36">
        <f>ROUND(G519*H519,6)</f>
      </c>
      <c r="L519" s="38">
        <v>0</v>
      </c>
      <c s="32">
        <f>ROUND(ROUND(L519,2)*ROUND(G519,3),2)</f>
      </c>
      <c s="36" t="s">
        <v>56</v>
      </c>
      <c>
        <f>(M519*21)/100</f>
      </c>
      <c t="s">
        <v>27</v>
      </c>
    </row>
    <row r="520" spans="1:5" ht="12.75">
      <c r="A520" s="35" t="s">
        <v>57</v>
      </c>
      <c r="E520" s="39" t="s">
        <v>5</v>
      </c>
    </row>
    <row r="521" spans="1:5" ht="12.75">
      <c r="A521" s="35" t="s">
        <v>58</v>
      </c>
      <c r="E521" s="40" t="s">
        <v>5</v>
      </c>
    </row>
    <row r="522" spans="1:5" ht="153">
      <c r="A522" t="s">
        <v>59</v>
      </c>
      <c r="E522" s="39" t="s">
        <v>401</v>
      </c>
    </row>
    <row r="523" spans="1:16" ht="12.75">
      <c r="A523" t="s">
        <v>52</v>
      </c>
      <c s="34" t="s">
        <v>273</v>
      </c>
      <c s="34" t="s">
        <v>402</v>
      </c>
      <c s="35" t="s">
        <v>5</v>
      </c>
      <c s="6" t="s">
        <v>403</v>
      </c>
      <c s="36" t="s">
        <v>83</v>
      </c>
      <c s="37">
        <v>1</v>
      </c>
      <c s="36">
        <v>0</v>
      </c>
      <c s="36">
        <f>ROUND(G523*H523,6)</f>
      </c>
      <c r="L523" s="38">
        <v>0</v>
      </c>
      <c s="32">
        <f>ROUND(ROUND(L523,2)*ROUND(G523,3),2)</f>
      </c>
      <c s="36" t="s">
        <v>56</v>
      </c>
      <c>
        <f>(M523*21)/100</f>
      </c>
      <c t="s">
        <v>27</v>
      </c>
    </row>
    <row r="524" spans="1:5" ht="12.75">
      <c r="A524" s="35" t="s">
        <v>57</v>
      </c>
      <c r="E524" s="39" t="s">
        <v>5</v>
      </c>
    </row>
    <row r="525" spans="1:5" ht="12.75">
      <c r="A525" s="35" t="s">
        <v>58</v>
      </c>
      <c r="E525" s="40" t="s">
        <v>5</v>
      </c>
    </row>
    <row r="526" spans="1:5" ht="114.75">
      <c r="A526" t="s">
        <v>59</v>
      </c>
      <c r="E526" s="39" t="s">
        <v>404</v>
      </c>
    </row>
    <row r="527" spans="1:16" ht="12.75">
      <c r="A527" t="s">
        <v>52</v>
      </c>
      <c s="34" t="s">
        <v>277</v>
      </c>
      <c s="34" t="s">
        <v>405</v>
      </c>
      <c s="35" t="s">
        <v>5</v>
      </c>
      <c s="6" t="s">
        <v>406</v>
      </c>
      <c s="36" t="s">
        <v>83</v>
      </c>
      <c s="37">
        <v>1</v>
      </c>
      <c s="36">
        <v>0</v>
      </c>
      <c s="36">
        <f>ROUND(G527*H527,6)</f>
      </c>
      <c r="L527" s="38">
        <v>0</v>
      </c>
      <c s="32">
        <f>ROUND(ROUND(L527,2)*ROUND(G527,3),2)</f>
      </c>
      <c s="36" t="s">
        <v>56</v>
      </c>
      <c>
        <f>(M527*21)/100</f>
      </c>
      <c t="s">
        <v>27</v>
      </c>
    </row>
    <row r="528" spans="1:5" ht="12.75">
      <c r="A528" s="35" t="s">
        <v>57</v>
      </c>
      <c r="E528" s="39" t="s">
        <v>5</v>
      </c>
    </row>
    <row r="529" spans="1:5" ht="12.75">
      <c r="A529" s="35" t="s">
        <v>58</v>
      </c>
      <c r="E529" s="40" t="s">
        <v>5</v>
      </c>
    </row>
    <row r="530" spans="1:5" ht="127.5">
      <c r="A530" t="s">
        <v>59</v>
      </c>
      <c r="E530" s="39" t="s">
        <v>407</v>
      </c>
    </row>
    <row r="531" spans="1:16" ht="12.75">
      <c r="A531" t="s">
        <v>52</v>
      </c>
      <c s="34" t="s">
        <v>282</v>
      </c>
      <c s="34" t="s">
        <v>266</v>
      </c>
      <c s="35" t="s">
        <v>5</v>
      </c>
      <c s="6" t="s">
        <v>267</v>
      </c>
      <c s="36" t="s">
        <v>83</v>
      </c>
      <c s="37">
        <v>1</v>
      </c>
      <c s="36">
        <v>0</v>
      </c>
      <c s="36">
        <f>ROUND(G531*H531,6)</f>
      </c>
      <c r="L531" s="38">
        <v>0</v>
      </c>
      <c s="32">
        <f>ROUND(ROUND(L531,2)*ROUND(G531,3),2)</f>
      </c>
      <c s="36" t="s">
        <v>56</v>
      </c>
      <c>
        <f>(M531*21)/100</f>
      </c>
      <c t="s">
        <v>27</v>
      </c>
    </row>
    <row r="532" spans="1:5" ht="12.75">
      <c r="A532" s="35" t="s">
        <v>57</v>
      </c>
      <c r="E532" s="39" t="s">
        <v>5</v>
      </c>
    </row>
    <row r="533" spans="1:5" ht="12.75">
      <c r="A533" s="35" t="s">
        <v>58</v>
      </c>
      <c r="E533" s="40" t="s">
        <v>5</v>
      </c>
    </row>
    <row r="534" spans="1:5" ht="153">
      <c r="A534" t="s">
        <v>59</v>
      </c>
      <c r="E534" s="39" t="s">
        <v>268</v>
      </c>
    </row>
    <row r="535" spans="1:16" ht="12.75">
      <c r="A535" t="s">
        <v>52</v>
      </c>
      <c s="34" t="s">
        <v>286</v>
      </c>
      <c s="34" t="s">
        <v>408</v>
      </c>
      <c s="35" t="s">
        <v>5</v>
      </c>
      <c s="6" t="s">
        <v>409</v>
      </c>
      <c s="36" t="s">
        <v>83</v>
      </c>
      <c s="37">
        <v>2</v>
      </c>
      <c s="36">
        <v>0</v>
      </c>
      <c s="36">
        <f>ROUND(G535*H535,6)</f>
      </c>
      <c r="L535" s="38">
        <v>0</v>
      </c>
      <c s="32">
        <f>ROUND(ROUND(L535,2)*ROUND(G535,3),2)</f>
      </c>
      <c s="36" t="s">
        <v>56</v>
      </c>
      <c>
        <f>(M535*21)/100</f>
      </c>
      <c t="s">
        <v>27</v>
      </c>
    </row>
    <row r="536" spans="1:5" ht="12.75">
      <c r="A536" s="35" t="s">
        <v>57</v>
      </c>
      <c r="E536" s="39" t="s">
        <v>5</v>
      </c>
    </row>
    <row r="537" spans="1:5" ht="12.75">
      <c r="A537" s="35" t="s">
        <v>58</v>
      </c>
      <c r="E537" s="40" t="s">
        <v>5</v>
      </c>
    </row>
    <row r="538" spans="1:5" ht="114.75">
      <c r="A538" t="s">
        <v>59</v>
      </c>
      <c r="E538" s="39" t="s">
        <v>410</v>
      </c>
    </row>
    <row r="539" spans="1:16" ht="12.75">
      <c r="A539" t="s">
        <v>52</v>
      </c>
      <c s="34" t="s">
        <v>290</v>
      </c>
      <c s="34" t="s">
        <v>270</v>
      </c>
      <c s="35" t="s">
        <v>5</v>
      </c>
      <c s="6" t="s">
        <v>271</v>
      </c>
      <c s="36" t="s">
        <v>83</v>
      </c>
      <c s="37">
        <v>2</v>
      </c>
      <c s="36">
        <v>0</v>
      </c>
      <c s="36">
        <f>ROUND(G539*H539,6)</f>
      </c>
      <c r="L539" s="38">
        <v>0</v>
      </c>
      <c s="32">
        <f>ROUND(ROUND(L539,2)*ROUND(G539,3),2)</f>
      </c>
      <c s="36" t="s">
        <v>56</v>
      </c>
      <c>
        <f>(M539*21)/100</f>
      </c>
      <c t="s">
        <v>27</v>
      </c>
    </row>
    <row r="540" spans="1:5" ht="12.75">
      <c r="A540" s="35" t="s">
        <v>57</v>
      </c>
      <c r="E540" s="39" t="s">
        <v>5</v>
      </c>
    </row>
    <row r="541" spans="1:5" ht="12.75">
      <c r="A541" s="35" t="s">
        <v>58</v>
      </c>
      <c r="E541" s="40" t="s">
        <v>5</v>
      </c>
    </row>
    <row r="542" spans="1:5" ht="153">
      <c r="A542" t="s">
        <v>59</v>
      </c>
      <c r="E542" s="39" t="s">
        <v>272</v>
      </c>
    </row>
    <row r="543" spans="1:16" ht="12.75">
      <c r="A543" t="s">
        <v>52</v>
      </c>
      <c s="34" t="s">
        <v>298</v>
      </c>
      <c s="34" t="s">
        <v>274</v>
      </c>
      <c s="35" t="s">
        <v>5</v>
      </c>
      <c s="6" t="s">
        <v>275</v>
      </c>
      <c s="36" t="s">
        <v>83</v>
      </c>
      <c s="37">
        <v>1</v>
      </c>
      <c s="36">
        <v>0</v>
      </c>
      <c s="36">
        <f>ROUND(G543*H543,6)</f>
      </c>
      <c r="L543" s="38">
        <v>0</v>
      </c>
      <c s="32">
        <f>ROUND(ROUND(L543,2)*ROUND(G543,3),2)</f>
      </c>
      <c s="36" t="s">
        <v>56</v>
      </c>
      <c>
        <f>(M543*21)/100</f>
      </c>
      <c t="s">
        <v>27</v>
      </c>
    </row>
    <row r="544" spans="1:5" ht="12.75">
      <c r="A544" s="35" t="s">
        <v>57</v>
      </c>
      <c r="E544" s="39" t="s">
        <v>5</v>
      </c>
    </row>
    <row r="545" spans="1:5" ht="12.75">
      <c r="A545" s="35" t="s">
        <v>58</v>
      </c>
      <c r="E545" s="40" t="s">
        <v>5</v>
      </c>
    </row>
    <row r="546" spans="1:5" ht="140.25">
      <c r="A546" t="s">
        <v>59</v>
      </c>
      <c r="E546" s="39" t="s">
        <v>276</v>
      </c>
    </row>
    <row r="547" spans="1:16" ht="12.75">
      <c r="A547" t="s">
        <v>52</v>
      </c>
      <c s="34" t="s">
        <v>302</v>
      </c>
      <c s="34" t="s">
        <v>278</v>
      </c>
      <c s="35" t="s">
        <v>5</v>
      </c>
      <c s="6" t="s">
        <v>279</v>
      </c>
      <c s="36" t="s">
        <v>280</v>
      </c>
      <c s="37">
        <v>100</v>
      </c>
      <c s="36">
        <v>0</v>
      </c>
      <c s="36">
        <f>ROUND(G547*H547,6)</f>
      </c>
      <c r="L547" s="38">
        <v>0</v>
      </c>
      <c s="32">
        <f>ROUND(ROUND(L547,2)*ROUND(G547,3),2)</f>
      </c>
      <c s="36" t="s">
        <v>56</v>
      </c>
      <c>
        <f>(M547*21)/100</f>
      </c>
      <c t="s">
        <v>27</v>
      </c>
    </row>
    <row r="548" spans="1:5" ht="12.75">
      <c r="A548" s="35" t="s">
        <v>57</v>
      </c>
      <c r="E548" s="39" t="s">
        <v>5</v>
      </c>
    </row>
    <row r="549" spans="1:5" ht="12.75">
      <c r="A549" s="35" t="s">
        <v>58</v>
      </c>
      <c r="E549" s="40" t="s">
        <v>5</v>
      </c>
    </row>
    <row r="550" spans="1:5" ht="114.75">
      <c r="A550" t="s">
        <v>59</v>
      </c>
      <c r="E550" s="39" t="s">
        <v>281</v>
      </c>
    </row>
    <row r="551" spans="1:16" ht="12.75">
      <c r="A551" t="s">
        <v>52</v>
      </c>
      <c s="34" t="s">
        <v>306</v>
      </c>
      <c s="34" t="s">
        <v>283</v>
      </c>
      <c s="35" t="s">
        <v>5</v>
      </c>
      <c s="6" t="s">
        <v>284</v>
      </c>
      <c s="36" t="s">
        <v>280</v>
      </c>
      <c s="37">
        <v>16</v>
      </c>
      <c s="36">
        <v>0</v>
      </c>
      <c s="36">
        <f>ROUND(G551*H551,6)</f>
      </c>
      <c r="L551" s="38">
        <v>0</v>
      </c>
      <c s="32">
        <f>ROUND(ROUND(L551,2)*ROUND(G551,3),2)</f>
      </c>
      <c s="36" t="s">
        <v>56</v>
      </c>
      <c>
        <f>(M551*21)/100</f>
      </c>
      <c t="s">
        <v>27</v>
      </c>
    </row>
    <row r="552" spans="1:5" ht="12.75">
      <c r="A552" s="35" t="s">
        <v>57</v>
      </c>
      <c r="E552" s="39" t="s">
        <v>5</v>
      </c>
    </row>
    <row r="553" spans="1:5" ht="12.75">
      <c r="A553" s="35" t="s">
        <v>58</v>
      </c>
      <c r="E553" s="40" t="s">
        <v>5</v>
      </c>
    </row>
    <row r="554" spans="1:5" ht="102">
      <c r="A554" t="s">
        <v>59</v>
      </c>
      <c r="E554" s="39" t="s">
        <v>285</v>
      </c>
    </row>
    <row r="555" spans="1:16" ht="12.75">
      <c r="A555" t="s">
        <v>52</v>
      </c>
      <c s="34" t="s">
        <v>310</v>
      </c>
      <c s="34" t="s">
        <v>287</v>
      </c>
      <c s="35" t="s">
        <v>5</v>
      </c>
      <c s="6" t="s">
        <v>288</v>
      </c>
      <c s="36" t="s">
        <v>83</v>
      </c>
      <c s="37">
        <v>5</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140.25">
      <c r="A558" t="s">
        <v>59</v>
      </c>
      <c r="E558" s="39" t="s">
        <v>289</v>
      </c>
    </row>
    <row r="559" spans="1:16" ht="25.5">
      <c r="A559" t="s">
        <v>52</v>
      </c>
      <c s="34" t="s">
        <v>314</v>
      </c>
      <c s="34" t="s">
        <v>295</v>
      </c>
      <c s="35" t="s">
        <v>5</v>
      </c>
      <c s="6" t="s">
        <v>296</v>
      </c>
      <c s="36" t="s">
        <v>83</v>
      </c>
      <c s="37">
        <v>5</v>
      </c>
      <c s="36">
        <v>0</v>
      </c>
      <c s="36">
        <f>ROUND(G559*H559,6)</f>
      </c>
      <c r="L559" s="38">
        <v>0</v>
      </c>
      <c s="32">
        <f>ROUND(ROUND(L559,2)*ROUND(G559,3),2)</f>
      </c>
      <c s="36" t="s">
        <v>56</v>
      </c>
      <c>
        <f>(M559*21)/100</f>
      </c>
      <c t="s">
        <v>27</v>
      </c>
    </row>
    <row r="560" spans="1:5" ht="12.75">
      <c r="A560" s="35" t="s">
        <v>57</v>
      </c>
      <c r="E560" s="39" t="s">
        <v>5</v>
      </c>
    </row>
    <row r="561" spans="1:5" ht="12.75">
      <c r="A561" s="35" t="s">
        <v>58</v>
      </c>
      <c r="E561" s="40" t="s">
        <v>5</v>
      </c>
    </row>
    <row r="562" spans="1:5" ht="89.25">
      <c r="A562" t="s">
        <v>59</v>
      </c>
      <c r="E562" s="39" t="s">
        <v>297</v>
      </c>
    </row>
    <row r="563" spans="1:16" ht="25.5">
      <c r="A563" t="s">
        <v>52</v>
      </c>
      <c s="34" t="s">
        <v>318</v>
      </c>
      <c s="34" t="s">
        <v>411</v>
      </c>
      <c s="35" t="s">
        <v>5</v>
      </c>
      <c s="6" t="s">
        <v>412</v>
      </c>
      <c s="36" t="s">
        <v>83</v>
      </c>
      <c s="37">
        <v>2</v>
      </c>
      <c s="36">
        <v>0</v>
      </c>
      <c s="36">
        <f>ROUND(G563*H563,6)</f>
      </c>
      <c r="L563" s="38">
        <v>0</v>
      </c>
      <c s="32">
        <f>ROUND(ROUND(L563,2)*ROUND(G563,3),2)</f>
      </c>
      <c s="36" t="s">
        <v>56</v>
      </c>
      <c>
        <f>(M563*21)/100</f>
      </c>
      <c t="s">
        <v>27</v>
      </c>
    </row>
    <row r="564" spans="1:5" ht="12.75">
      <c r="A564" s="35" t="s">
        <v>57</v>
      </c>
      <c r="E564" s="39" t="s">
        <v>5</v>
      </c>
    </row>
    <row r="565" spans="1:5" ht="12.75">
      <c r="A565" s="35" t="s">
        <v>58</v>
      </c>
      <c r="E565" s="40" t="s">
        <v>5</v>
      </c>
    </row>
    <row r="566" spans="1:5" ht="102">
      <c r="A566" t="s">
        <v>59</v>
      </c>
      <c r="E566" s="39" t="s">
        <v>413</v>
      </c>
    </row>
    <row r="567" spans="1:16" ht="12.75">
      <c r="A567" t="s">
        <v>52</v>
      </c>
      <c s="34" t="s">
        <v>323</v>
      </c>
      <c s="34" t="s">
        <v>299</v>
      </c>
      <c s="35" t="s">
        <v>5</v>
      </c>
      <c s="6" t="s">
        <v>300</v>
      </c>
      <c s="36" t="s">
        <v>280</v>
      </c>
      <c s="37">
        <v>16</v>
      </c>
      <c s="36">
        <v>0</v>
      </c>
      <c s="36">
        <f>ROUND(G567*H567,6)</f>
      </c>
      <c r="L567" s="38">
        <v>0</v>
      </c>
      <c s="32">
        <f>ROUND(ROUND(L567,2)*ROUND(G567,3),2)</f>
      </c>
      <c s="36" t="s">
        <v>56</v>
      </c>
      <c>
        <f>(M567*21)/100</f>
      </c>
      <c t="s">
        <v>27</v>
      </c>
    </row>
    <row r="568" spans="1:5" ht="12.75">
      <c r="A568" s="35" t="s">
        <v>57</v>
      </c>
      <c r="E568" s="39" t="s">
        <v>5</v>
      </c>
    </row>
    <row r="569" spans="1:5" ht="12.75">
      <c r="A569" s="35" t="s">
        <v>58</v>
      </c>
      <c r="E569" s="40" t="s">
        <v>5</v>
      </c>
    </row>
    <row r="570" spans="1:5" ht="114.75">
      <c r="A570" t="s">
        <v>59</v>
      </c>
      <c r="E570" s="39" t="s">
        <v>301</v>
      </c>
    </row>
    <row r="571" spans="1:16" ht="12.75">
      <c r="A571" t="s">
        <v>52</v>
      </c>
      <c s="34" t="s">
        <v>327</v>
      </c>
      <c s="34" t="s">
        <v>303</v>
      </c>
      <c s="35" t="s">
        <v>5</v>
      </c>
      <c s="6" t="s">
        <v>304</v>
      </c>
      <c s="36" t="s">
        <v>83</v>
      </c>
      <c s="37">
        <v>1</v>
      </c>
      <c s="36">
        <v>0</v>
      </c>
      <c s="36">
        <f>ROUND(G571*H571,6)</f>
      </c>
      <c r="L571" s="38">
        <v>0</v>
      </c>
      <c s="32">
        <f>ROUND(ROUND(L571,2)*ROUND(G571,3),2)</f>
      </c>
      <c s="36" t="s">
        <v>56</v>
      </c>
      <c>
        <f>(M571*21)/100</f>
      </c>
      <c t="s">
        <v>27</v>
      </c>
    </row>
    <row r="572" spans="1:5" ht="12.75">
      <c r="A572" s="35" t="s">
        <v>57</v>
      </c>
      <c r="E572" s="39" t="s">
        <v>5</v>
      </c>
    </row>
    <row r="573" spans="1:5" ht="12.75">
      <c r="A573" s="35" t="s">
        <v>58</v>
      </c>
      <c r="E573" s="40" t="s">
        <v>5</v>
      </c>
    </row>
    <row r="574" spans="1:5" ht="76.5">
      <c r="A574" t="s">
        <v>59</v>
      </c>
      <c r="E574" s="39" t="s">
        <v>305</v>
      </c>
    </row>
    <row r="575" spans="1:16" ht="12.75">
      <c r="A575" t="s">
        <v>52</v>
      </c>
      <c s="34" t="s">
        <v>331</v>
      </c>
      <c s="34" t="s">
        <v>324</v>
      </c>
      <c s="35" t="s">
        <v>5</v>
      </c>
      <c s="6" t="s">
        <v>325</v>
      </c>
      <c s="36" t="s">
        <v>83</v>
      </c>
      <c s="37">
        <v>50</v>
      </c>
      <c s="36">
        <v>0</v>
      </c>
      <c s="36">
        <f>ROUND(G575*H575,6)</f>
      </c>
      <c r="L575" s="38">
        <v>0</v>
      </c>
      <c s="32">
        <f>ROUND(ROUND(L575,2)*ROUND(G575,3),2)</f>
      </c>
      <c s="36" t="s">
        <v>56</v>
      </c>
      <c>
        <f>(M575*21)/100</f>
      </c>
      <c t="s">
        <v>27</v>
      </c>
    </row>
    <row r="576" spans="1:5" ht="12.75">
      <c r="A576" s="35" t="s">
        <v>57</v>
      </c>
      <c r="E576" s="39" t="s">
        <v>5</v>
      </c>
    </row>
    <row r="577" spans="1:5" ht="12.75">
      <c r="A577" s="35" t="s">
        <v>58</v>
      </c>
      <c r="E577" s="40" t="s">
        <v>5</v>
      </c>
    </row>
    <row r="578" spans="1:5" ht="165.75">
      <c r="A578" t="s">
        <v>59</v>
      </c>
      <c r="E578" s="39" t="s">
        <v>326</v>
      </c>
    </row>
    <row r="579" spans="1:16" ht="12.75">
      <c r="A579" t="s">
        <v>52</v>
      </c>
      <c s="34" t="s">
        <v>336</v>
      </c>
      <c s="34" t="s">
        <v>328</v>
      </c>
      <c s="35" t="s">
        <v>5</v>
      </c>
      <c s="6" t="s">
        <v>329</v>
      </c>
      <c s="36" t="s">
        <v>83</v>
      </c>
      <c s="37">
        <v>50</v>
      </c>
      <c s="36">
        <v>0</v>
      </c>
      <c s="36">
        <f>ROUND(G579*H579,6)</f>
      </c>
      <c r="L579" s="38">
        <v>0</v>
      </c>
      <c s="32">
        <f>ROUND(ROUND(L579,2)*ROUND(G579,3),2)</f>
      </c>
      <c s="36" t="s">
        <v>56</v>
      </c>
      <c>
        <f>(M579*21)/100</f>
      </c>
      <c t="s">
        <v>27</v>
      </c>
    </row>
    <row r="580" spans="1:5" ht="12.75">
      <c r="A580" s="35" t="s">
        <v>57</v>
      </c>
      <c r="E580" s="39" t="s">
        <v>5</v>
      </c>
    </row>
    <row r="581" spans="1:5" ht="12.75">
      <c r="A581" s="35" t="s">
        <v>58</v>
      </c>
      <c r="E581" s="40" t="s">
        <v>5</v>
      </c>
    </row>
    <row r="582" spans="1:5" ht="127.5">
      <c r="A582" t="s">
        <v>59</v>
      </c>
      <c r="E582" s="39" t="s">
        <v>330</v>
      </c>
    </row>
    <row r="583" spans="1:16" ht="12.75">
      <c r="A583" t="s">
        <v>52</v>
      </c>
      <c s="34" t="s">
        <v>414</v>
      </c>
      <c s="34" t="s">
        <v>415</v>
      </c>
      <c s="35" t="s">
        <v>5</v>
      </c>
      <c s="6" t="s">
        <v>416</v>
      </c>
      <c s="36" t="s">
        <v>68</v>
      </c>
      <c s="37">
        <v>50</v>
      </c>
      <c s="36">
        <v>0</v>
      </c>
      <c s="36">
        <f>ROUND(G583*H583,6)</f>
      </c>
      <c r="L583" s="38">
        <v>0</v>
      </c>
      <c s="32">
        <f>ROUND(ROUND(L583,2)*ROUND(G583,3),2)</f>
      </c>
      <c s="36" t="s">
        <v>417</v>
      </c>
      <c>
        <f>(M583*0)/100</f>
      </c>
      <c t="s">
        <v>334</v>
      </c>
    </row>
    <row r="584" spans="1:5" ht="12.75">
      <c r="A584" s="35" t="s">
        <v>57</v>
      </c>
      <c r="E584" s="39" t="s">
        <v>5</v>
      </c>
    </row>
    <row r="585" spans="1:5" ht="12.75">
      <c r="A585" s="35" t="s">
        <v>58</v>
      </c>
      <c r="E585" s="40" t="s">
        <v>5</v>
      </c>
    </row>
    <row r="586" spans="1:5" ht="127.5">
      <c r="A586" t="s">
        <v>59</v>
      </c>
      <c r="E586" s="39" t="s">
        <v>418</v>
      </c>
    </row>
    <row r="587" spans="1:16" ht="12.75">
      <c r="A587" t="s">
        <v>52</v>
      </c>
      <c s="34" t="s">
        <v>419</v>
      </c>
      <c s="34" t="s">
        <v>420</v>
      </c>
      <c s="35" t="s">
        <v>5</v>
      </c>
      <c s="6" t="s">
        <v>421</v>
      </c>
      <c s="36" t="s">
        <v>83</v>
      </c>
      <c s="37">
        <v>1</v>
      </c>
      <c s="36">
        <v>0</v>
      </c>
      <c s="36">
        <f>ROUND(G587*H587,6)</f>
      </c>
      <c r="L587" s="38">
        <v>0</v>
      </c>
      <c s="32">
        <f>ROUND(ROUND(L587,2)*ROUND(G587,3),2)</f>
      </c>
      <c s="36" t="s">
        <v>417</v>
      </c>
      <c>
        <f>(M587*0)/100</f>
      </c>
      <c t="s">
        <v>334</v>
      </c>
    </row>
    <row r="588" spans="1:5" ht="12.75">
      <c r="A588" s="35" t="s">
        <v>57</v>
      </c>
      <c r="E588" s="39" t="s">
        <v>5</v>
      </c>
    </row>
    <row r="589" spans="1:5" ht="12.75">
      <c r="A589" s="35" t="s">
        <v>58</v>
      </c>
      <c r="E589" s="40" t="s">
        <v>5</v>
      </c>
    </row>
    <row r="590" spans="1:5" ht="76.5">
      <c r="A590" t="s">
        <v>59</v>
      </c>
      <c r="E590" s="39" t="s">
        <v>422</v>
      </c>
    </row>
    <row r="591" spans="1:16" ht="12.75">
      <c r="A591" t="s">
        <v>52</v>
      </c>
      <c s="34" t="s">
        <v>423</v>
      </c>
      <c s="34" t="s">
        <v>424</v>
      </c>
      <c s="35" t="s">
        <v>5</v>
      </c>
      <c s="6" t="s">
        <v>425</v>
      </c>
      <c s="36" t="s">
        <v>83</v>
      </c>
      <c s="37">
        <v>1</v>
      </c>
      <c s="36">
        <v>0</v>
      </c>
      <c s="36">
        <f>ROUND(G591*H591,6)</f>
      </c>
      <c r="L591" s="38">
        <v>0</v>
      </c>
      <c s="32">
        <f>ROUND(ROUND(L591,2)*ROUND(G591,3),2)</f>
      </c>
      <c s="36" t="s">
        <v>417</v>
      </c>
      <c>
        <f>(M591*0)/100</f>
      </c>
      <c t="s">
        <v>334</v>
      </c>
    </row>
    <row r="592" spans="1:5" ht="12.75">
      <c r="A592" s="35" t="s">
        <v>57</v>
      </c>
      <c r="E592" s="39" t="s">
        <v>5</v>
      </c>
    </row>
    <row r="593" spans="1:5" ht="12.75">
      <c r="A593" s="35" t="s">
        <v>58</v>
      </c>
      <c r="E593" s="40" t="s">
        <v>5</v>
      </c>
    </row>
    <row r="594" spans="1:5" ht="102">
      <c r="A594" t="s">
        <v>59</v>
      </c>
      <c r="E594" s="39" t="s">
        <v>426</v>
      </c>
    </row>
    <row r="595" spans="1:16" ht="12.75">
      <c r="A595" t="s">
        <v>52</v>
      </c>
      <c s="34" t="s">
        <v>427</v>
      </c>
      <c s="34" t="s">
        <v>428</v>
      </c>
      <c s="35" t="s">
        <v>5</v>
      </c>
      <c s="6" t="s">
        <v>429</v>
      </c>
      <c s="36" t="s">
        <v>430</v>
      </c>
      <c s="37">
        <v>1</v>
      </c>
      <c s="36">
        <v>0</v>
      </c>
      <c s="36">
        <f>ROUND(G595*H595,6)</f>
      </c>
      <c r="L595" s="38">
        <v>0</v>
      </c>
      <c s="32">
        <f>ROUND(ROUND(L595,2)*ROUND(G595,3),2)</f>
      </c>
      <c s="36" t="s">
        <v>417</v>
      </c>
      <c>
        <f>(M595*0)/100</f>
      </c>
      <c t="s">
        <v>334</v>
      </c>
    </row>
    <row r="596" spans="1:5" ht="12.75">
      <c r="A596" s="35" t="s">
        <v>57</v>
      </c>
      <c r="E596" s="39" t="s">
        <v>5</v>
      </c>
    </row>
    <row r="597" spans="1:5" ht="12.75">
      <c r="A597" s="35" t="s">
        <v>58</v>
      </c>
      <c r="E597" s="40" t="s">
        <v>5</v>
      </c>
    </row>
    <row r="598" spans="1:5" ht="140.25">
      <c r="A598" t="s">
        <v>59</v>
      </c>
      <c r="E598" s="39" t="s">
        <v>431</v>
      </c>
    </row>
    <row r="599" spans="1:16" ht="12.75">
      <c r="A599" t="s">
        <v>52</v>
      </c>
      <c s="34" t="s">
        <v>432</v>
      </c>
      <c s="34" t="s">
        <v>433</v>
      </c>
      <c s="35" t="s">
        <v>5</v>
      </c>
      <c s="6" t="s">
        <v>434</v>
      </c>
      <c s="36" t="s">
        <v>68</v>
      </c>
      <c s="37">
        <v>255</v>
      </c>
      <c s="36">
        <v>0</v>
      </c>
      <c s="36">
        <f>ROUND(G599*H599,6)</f>
      </c>
      <c r="L599" s="38">
        <v>0</v>
      </c>
      <c s="32">
        <f>ROUND(ROUND(L599,2)*ROUND(G599,3),2)</f>
      </c>
      <c s="36" t="s">
        <v>417</v>
      </c>
      <c>
        <f>(M599*0)/100</f>
      </c>
      <c t="s">
        <v>334</v>
      </c>
    </row>
    <row r="600" spans="1:5" ht="12.75">
      <c r="A600" s="35" t="s">
        <v>57</v>
      </c>
      <c r="E600" s="39" t="s">
        <v>5</v>
      </c>
    </row>
    <row r="601" spans="1:5" ht="12.75">
      <c r="A601" s="35" t="s">
        <v>58</v>
      </c>
      <c r="E601" s="40" t="s">
        <v>5</v>
      </c>
    </row>
    <row r="602" spans="1:5" ht="89.25">
      <c r="A602" t="s">
        <v>59</v>
      </c>
      <c r="E602" s="39" t="s">
        <v>435</v>
      </c>
    </row>
    <row r="603" spans="1:16" ht="25.5">
      <c r="A603" t="s">
        <v>52</v>
      </c>
      <c s="34" t="s">
        <v>436</v>
      </c>
      <c s="34" t="s">
        <v>437</v>
      </c>
      <c s="35" t="s">
        <v>5</v>
      </c>
      <c s="6" t="s">
        <v>438</v>
      </c>
      <c s="36" t="s">
        <v>83</v>
      </c>
      <c s="37">
        <v>6</v>
      </c>
      <c s="36">
        <v>0</v>
      </c>
      <c s="36">
        <f>ROUND(G603*H603,6)</f>
      </c>
      <c r="L603" s="38">
        <v>0</v>
      </c>
      <c s="32">
        <f>ROUND(ROUND(L603,2)*ROUND(G603,3),2)</f>
      </c>
      <c s="36" t="s">
        <v>417</v>
      </c>
      <c>
        <f>(M603*0)/100</f>
      </c>
      <c t="s">
        <v>334</v>
      </c>
    </row>
    <row r="604" spans="1:5" ht="12.75">
      <c r="A604" s="35" t="s">
        <v>57</v>
      </c>
      <c r="E604" s="39" t="s">
        <v>5</v>
      </c>
    </row>
    <row r="605" spans="1:5" ht="12.75">
      <c r="A605" s="35" t="s">
        <v>58</v>
      </c>
      <c r="E605" s="40" t="s">
        <v>5</v>
      </c>
    </row>
    <row r="606" spans="1:5" ht="102">
      <c r="A606" t="s">
        <v>59</v>
      </c>
      <c r="E606" s="39" t="s">
        <v>439</v>
      </c>
    </row>
    <row r="607" spans="1:16" ht="12.75">
      <c r="A607" t="s">
        <v>52</v>
      </c>
      <c s="34" t="s">
        <v>440</v>
      </c>
      <c s="34" t="s">
        <v>441</v>
      </c>
      <c s="35" t="s">
        <v>5</v>
      </c>
      <c s="6" t="s">
        <v>442</v>
      </c>
      <c s="36" t="s">
        <v>68</v>
      </c>
      <c s="37">
        <v>255</v>
      </c>
      <c s="36">
        <v>0</v>
      </c>
      <c s="36">
        <f>ROUND(G607*H607,6)</f>
      </c>
      <c r="L607" s="38">
        <v>0</v>
      </c>
      <c s="32">
        <f>ROUND(ROUND(L607,2)*ROUND(G607,3),2)</f>
      </c>
      <c s="36" t="s">
        <v>417</v>
      </c>
      <c>
        <f>(M607*0)/100</f>
      </c>
      <c t="s">
        <v>334</v>
      </c>
    </row>
    <row r="608" spans="1:5" ht="12.75">
      <c r="A608" s="35" t="s">
        <v>57</v>
      </c>
      <c r="E608" s="39" t="s">
        <v>5</v>
      </c>
    </row>
    <row r="609" spans="1:5" ht="12.75">
      <c r="A609" s="35" t="s">
        <v>58</v>
      </c>
      <c r="E609" s="40" t="s">
        <v>5</v>
      </c>
    </row>
    <row r="610" spans="1:5" ht="114.75">
      <c r="A610" t="s">
        <v>59</v>
      </c>
      <c r="E610" s="39" t="s">
        <v>443</v>
      </c>
    </row>
    <row r="611" spans="1:16" ht="12.75">
      <c r="A611" t="s">
        <v>52</v>
      </c>
      <c s="34" t="s">
        <v>444</v>
      </c>
      <c s="34" t="s">
        <v>445</v>
      </c>
      <c s="35" t="s">
        <v>5</v>
      </c>
      <c s="6" t="s">
        <v>446</v>
      </c>
      <c s="36" t="s">
        <v>83</v>
      </c>
      <c s="37">
        <v>2</v>
      </c>
      <c s="36">
        <v>0</v>
      </c>
      <c s="36">
        <f>ROUND(G611*H611,6)</f>
      </c>
      <c r="L611" s="38">
        <v>0</v>
      </c>
      <c s="32">
        <f>ROUND(ROUND(L611,2)*ROUND(G611,3),2)</f>
      </c>
      <c s="36" t="s">
        <v>417</v>
      </c>
      <c>
        <f>(M611*0)/100</f>
      </c>
      <c t="s">
        <v>334</v>
      </c>
    </row>
    <row r="612" spans="1:5" ht="12.75">
      <c r="A612" s="35" t="s">
        <v>57</v>
      </c>
      <c r="E612" s="39" t="s">
        <v>5</v>
      </c>
    </row>
    <row r="613" spans="1:5" ht="12.75">
      <c r="A613" s="35" t="s">
        <v>58</v>
      </c>
      <c r="E613" s="40" t="s">
        <v>5</v>
      </c>
    </row>
    <row r="614" spans="1:5" ht="140.25">
      <c r="A614" t="s">
        <v>59</v>
      </c>
      <c r="E614" s="39" t="s">
        <v>447</v>
      </c>
    </row>
    <row r="615" spans="1:16" ht="12.75">
      <c r="A615" t="s">
        <v>52</v>
      </c>
      <c s="34" t="s">
        <v>448</v>
      </c>
      <c s="34" t="s">
        <v>449</v>
      </c>
      <c s="35" t="s">
        <v>5</v>
      </c>
      <c s="6" t="s">
        <v>450</v>
      </c>
      <c s="36" t="s">
        <v>68</v>
      </c>
      <c s="37">
        <v>20</v>
      </c>
      <c s="36">
        <v>0</v>
      </c>
      <c s="36">
        <f>ROUND(G615*H615,6)</f>
      </c>
      <c r="L615" s="38">
        <v>0</v>
      </c>
      <c s="32">
        <f>ROUND(ROUND(L615,2)*ROUND(G615,3),2)</f>
      </c>
      <c s="36" t="s">
        <v>417</v>
      </c>
      <c>
        <f>(M615*0)/100</f>
      </c>
      <c t="s">
        <v>334</v>
      </c>
    </row>
    <row r="616" spans="1:5" ht="12.75">
      <c r="A616" s="35" t="s">
        <v>57</v>
      </c>
      <c r="E616" s="39" t="s">
        <v>5</v>
      </c>
    </row>
    <row r="617" spans="1:5" ht="12.75">
      <c r="A617" s="35" t="s">
        <v>58</v>
      </c>
      <c r="E617" s="40" t="s">
        <v>5</v>
      </c>
    </row>
    <row r="618" spans="1:5" ht="114.75">
      <c r="A618" t="s">
        <v>59</v>
      </c>
      <c r="E618" s="39" t="s">
        <v>451</v>
      </c>
    </row>
    <row r="619" spans="1:16" ht="12.75">
      <c r="A619" t="s">
        <v>52</v>
      </c>
      <c s="34" t="s">
        <v>452</v>
      </c>
      <c s="34" t="s">
        <v>453</v>
      </c>
      <c s="35" t="s">
        <v>5</v>
      </c>
      <c s="6" t="s">
        <v>454</v>
      </c>
      <c s="36" t="s">
        <v>68</v>
      </c>
      <c s="37">
        <v>20</v>
      </c>
      <c s="36">
        <v>0</v>
      </c>
      <c s="36">
        <f>ROUND(G619*H619,6)</f>
      </c>
      <c r="L619" s="38">
        <v>0</v>
      </c>
      <c s="32">
        <f>ROUND(ROUND(L619,2)*ROUND(G619,3),2)</f>
      </c>
      <c s="36" t="s">
        <v>417</v>
      </c>
      <c>
        <f>(M619*0)/100</f>
      </c>
      <c t="s">
        <v>334</v>
      </c>
    </row>
    <row r="620" spans="1:5" ht="12.75">
      <c r="A620" s="35" t="s">
        <v>57</v>
      </c>
      <c r="E620" s="39" t="s">
        <v>5</v>
      </c>
    </row>
    <row r="621" spans="1:5" ht="12.75">
      <c r="A621" s="35" t="s">
        <v>58</v>
      </c>
      <c r="E621" s="40" t="s">
        <v>5</v>
      </c>
    </row>
    <row r="622" spans="1:5" ht="114.75">
      <c r="A622" t="s">
        <v>59</v>
      </c>
      <c r="E622" s="39" t="s">
        <v>455</v>
      </c>
    </row>
    <row r="623" spans="1:16" ht="12.75">
      <c r="A623" t="s">
        <v>52</v>
      </c>
      <c s="34" t="s">
        <v>456</v>
      </c>
      <c s="34" t="s">
        <v>457</v>
      </c>
      <c s="35" t="s">
        <v>5</v>
      </c>
      <c s="6" t="s">
        <v>458</v>
      </c>
      <c s="36" t="s">
        <v>68</v>
      </c>
      <c s="37">
        <v>20</v>
      </c>
      <c s="36">
        <v>0</v>
      </c>
      <c s="36">
        <f>ROUND(G623*H623,6)</f>
      </c>
      <c r="L623" s="38">
        <v>0</v>
      </c>
      <c s="32">
        <f>ROUND(ROUND(L623,2)*ROUND(G623,3),2)</f>
      </c>
      <c s="36" t="s">
        <v>417</v>
      </c>
      <c>
        <f>(M623*0)/100</f>
      </c>
      <c t="s">
        <v>334</v>
      </c>
    </row>
    <row r="624" spans="1:5" ht="12.75">
      <c r="A624" s="35" t="s">
        <v>57</v>
      </c>
      <c r="E624" s="39" t="s">
        <v>5</v>
      </c>
    </row>
    <row r="625" spans="1:5" ht="12.75">
      <c r="A625" s="35" t="s">
        <v>58</v>
      </c>
      <c r="E625" s="40" t="s">
        <v>5</v>
      </c>
    </row>
    <row r="626" spans="1:5" ht="127.5">
      <c r="A626" t="s">
        <v>59</v>
      </c>
      <c r="E626" s="39" t="s">
        <v>459</v>
      </c>
    </row>
    <row r="627" spans="1:16" ht="12.75">
      <c r="A627" t="s">
        <v>52</v>
      </c>
      <c s="34" t="s">
        <v>460</v>
      </c>
      <c s="34" t="s">
        <v>461</v>
      </c>
      <c s="35" t="s">
        <v>5</v>
      </c>
      <c s="6" t="s">
        <v>462</v>
      </c>
      <c s="36" t="s">
        <v>83</v>
      </c>
      <c s="37">
        <v>1</v>
      </c>
      <c s="36">
        <v>0</v>
      </c>
      <c s="36">
        <f>ROUND(G627*H627,6)</f>
      </c>
      <c r="L627" s="38">
        <v>0</v>
      </c>
      <c s="32">
        <f>ROUND(ROUND(L627,2)*ROUND(G627,3),2)</f>
      </c>
      <c s="36" t="s">
        <v>417</v>
      </c>
      <c>
        <f>(M627*0)/100</f>
      </c>
      <c t="s">
        <v>334</v>
      </c>
    </row>
    <row r="628" spans="1:5" ht="12.75">
      <c r="A628" s="35" t="s">
        <v>57</v>
      </c>
      <c r="E628" s="39" t="s">
        <v>5</v>
      </c>
    </row>
    <row r="629" spans="1:5" ht="12.75">
      <c r="A629" s="35" t="s">
        <v>58</v>
      </c>
      <c r="E629" s="40" t="s">
        <v>5</v>
      </c>
    </row>
    <row r="630" spans="1:5" ht="114.75">
      <c r="A630" t="s">
        <v>59</v>
      </c>
      <c r="E630" s="39" t="s">
        <v>463</v>
      </c>
    </row>
    <row r="631" spans="1:13" ht="12.75">
      <c r="A631" t="s">
        <v>46</v>
      </c>
      <c r="C631" s="31" t="s">
        <v>464</v>
      </c>
      <c r="E631" s="33" t="s">
        <v>465</v>
      </c>
      <c r="J631" s="32">
        <f>0+J632</f>
      </c>
      <c s="32">
        <f>0+K632</f>
      </c>
      <c s="32">
        <f>0+L632</f>
      </c>
      <c s="32">
        <f>0+M632</f>
      </c>
    </row>
    <row r="632" spans="1:13" ht="12.75">
      <c r="A632" t="s">
        <v>49</v>
      </c>
      <c r="C632" s="31" t="s">
        <v>79</v>
      </c>
      <c r="E632" s="33" t="s">
        <v>80</v>
      </c>
      <c r="J632" s="32">
        <f>0</f>
      </c>
      <c s="32">
        <f>0</f>
      </c>
      <c s="32">
        <f>0+L633+L637+L641+L645+L649+L653+L657+L661</f>
      </c>
      <c s="32">
        <f>0+M633+M637+M641+M645+M649+M653+M657+M661</f>
      </c>
    </row>
    <row r="633" spans="1:16" ht="12.75">
      <c r="A633" t="s">
        <v>52</v>
      </c>
      <c s="34" t="s">
        <v>50</v>
      </c>
      <c s="34" t="s">
        <v>466</v>
      </c>
      <c s="35" t="s">
        <v>5</v>
      </c>
      <c s="6" t="s">
        <v>467</v>
      </c>
      <c s="36" t="s">
        <v>83</v>
      </c>
      <c s="37">
        <v>1</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89.25">
      <c r="A636" t="s">
        <v>59</v>
      </c>
      <c r="E636" s="39" t="s">
        <v>468</v>
      </c>
    </row>
    <row r="637" spans="1:16" ht="12.75">
      <c r="A637" t="s">
        <v>52</v>
      </c>
      <c s="34" t="s">
        <v>27</v>
      </c>
      <c s="34" t="s">
        <v>226</v>
      </c>
      <c s="35" t="s">
        <v>5</v>
      </c>
      <c s="6" t="s">
        <v>227</v>
      </c>
      <c s="36" t="s">
        <v>83</v>
      </c>
      <c s="37">
        <v>1</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89.25">
      <c r="A640" t="s">
        <v>59</v>
      </c>
      <c r="E640" s="39" t="s">
        <v>228</v>
      </c>
    </row>
    <row r="641" spans="1:16" ht="12.75">
      <c r="A641" t="s">
        <v>52</v>
      </c>
      <c s="34" t="s">
        <v>26</v>
      </c>
      <c s="34" t="s">
        <v>278</v>
      </c>
      <c s="35" t="s">
        <v>5</v>
      </c>
      <c s="6" t="s">
        <v>279</v>
      </c>
      <c s="36" t="s">
        <v>280</v>
      </c>
      <c s="37">
        <v>8</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14.75">
      <c r="A644" t="s">
        <v>59</v>
      </c>
      <c r="E644" s="39" t="s">
        <v>281</v>
      </c>
    </row>
    <row r="645" spans="1:16" ht="12.75">
      <c r="A645" t="s">
        <v>52</v>
      </c>
      <c s="34" t="s">
        <v>65</v>
      </c>
      <c s="34" t="s">
        <v>283</v>
      </c>
      <c s="35" t="s">
        <v>5</v>
      </c>
      <c s="6" t="s">
        <v>284</v>
      </c>
      <c s="36" t="s">
        <v>280</v>
      </c>
      <c s="37">
        <v>8</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02">
      <c r="A648" t="s">
        <v>59</v>
      </c>
      <c r="E648" s="39" t="s">
        <v>285</v>
      </c>
    </row>
    <row r="649" spans="1:16" ht="12.75">
      <c r="A649" t="s">
        <v>52</v>
      </c>
      <c s="34" t="s">
        <v>70</v>
      </c>
      <c s="34" t="s">
        <v>287</v>
      </c>
      <c s="35" t="s">
        <v>5</v>
      </c>
      <c s="6" t="s">
        <v>288</v>
      </c>
      <c s="36" t="s">
        <v>83</v>
      </c>
      <c s="37">
        <v>5</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40.25">
      <c r="A652" t="s">
        <v>59</v>
      </c>
      <c r="E652" s="39" t="s">
        <v>289</v>
      </c>
    </row>
    <row r="653" spans="1:16" ht="12.75">
      <c r="A653" t="s">
        <v>52</v>
      </c>
      <c s="34" t="s">
        <v>74</v>
      </c>
      <c s="34" t="s">
        <v>299</v>
      </c>
      <c s="35" t="s">
        <v>5</v>
      </c>
      <c s="6" t="s">
        <v>300</v>
      </c>
      <c s="36" t="s">
        <v>280</v>
      </c>
      <c s="37">
        <v>16</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14.75">
      <c r="A656" t="s">
        <v>59</v>
      </c>
      <c r="E656" s="39" t="s">
        <v>301</v>
      </c>
    </row>
    <row r="657" spans="1:16" ht="12.75">
      <c r="A657" t="s">
        <v>52</v>
      </c>
      <c s="34" t="s">
        <v>79</v>
      </c>
      <c s="34" t="s">
        <v>469</v>
      </c>
      <c s="35" t="s">
        <v>5</v>
      </c>
      <c s="6" t="s">
        <v>470</v>
      </c>
      <c s="36" t="s">
        <v>83</v>
      </c>
      <c s="37">
        <v>5</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76.5">
      <c r="A660" t="s">
        <v>59</v>
      </c>
      <c r="E660" s="39" t="s">
        <v>471</v>
      </c>
    </row>
    <row r="661" spans="1:16" ht="12.75">
      <c r="A661" t="s">
        <v>52</v>
      </c>
      <c s="34" t="s">
        <v>85</v>
      </c>
      <c s="34" t="s">
        <v>472</v>
      </c>
      <c s="35" t="s">
        <v>5</v>
      </c>
      <c s="6" t="s">
        <v>473</v>
      </c>
      <c s="36" t="s">
        <v>83</v>
      </c>
      <c s="37">
        <v>1</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89.25">
      <c r="A664" t="s">
        <v>59</v>
      </c>
      <c r="E664" s="39" t="s">
        <v>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4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COUNTIFS(L8:L1470,"=0",A8:A1470,"P")+COUNTIFS(L8:L1470,"",A8:A1470,"P")+SUM(Q8:Q1470)</f>
      </c>
    </row>
    <row r="8" spans="1:13" ht="12.75">
      <c r="A8" t="s">
        <v>44</v>
      </c>
      <c r="C8" s="28" t="s">
        <v>477</v>
      </c>
      <c r="E8" s="30" t="s">
        <v>476</v>
      </c>
      <c r="J8" s="29">
        <f>0+J9</f>
      </c>
      <c s="29">
        <f>0+K9</f>
      </c>
      <c s="29">
        <f>0+L9</f>
      </c>
      <c s="29">
        <f>0+M9</f>
      </c>
    </row>
    <row r="9" spans="1:13" ht="12.75">
      <c r="A9" t="s">
        <v>46</v>
      </c>
      <c r="C9" s="31" t="s">
        <v>478</v>
      </c>
      <c r="E9" s="33" t="s">
        <v>479</v>
      </c>
      <c r="J9" s="32">
        <f>0+J10+J39+J60+J69</f>
      </c>
      <c s="32">
        <f>0+K10+K39+K60+K69</f>
      </c>
      <c s="32">
        <f>0+L10+L39+L60+L69</f>
      </c>
      <c s="32">
        <f>0+M10+M39+M60+M69</f>
      </c>
    </row>
    <row r="10" spans="1:13" ht="12.75">
      <c r="A10" t="s">
        <v>49</v>
      </c>
      <c r="C10" s="31" t="s">
        <v>480</v>
      </c>
      <c r="E10" s="33" t="s">
        <v>481</v>
      </c>
      <c r="J10" s="32">
        <f>0</f>
      </c>
      <c s="32">
        <f>0</f>
      </c>
      <c s="32">
        <f>0+L11+L15+L19+L23+L27+L31+L35</f>
      </c>
      <c s="32">
        <f>0+M11+M15+M19+M23+M27+M31+M35</f>
      </c>
    </row>
    <row r="11" spans="1:16" ht="25.5">
      <c r="A11" t="s">
        <v>52</v>
      </c>
      <c s="34" t="s">
        <v>50</v>
      </c>
      <c s="34" t="s">
        <v>482</v>
      </c>
      <c s="35" t="s">
        <v>5</v>
      </c>
      <c s="6" t="s">
        <v>483</v>
      </c>
      <c s="36" t="s">
        <v>68</v>
      </c>
      <c s="37">
        <v>4</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5</v>
      </c>
    </row>
    <row r="15" spans="1:16" ht="12.75">
      <c r="A15" t="s">
        <v>52</v>
      </c>
      <c s="34" t="s">
        <v>27</v>
      </c>
      <c s="34" t="s">
        <v>484</v>
      </c>
      <c s="35" t="s">
        <v>5</v>
      </c>
      <c s="6" t="s">
        <v>485</v>
      </c>
      <c s="36" t="s">
        <v>68</v>
      </c>
      <c s="37">
        <v>15</v>
      </c>
      <c s="36">
        <v>0</v>
      </c>
      <c s="36">
        <f>ROUND(G15*H15,6)</f>
      </c>
      <c r="L15" s="38">
        <v>0</v>
      </c>
      <c s="32">
        <f>ROUND(ROUND(L15,2)*ROUND(G15,3),2)</f>
      </c>
      <c s="36" t="s">
        <v>56</v>
      </c>
      <c>
        <f>(M15*21)/100</f>
      </c>
      <c t="s">
        <v>27</v>
      </c>
    </row>
    <row r="16" spans="1:5" ht="12.75">
      <c r="A16" s="35" t="s">
        <v>57</v>
      </c>
      <c r="E16" s="39" t="s">
        <v>5</v>
      </c>
    </row>
    <row r="17" spans="1:5" ht="12.75">
      <c r="A17" s="35" t="s">
        <v>58</v>
      </c>
      <c r="E17" s="40" t="s">
        <v>5</v>
      </c>
    </row>
    <row r="18" spans="1:5" ht="12.75">
      <c r="A18" t="s">
        <v>59</v>
      </c>
      <c r="E18" s="39" t="s">
        <v>5</v>
      </c>
    </row>
    <row r="19" spans="1:16" ht="12.75">
      <c r="A19" t="s">
        <v>52</v>
      </c>
      <c s="34" t="s">
        <v>26</v>
      </c>
      <c s="34" t="s">
        <v>486</v>
      </c>
      <c s="35" t="s">
        <v>5</v>
      </c>
      <c s="6" t="s">
        <v>487</v>
      </c>
      <c s="36" t="s">
        <v>68</v>
      </c>
      <c s="37">
        <v>10</v>
      </c>
      <c s="36">
        <v>0</v>
      </c>
      <c s="36">
        <f>ROUND(G19*H19,6)</f>
      </c>
      <c r="L19" s="38">
        <v>0</v>
      </c>
      <c s="32">
        <f>ROUND(ROUND(L19,2)*ROUND(G19,3),2)</f>
      </c>
      <c s="36" t="s">
        <v>56</v>
      </c>
      <c>
        <f>(M19*21)/100</f>
      </c>
      <c t="s">
        <v>27</v>
      </c>
    </row>
    <row r="20" spans="1:5" ht="12.75">
      <c r="A20" s="35" t="s">
        <v>57</v>
      </c>
      <c r="E20" s="39" t="s">
        <v>5</v>
      </c>
    </row>
    <row r="21" spans="1:5" ht="12.75">
      <c r="A21" s="35" t="s">
        <v>58</v>
      </c>
      <c r="E21" s="40" t="s">
        <v>5</v>
      </c>
    </row>
    <row r="22" spans="1:5" ht="12.75">
      <c r="A22" t="s">
        <v>59</v>
      </c>
      <c r="E22" s="39" t="s">
        <v>5</v>
      </c>
    </row>
    <row r="23" spans="1:16" ht="25.5">
      <c r="A23" t="s">
        <v>52</v>
      </c>
      <c s="34" t="s">
        <v>65</v>
      </c>
      <c s="34" t="s">
        <v>488</v>
      </c>
      <c s="35" t="s">
        <v>5</v>
      </c>
      <c s="6" t="s">
        <v>489</v>
      </c>
      <c s="36" t="s">
        <v>83</v>
      </c>
      <c s="37">
        <v>2</v>
      </c>
      <c s="36">
        <v>0</v>
      </c>
      <c s="36">
        <f>ROUND(G23*H23,6)</f>
      </c>
      <c r="L23" s="38">
        <v>0</v>
      </c>
      <c s="32">
        <f>ROUND(ROUND(L23,2)*ROUND(G23,3),2)</f>
      </c>
      <c s="36" t="s">
        <v>56</v>
      </c>
      <c>
        <f>(M23*21)/100</f>
      </c>
      <c t="s">
        <v>27</v>
      </c>
    </row>
    <row r="24" spans="1:5" ht="12.75">
      <c r="A24" s="35" t="s">
        <v>57</v>
      </c>
      <c r="E24" s="39" t="s">
        <v>5</v>
      </c>
    </row>
    <row r="25" spans="1:5" ht="12.75">
      <c r="A25" s="35" t="s">
        <v>58</v>
      </c>
      <c r="E25" s="40" t="s">
        <v>5</v>
      </c>
    </row>
    <row r="26" spans="1:5" ht="12.75">
      <c r="A26" t="s">
        <v>59</v>
      </c>
      <c r="E26" s="39" t="s">
        <v>5</v>
      </c>
    </row>
    <row r="27" spans="1:16" ht="25.5">
      <c r="A27" t="s">
        <v>52</v>
      </c>
      <c s="34" t="s">
        <v>70</v>
      </c>
      <c s="34" t="s">
        <v>490</v>
      </c>
      <c s="35" t="s">
        <v>5</v>
      </c>
      <c s="6" t="s">
        <v>491</v>
      </c>
      <c s="36" t="s">
        <v>83</v>
      </c>
      <c s="37">
        <v>2</v>
      </c>
      <c s="36">
        <v>0</v>
      </c>
      <c s="36">
        <f>ROUND(G27*H27,6)</f>
      </c>
      <c r="L27" s="38">
        <v>0</v>
      </c>
      <c s="32">
        <f>ROUND(ROUND(L27,2)*ROUND(G27,3),2)</f>
      </c>
      <c s="36" t="s">
        <v>56</v>
      </c>
      <c>
        <f>(M27*21)/100</f>
      </c>
      <c t="s">
        <v>27</v>
      </c>
    </row>
    <row r="28" spans="1:5" ht="12.75">
      <c r="A28" s="35" t="s">
        <v>57</v>
      </c>
      <c r="E28" s="39" t="s">
        <v>5</v>
      </c>
    </row>
    <row r="29" spans="1:5" ht="12.75">
      <c r="A29" s="35" t="s">
        <v>58</v>
      </c>
      <c r="E29" s="40" t="s">
        <v>5</v>
      </c>
    </row>
    <row r="30" spans="1:5" ht="12.75">
      <c r="A30" t="s">
        <v>59</v>
      </c>
      <c r="E30" s="39" t="s">
        <v>5</v>
      </c>
    </row>
    <row r="31" spans="1:16" ht="12.75">
      <c r="A31" t="s">
        <v>52</v>
      </c>
      <c s="34" t="s">
        <v>74</v>
      </c>
      <c s="34" t="s">
        <v>492</v>
      </c>
      <c s="35" t="s">
        <v>5</v>
      </c>
      <c s="6" t="s">
        <v>493</v>
      </c>
      <c s="36" t="s">
        <v>68</v>
      </c>
      <c s="37">
        <v>20</v>
      </c>
      <c s="36">
        <v>0</v>
      </c>
      <c s="36">
        <f>ROUND(G31*H31,6)</f>
      </c>
      <c r="L31" s="38">
        <v>0</v>
      </c>
      <c s="32">
        <f>ROUND(ROUND(L31,2)*ROUND(G31,3),2)</f>
      </c>
      <c s="36" t="s">
        <v>494</v>
      </c>
      <c>
        <f>(M31*21)/100</f>
      </c>
      <c t="s">
        <v>27</v>
      </c>
    </row>
    <row r="32" spans="1:5" ht="12.75">
      <c r="A32" s="35" t="s">
        <v>57</v>
      </c>
      <c r="E32" s="39" t="s">
        <v>5</v>
      </c>
    </row>
    <row r="33" spans="1:5" ht="12.75">
      <c r="A33" s="35" t="s">
        <v>58</v>
      </c>
      <c r="E33" s="40" t="s">
        <v>5</v>
      </c>
    </row>
    <row r="34" spans="1:5" ht="12.75">
      <c r="A34" t="s">
        <v>59</v>
      </c>
      <c r="E34" s="39" t="s">
        <v>5</v>
      </c>
    </row>
    <row r="35" spans="1:16" ht="25.5">
      <c r="A35" t="s">
        <v>52</v>
      </c>
      <c s="34" t="s">
        <v>79</v>
      </c>
      <c s="34" t="s">
        <v>495</v>
      </c>
      <c s="35" t="s">
        <v>5</v>
      </c>
      <c s="6" t="s">
        <v>496</v>
      </c>
      <c s="36" t="s">
        <v>83</v>
      </c>
      <c s="37">
        <v>4</v>
      </c>
      <c s="36">
        <v>0</v>
      </c>
      <c s="36">
        <f>ROUND(G35*H35,6)</f>
      </c>
      <c r="L35" s="38">
        <v>0</v>
      </c>
      <c s="32">
        <f>ROUND(ROUND(L35,2)*ROUND(G35,3),2)</f>
      </c>
      <c s="36" t="s">
        <v>494</v>
      </c>
      <c>
        <f>(M35*21)/100</f>
      </c>
      <c t="s">
        <v>27</v>
      </c>
    </row>
    <row r="36" spans="1:5" ht="12.75">
      <c r="A36" s="35" t="s">
        <v>57</v>
      </c>
      <c r="E36" s="39" t="s">
        <v>5</v>
      </c>
    </row>
    <row r="37" spans="1:5" ht="12.75">
      <c r="A37" s="35" t="s">
        <v>58</v>
      </c>
      <c r="E37" s="40" t="s">
        <v>5</v>
      </c>
    </row>
    <row r="38" spans="1:5" ht="12.75">
      <c r="A38" t="s">
        <v>59</v>
      </c>
      <c r="E38" s="39" t="s">
        <v>5</v>
      </c>
    </row>
    <row r="39" spans="1:13" ht="12.75">
      <c r="A39" t="s">
        <v>49</v>
      </c>
      <c r="C39" s="31" t="s">
        <v>497</v>
      </c>
      <c r="E39" s="33" t="s">
        <v>498</v>
      </c>
      <c r="J39" s="32">
        <f>0</f>
      </c>
      <c s="32">
        <f>0</f>
      </c>
      <c s="32">
        <f>0+L40+L44+L48+L52+L56</f>
      </c>
      <c s="32">
        <f>0+M40+M44+M48+M52+M56</f>
      </c>
    </row>
    <row r="40" spans="1:16" ht="25.5">
      <c r="A40" t="s">
        <v>52</v>
      </c>
      <c s="34" t="s">
        <v>85</v>
      </c>
      <c s="34" t="s">
        <v>499</v>
      </c>
      <c s="35" t="s">
        <v>5</v>
      </c>
      <c s="6" t="s">
        <v>500</v>
      </c>
      <c s="36" t="s">
        <v>83</v>
      </c>
      <c s="37">
        <v>2</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12.75">
      <c r="A43" t="s">
        <v>59</v>
      </c>
      <c r="E43" s="39" t="s">
        <v>5</v>
      </c>
    </row>
    <row r="44" spans="1:16" ht="38.25">
      <c r="A44" t="s">
        <v>52</v>
      </c>
      <c s="34" t="s">
        <v>89</v>
      </c>
      <c s="34" t="s">
        <v>501</v>
      </c>
      <c s="35" t="s">
        <v>5</v>
      </c>
      <c s="6" t="s">
        <v>502</v>
      </c>
      <c s="36" t="s">
        <v>83</v>
      </c>
      <c s="37">
        <v>1</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2.75">
      <c r="A47" t="s">
        <v>59</v>
      </c>
      <c r="E47" s="39" t="s">
        <v>5</v>
      </c>
    </row>
    <row r="48" spans="1:16" ht="25.5">
      <c r="A48" t="s">
        <v>52</v>
      </c>
      <c s="34" t="s">
        <v>93</v>
      </c>
      <c s="34" t="s">
        <v>503</v>
      </c>
      <c s="35" t="s">
        <v>5</v>
      </c>
      <c s="6" t="s">
        <v>504</v>
      </c>
      <c s="36" t="s">
        <v>83</v>
      </c>
      <c s="37">
        <v>1</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12.75">
      <c r="A51" t="s">
        <v>59</v>
      </c>
      <c r="E51" s="39" t="s">
        <v>5</v>
      </c>
    </row>
    <row r="52" spans="1:16" ht="12.75">
      <c r="A52" t="s">
        <v>52</v>
      </c>
      <c s="34" t="s">
        <v>97</v>
      </c>
      <c s="34" t="s">
        <v>505</v>
      </c>
      <c s="35" t="s">
        <v>5</v>
      </c>
      <c s="6" t="s">
        <v>506</v>
      </c>
      <c s="36" t="s">
        <v>280</v>
      </c>
      <c s="37">
        <v>8</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12.75">
      <c r="A55" t="s">
        <v>59</v>
      </c>
      <c r="E55" s="39" t="s">
        <v>5</v>
      </c>
    </row>
    <row r="56" spans="1:16" ht="12.75">
      <c r="A56" t="s">
        <v>52</v>
      </c>
      <c s="34" t="s">
        <v>100</v>
      </c>
      <c s="34" t="s">
        <v>507</v>
      </c>
      <c s="35" t="s">
        <v>5</v>
      </c>
      <c s="6" t="s">
        <v>508</v>
      </c>
      <c s="36" t="s">
        <v>280</v>
      </c>
      <c s="37">
        <v>4</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12.75">
      <c r="A59" t="s">
        <v>59</v>
      </c>
      <c r="E59" s="39" t="s">
        <v>5</v>
      </c>
    </row>
    <row r="60" spans="1:13" ht="12.75">
      <c r="A60" t="s">
        <v>49</v>
      </c>
      <c r="C60" s="31" t="s">
        <v>423</v>
      </c>
      <c r="E60" s="33" t="s">
        <v>509</v>
      </c>
      <c r="J60" s="32">
        <f>0</f>
      </c>
      <c s="32">
        <f>0</f>
      </c>
      <c s="32">
        <f>0+L61+L65</f>
      </c>
      <c s="32">
        <f>0+M61+M65</f>
      </c>
    </row>
    <row r="61" spans="1:16" ht="12.75">
      <c r="A61" t="s">
        <v>52</v>
      </c>
      <c s="34" t="s">
        <v>104</v>
      </c>
      <c s="34" t="s">
        <v>510</v>
      </c>
      <c s="35" t="s">
        <v>5</v>
      </c>
      <c s="6" t="s">
        <v>511</v>
      </c>
      <c s="36" t="s">
        <v>83</v>
      </c>
      <c s="37">
        <v>2</v>
      </c>
      <c s="36">
        <v>0</v>
      </c>
      <c s="36">
        <f>ROUND(G61*H61,6)</f>
      </c>
      <c r="L61" s="38">
        <v>0</v>
      </c>
      <c s="32">
        <f>ROUND(ROUND(L61,2)*ROUND(G61,3),2)</f>
      </c>
      <c s="36" t="s">
        <v>56</v>
      </c>
      <c>
        <f>(M61*21)/100</f>
      </c>
      <c t="s">
        <v>27</v>
      </c>
    </row>
    <row r="62" spans="1:5" ht="12.75">
      <c r="A62" s="35" t="s">
        <v>57</v>
      </c>
      <c r="E62" s="39" t="s">
        <v>5</v>
      </c>
    </row>
    <row r="63" spans="1:5" ht="12.75">
      <c r="A63" s="35" t="s">
        <v>58</v>
      </c>
      <c r="E63" s="40" t="s">
        <v>5</v>
      </c>
    </row>
    <row r="64" spans="1:5" ht="12.75">
      <c r="A64" t="s">
        <v>59</v>
      </c>
      <c r="E64" s="39" t="s">
        <v>5</v>
      </c>
    </row>
    <row r="65" spans="1:16" ht="12.75">
      <c r="A65" t="s">
        <v>52</v>
      </c>
      <c s="34" t="s">
        <v>108</v>
      </c>
      <c s="34" t="s">
        <v>512</v>
      </c>
      <c s="35" t="s">
        <v>5</v>
      </c>
      <c s="6" t="s">
        <v>513</v>
      </c>
      <c s="36" t="s">
        <v>83</v>
      </c>
      <c s="37">
        <v>2</v>
      </c>
      <c s="36">
        <v>0</v>
      </c>
      <c s="36">
        <f>ROUND(G65*H65,6)</f>
      </c>
      <c r="L65" s="38">
        <v>0</v>
      </c>
      <c s="32">
        <f>ROUND(ROUND(L65,2)*ROUND(G65,3),2)</f>
      </c>
      <c s="36" t="s">
        <v>56</v>
      </c>
      <c>
        <f>(M65*21)/100</f>
      </c>
      <c t="s">
        <v>27</v>
      </c>
    </row>
    <row r="66" spans="1:5" ht="12.75">
      <c r="A66" s="35" t="s">
        <v>57</v>
      </c>
      <c r="E66" s="39" t="s">
        <v>5</v>
      </c>
    </row>
    <row r="67" spans="1:5" ht="12.75">
      <c r="A67" s="35" t="s">
        <v>58</v>
      </c>
      <c r="E67" s="40" t="s">
        <v>5</v>
      </c>
    </row>
    <row r="68" spans="1:5" ht="12.75">
      <c r="A68" t="s">
        <v>59</v>
      </c>
      <c r="E68" s="39" t="s">
        <v>5</v>
      </c>
    </row>
    <row r="69" spans="1:13" ht="12.75">
      <c r="A69" t="s">
        <v>49</v>
      </c>
      <c r="C69" s="31" t="s">
        <v>514</v>
      </c>
      <c r="E69" s="33" t="s">
        <v>515</v>
      </c>
      <c r="J69" s="32">
        <f>0</f>
      </c>
      <c s="32">
        <f>0</f>
      </c>
      <c s="32">
        <f>0+L70+L74+L78+L82+L86+L90+L94+L98+L102+L106+L110+L114+L118+L122+L126+L130+L134+L138+L142+L146+L150+L154+L158+L162+L166+L170</f>
      </c>
      <c s="32">
        <f>0+M70+M74+M78+M82+M86+M90+M94+M98+M102+M106+M110+M114+M118+M122+M126+M130+M134+M138+M142+M146+M150+M154+M158+M162+M166+M170</f>
      </c>
    </row>
    <row r="70" spans="1:16" ht="12.75">
      <c r="A70" t="s">
        <v>52</v>
      </c>
      <c s="34" t="s">
        <v>112</v>
      </c>
      <c s="34" t="s">
        <v>516</v>
      </c>
      <c s="35" t="s">
        <v>5</v>
      </c>
      <c s="6" t="s">
        <v>517</v>
      </c>
      <c s="36" t="s">
        <v>83</v>
      </c>
      <c s="37">
        <v>1</v>
      </c>
      <c s="36">
        <v>0</v>
      </c>
      <c s="36">
        <f>ROUND(G70*H70,6)</f>
      </c>
      <c r="L70" s="38">
        <v>0</v>
      </c>
      <c s="32">
        <f>ROUND(ROUND(L70,2)*ROUND(G70,3),2)</f>
      </c>
      <c s="36" t="s">
        <v>56</v>
      </c>
      <c>
        <f>(M70*21)/100</f>
      </c>
      <c t="s">
        <v>27</v>
      </c>
    </row>
    <row r="71" spans="1:5" ht="12.75">
      <c r="A71" s="35" t="s">
        <v>57</v>
      </c>
      <c r="E71" s="39" t="s">
        <v>5</v>
      </c>
    </row>
    <row r="72" spans="1:5" ht="12.75">
      <c r="A72" s="35" t="s">
        <v>58</v>
      </c>
      <c r="E72" s="40" t="s">
        <v>5</v>
      </c>
    </row>
    <row r="73" spans="1:5" ht="12.75">
      <c r="A73" t="s">
        <v>59</v>
      </c>
      <c r="E73" s="39" t="s">
        <v>5</v>
      </c>
    </row>
    <row r="74" spans="1:16" ht="12.75">
      <c r="A74" t="s">
        <v>52</v>
      </c>
      <c s="34" t="s">
        <v>116</v>
      </c>
      <c s="34" t="s">
        <v>518</v>
      </c>
      <c s="35" t="s">
        <v>5</v>
      </c>
      <c s="6" t="s">
        <v>519</v>
      </c>
      <c s="36" t="s">
        <v>83</v>
      </c>
      <c s="37">
        <v>1</v>
      </c>
      <c s="36">
        <v>0</v>
      </c>
      <c s="36">
        <f>ROUND(G74*H74,6)</f>
      </c>
      <c r="L74" s="38">
        <v>0</v>
      </c>
      <c s="32">
        <f>ROUND(ROUND(L74,2)*ROUND(G74,3),2)</f>
      </c>
      <c s="36" t="s">
        <v>56</v>
      </c>
      <c>
        <f>(M74*21)/100</f>
      </c>
      <c t="s">
        <v>27</v>
      </c>
    </row>
    <row r="75" spans="1:5" ht="12.75">
      <c r="A75" s="35" t="s">
        <v>57</v>
      </c>
      <c r="E75" s="39" t="s">
        <v>5</v>
      </c>
    </row>
    <row r="76" spans="1:5" ht="12.75">
      <c r="A76" s="35" t="s">
        <v>58</v>
      </c>
      <c r="E76" s="40" t="s">
        <v>5</v>
      </c>
    </row>
    <row r="77" spans="1:5" ht="12.75">
      <c r="A77" t="s">
        <v>59</v>
      </c>
      <c r="E77" s="39" t="s">
        <v>5</v>
      </c>
    </row>
    <row r="78" spans="1:16" ht="12.75">
      <c r="A78" t="s">
        <v>52</v>
      </c>
      <c s="34" t="s">
        <v>120</v>
      </c>
      <c s="34" t="s">
        <v>520</v>
      </c>
      <c s="35" t="s">
        <v>5</v>
      </c>
      <c s="6" t="s">
        <v>521</v>
      </c>
      <c s="36" t="s">
        <v>83</v>
      </c>
      <c s="37">
        <v>1</v>
      </c>
      <c s="36">
        <v>0</v>
      </c>
      <c s="36">
        <f>ROUND(G78*H78,6)</f>
      </c>
      <c r="L78" s="38">
        <v>0</v>
      </c>
      <c s="32">
        <f>ROUND(ROUND(L78,2)*ROUND(G78,3),2)</f>
      </c>
      <c s="36" t="s">
        <v>56</v>
      </c>
      <c>
        <f>(M78*21)/100</f>
      </c>
      <c t="s">
        <v>27</v>
      </c>
    </row>
    <row r="79" spans="1:5" ht="12.75">
      <c r="A79" s="35" t="s">
        <v>57</v>
      </c>
      <c r="E79" s="39" t="s">
        <v>5</v>
      </c>
    </row>
    <row r="80" spans="1:5" ht="12.75">
      <c r="A80" s="35" t="s">
        <v>58</v>
      </c>
      <c r="E80" s="40" t="s">
        <v>5</v>
      </c>
    </row>
    <row r="81" spans="1:5" ht="12.75">
      <c r="A81" t="s">
        <v>59</v>
      </c>
      <c r="E81" s="39" t="s">
        <v>5</v>
      </c>
    </row>
    <row r="82" spans="1:16" ht="12.75">
      <c r="A82" t="s">
        <v>52</v>
      </c>
      <c s="34" t="s">
        <v>123</v>
      </c>
      <c s="34" t="s">
        <v>522</v>
      </c>
      <c s="35" t="s">
        <v>5</v>
      </c>
      <c s="6" t="s">
        <v>523</v>
      </c>
      <c s="36" t="s">
        <v>83</v>
      </c>
      <c s="37">
        <v>1</v>
      </c>
      <c s="36">
        <v>0</v>
      </c>
      <c s="36">
        <f>ROUND(G82*H82,6)</f>
      </c>
      <c r="L82" s="38">
        <v>0</v>
      </c>
      <c s="32">
        <f>ROUND(ROUND(L82,2)*ROUND(G82,3),2)</f>
      </c>
      <c s="36" t="s">
        <v>56</v>
      </c>
      <c>
        <f>(M82*21)/100</f>
      </c>
      <c t="s">
        <v>27</v>
      </c>
    </row>
    <row r="83" spans="1:5" ht="12.75">
      <c r="A83" s="35" t="s">
        <v>57</v>
      </c>
      <c r="E83" s="39" t="s">
        <v>5</v>
      </c>
    </row>
    <row r="84" spans="1:5" ht="12.75">
      <c r="A84" s="35" t="s">
        <v>58</v>
      </c>
      <c r="E84" s="40" t="s">
        <v>5</v>
      </c>
    </row>
    <row r="85" spans="1:5" ht="12.75">
      <c r="A85" t="s">
        <v>59</v>
      </c>
      <c r="E85" s="39" t="s">
        <v>5</v>
      </c>
    </row>
    <row r="86" spans="1:16" ht="12.75">
      <c r="A86" t="s">
        <v>52</v>
      </c>
      <c s="34" t="s">
        <v>128</v>
      </c>
      <c s="34" t="s">
        <v>524</v>
      </c>
      <c s="35" t="s">
        <v>5</v>
      </c>
      <c s="6" t="s">
        <v>525</v>
      </c>
      <c s="36" t="s">
        <v>83</v>
      </c>
      <c s="37">
        <v>30</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12.75">
      <c r="A89" t="s">
        <v>59</v>
      </c>
      <c r="E89" s="39" t="s">
        <v>5</v>
      </c>
    </row>
    <row r="90" spans="1:16" ht="12.75">
      <c r="A90" t="s">
        <v>52</v>
      </c>
      <c s="34" t="s">
        <v>131</v>
      </c>
      <c s="34" t="s">
        <v>526</v>
      </c>
      <c s="35" t="s">
        <v>5</v>
      </c>
      <c s="6" t="s">
        <v>527</v>
      </c>
      <c s="36" t="s">
        <v>83</v>
      </c>
      <c s="37">
        <v>3</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12.75">
      <c r="A93" t="s">
        <v>59</v>
      </c>
      <c r="E93" s="39" t="s">
        <v>5</v>
      </c>
    </row>
    <row r="94" spans="1:16" ht="12.75">
      <c r="A94" t="s">
        <v>52</v>
      </c>
      <c s="34" t="s">
        <v>134</v>
      </c>
      <c s="34" t="s">
        <v>528</v>
      </c>
      <c s="35" t="s">
        <v>5</v>
      </c>
      <c s="6" t="s">
        <v>529</v>
      </c>
      <c s="36" t="s">
        <v>83</v>
      </c>
      <c s="37">
        <v>15</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2.75">
      <c r="A97" t="s">
        <v>59</v>
      </c>
      <c r="E97" s="39" t="s">
        <v>5</v>
      </c>
    </row>
    <row r="98" spans="1:16" ht="12.75">
      <c r="A98" t="s">
        <v>52</v>
      </c>
      <c s="34" t="s">
        <v>138</v>
      </c>
      <c s="34" t="s">
        <v>530</v>
      </c>
      <c s="35" t="s">
        <v>5</v>
      </c>
      <c s="6" t="s">
        <v>531</v>
      </c>
      <c s="36" t="s">
        <v>83</v>
      </c>
      <c s="37">
        <v>7</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2.75">
      <c r="A101" t="s">
        <v>59</v>
      </c>
      <c r="E101" s="39" t="s">
        <v>5</v>
      </c>
    </row>
    <row r="102" spans="1:16" ht="12.75">
      <c r="A102" t="s">
        <v>52</v>
      </c>
      <c s="34" t="s">
        <v>142</v>
      </c>
      <c s="34" t="s">
        <v>532</v>
      </c>
      <c s="35" t="s">
        <v>5</v>
      </c>
      <c s="6" t="s">
        <v>533</v>
      </c>
      <c s="36" t="s">
        <v>83</v>
      </c>
      <c s="37">
        <v>3</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12.75">
      <c r="A105" t="s">
        <v>59</v>
      </c>
      <c r="E105" s="39" t="s">
        <v>5</v>
      </c>
    </row>
    <row r="106" spans="1:16" ht="12.75">
      <c r="A106" t="s">
        <v>52</v>
      </c>
      <c s="34" t="s">
        <v>146</v>
      </c>
      <c s="34" t="s">
        <v>534</v>
      </c>
      <c s="35" t="s">
        <v>5</v>
      </c>
      <c s="6" t="s">
        <v>535</v>
      </c>
      <c s="36" t="s">
        <v>83</v>
      </c>
      <c s="37">
        <v>1</v>
      </c>
      <c s="36">
        <v>0</v>
      </c>
      <c s="36">
        <f>ROUND(G106*H106,6)</f>
      </c>
      <c r="L106" s="38">
        <v>0</v>
      </c>
      <c s="32">
        <f>ROUND(ROUND(L106,2)*ROUND(G106,3),2)</f>
      </c>
      <c s="36" t="s">
        <v>56</v>
      </c>
      <c>
        <f>(M106*21)/100</f>
      </c>
      <c t="s">
        <v>27</v>
      </c>
    </row>
    <row r="107" spans="1:5" ht="12.75">
      <c r="A107" s="35" t="s">
        <v>57</v>
      </c>
      <c r="E107" s="39" t="s">
        <v>5</v>
      </c>
    </row>
    <row r="108" spans="1:5" ht="12.75">
      <c r="A108" s="35" t="s">
        <v>58</v>
      </c>
      <c r="E108" s="40" t="s">
        <v>5</v>
      </c>
    </row>
    <row r="109" spans="1:5" ht="12.75">
      <c r="A109" t="s">
        <v>59</v>
      </c>
      <c r="E109" s="39" t="s">
        <v>5</v>
      </c>
    </row>
    <row r="110" spans="1:16" ht="12.75">
      <c r="A110" t="s">
        <v>52</v>
      </c>
      <c s="34" t="s">
        <v>149</v>
      </c>
      <c s="34" t="s">
        <v>536</v>
      </c>
      <c s="35" t="s">
        <v>5</v>
      </c>
      <c s="6" t="s">
        <v>537</v>
      </c>
      <c s="36" t="s">
        <v>83</v>
      </c>
      <c s="37">
        <v>1</v>
      </c>
      <c s="36">
        <v>0</v>
      </c>
      <c s="36">
        <f>ROUND(G110*H110,6)</f>
      </c>
      <c r="L110" s="38">
        <v>0</v>
      </c>
      <c s="32">
        <f>ROUND(ROUND(L110,2)*ROUND(G110,3),2)</f>
      </c>
      <c s="36" t="s">
        <v>56</v>
      </c>
      <c>
        <f>(M110*21)/100</f>
      </c>
      <c t="s">
        <v>27</v>
      </c>
    </row>
    <row r="111" spans="1:5" ht="12.75">
      <c r="A111" s="35" t="s">
        <v>57</v>
      </c>
      <c r="E111" s="39" t="s">
        <v>5</v>
      </c>
    </row>
    <row r="112" spans="1:5" ht="12.75">
      <c r="A112" s="35" t="s">
        <v>58</v>
      </c>
      <c r="E112" s="40" t="s">
        <v>5</v>
      </c>
    </row>
    <row r="113" spans="1:5" ht="12.75">
      <c r="A113" t="s">
        <v>59</v>
      </c>
      <c r="E113" s="39" t="s">
        <v>5</v>
      </c>
    </row>
    <row r="114" spans="1:16" ht="12.75">
      <c r="A114" t="s">
        <v>52</v>
      </c>
      <c s="34" t="s">
        <v>152</v>
      </c>
      <c s="34" t="s">
        <v>538</v>
      </c>
      <c s="35" t="s">
        <v>5</v>
      </c>
      <c s="6" t="s">
        <v>539</v>
      </c>
      <c s="36" t="s">
        <v>83</v>
      </c>
      <c s="37">
        <v>1</v>
      </c>
      <c s="36">
        <v>0</v>
      </c>
      <c s="36">
        <f>ROUND(G114*H114,6)</f>
      </c>
      <c r="L114" s="38">
        <v>0</v>
      </c>
      <c s="32">
        <f>ROUND(ROUND(L114,2)*ROUND(G114,3),2)</f>
      </c>
      <c s="36" t="s">
        <v>56</v>
      </c>
      <c>
        <f>(M114*21)/100</f>
      </c>
      <c t="s">
        <v>27</v>
      </c>
    </row>
    <row r="115" spans="1:5" ht="12.75">
      <c r="A115" s="35" t="s">
        <v>57</v>
      </c>
      <c r="E115" s="39" t="s">
        <v>5</v>
      </c>
    </row>
    <row r="116" spans="1:5" ht="12.75">
      <c r="A116" s="35" t="s">
        <v>58</v>
      </c>
      <c r="E116" s="40" t="s">
        <v>5</v>
      </c>
    </row>
    <row r="117" spans="1:5" ht="12.75">
      <c r="A117" t="s">
        <v>59</v>
      </c>
      <c r="E117" s="39" t="s">
        <v>5</v>
      </c>
    </row>
    <row r="118" spans="1:16" ht="12.75">
      <c r="A118" t="s">
        <v>52</v>
      </c>
      <c s="34" t="s">
        <v>155</v>
      </c>
      <c s="34" t="s">
        <v>540</v>
      </c>
      <c s="35" t="s">
        <v>5</v>
      </c>
      <c s="6" t="s">
        <v>541</v>
      </c>
      <c s="36" t="s">
        <v>83</v>
      </c>
      <c s="37">
        <v>1</v>
      </c>
      <c s="36">
        <v>0</v>
      </c>
      <c s="36">
        <f>ROUND(G118*H118,6)</f>
      </c>
      <c r="L118" s="38">
        <v>0</v>
      </c>
      <c s="32">
        <f>ROUND(ROUND(L118,2)*ROUND(G118,3),2)</f>
      </c>
      <c s="36" t="s">
        <v>56</v>
      </c>
      <c>
        <f>(M118*21)/100</f>
      </c>
      <c t="s">
        <v>27</v>
      </c>
    </row>
    <row r="119" spans="1:5" ht="12.75">
      <c r="A119" s="35" t="s">
        <v>57</v>
      </c>
      <c r="E119" s="39" t="s">
        <v>5</v>
      </c>
    </row>
    <row r="120" spans="1:5" ht="12.75">
      <c r="A120" s="35" t="s">
        <v>58</v>
      </c>
      <c r="E120" s="40" t="s">
        <v>5</v>
      </c>
    </row>
    <row r="121" spans="1:5" ht="12.75">
      <c r="A121" t="s">
        <v>59</v>
      </c>
      <c r="E121" s="39" t="s">
        <v>5</v>
      </c>
    </row>
    <row r="122" spans="1:16" ht="12.75">
      <c r="A122" t="s">
        <v>52</v>
      </c>
      <c s="34" t="s">
        <v>159</v>
      </c>
      <c s="34" t="s">
        <v>542</v>
      </c>
      <c s="35" t="s">
        <v>5</v>
      </c>
      <c s="6" t="s">
        <v>543</v>
      </c>
      <c s="36" t="s">
        <v>83</v>
      </c>
      <c s="37">
        <v>1</v>
      </c>
      <c s="36">
        <v>0</v>
      </c>
      <c s="36">
        <f>ROUND(G122*H122,6)</f>
      </c>
      <c r="L122" s="38">
        <v>0</v>
      </c>
      <c s="32">
        <f>ROUND(ROUND(L122,2)*ROUND(G122,3),2)</f>
      </c>
      <c s="36" t="s">
        <v>56</v>
      </c>
      <c>
        <f>(M122*21)/100</f>
      </c>
      <c t="s">
        <v>27</v>
      </c>
    </row>
    <row r="123" spans="1:5" ht="12.75">
      <c r="A123" s="35" t="s">
        <v>57</v>
      </c>
      <c r="E123" s="39" t="s">
        <v>5</v>
      </c>
    </row>
    <row r="124" spans="1:5" ht="12.75">
      <c r="A124" s="35" t="s">
        <v>58</v>
      </c>
      <c r="E124" s="40" t="s">
        <v>5</v>
      </c>
    </row>
    <row r="125" spans="1:5" ht="12.75">
      <c r="A125" t="s">
        <v>59</v>
      </c>
      <c r="E125" s="39" t="s">
        <v>5</v>
      </c>
    </row>
    <row r="126" spans="1:16" ht="12.75">
      <c r="A126" t="s">
        <v>52</v>
      </c>
      <c s="34" t="s">
        <v>162</v>
      </c>
      <c s="34" t="s">
        <v>544</v>
      </c>
      <c s="35" t="s">
        <v>5</v>
      </c>
      <c s="6" t="s">
        <v>545</v>
      </c>
      <c s="36" t="s">
        <v>83</v>
      </c>
      <c s="37">
        <v>1</v>
      </c>
      <c s="36">
        <v>0</v>
      </c>
      <c s="36">
        <f>ROUND(G126*H126,6)</f>
      </c>
      <c r="L126" s="38">
        <v>0</v>
      </c>
      <c s="32">
        <f>ROUND(ROUND(L126,2)*ROUND(G126,3),2)</f>
      </c>
      <c s="36" t="s">
        <v>56</v>
      </c>
      <c>
        <f>(M126*21)/100</f>
      </c>
      <c t="s">
        <v>27</v>
      </c>
    </row>
    <row r="127" spans="1:5" ht="12.75">
      <c r="A127" s="35" t="s">
        <v>57</v>
      </c>
      <c r="E127" s="39" t="s">
        <v>5</v>
      </c>
    </row>
    <row r="128" spans="1:5" ht="12.75">
      <c r="A128" s="35" t="s">
        <v>58</v>
      </c>
      <c r="E128" s="40" t="s">
        <v>5</v>
      </c>
    </row>
    <row r="129" spans="1:5" ht="12.75">
      <c r="A129" t="s">
        <v>59</v>
      </c>
      <c r="E129" s="39" t="s">
        <v>5</v>
      </c>
    </row>
    <row r="130" spans="1:16" ht="12.75">
      <c r="A130" t="s">
        <v>52</v>
      </c>
      <c s="34" t="s">
        <v>166</v>
      </c>
      <c s="34" t="s">
        <v>546</v>
      </c>
      <c s="35" t="s">
        <v>5</v>
      </c>
      <c s="6" t="s">
        <v>547</v>
      </c>
      <c s="36" t="s">
        <v>83</v>
      </c>
      <c s="37">
        <v>2</v>
      </c>
      <c s="36">
        <v>0</v>
      </c>
      <c s="36">
        <f>ROUND(G130*H130,6)</f>
      </c>
      <c r="L130" s="38">
        <v>0</v>
      </c>
      <c s="32">
        <f>ROUND(ROUND(L130,2)*ROUND(G130,3),2)</f>
      </c>
      <c s="36" t="s">
        <v>56</v>
      </c>
      <c>
        <f>(M130*21)/100</f>
      </c>
      <c t="s">
        <v>27</v>
      </c>
    </row>
    <row r="131" spans="1:5" ht="12.75">
      <c r="A131" s="35" t="s">
        <v>57</v>
      </c>
      <c r="E131" s="39" t="s">
        <v>5</v>
      </c>
    </row>
    <row r="132" spans="1:5" ht="12.75">
      <c r="A132" s="35" t="s">
        <v>58</v>
      </c>
      <c r="E132" s="40" t="s">
        <v>5</v>
      </c>
    </row>
    <row r="133" spans="1:5" ht="12.75">
      <c r="A133" t="s">
        <v>59</v>
      </c>
      <c r="E133" s="39" t="s">
        <v>5</v>
      </c>
    </row>
    <row r="134" spans="1:16" ht="12.75">
      <c r="A134" t="s">
        <v>52</v>
      </c>
      <c s="34" t="s">
        <v>170</v>
      </c>
      <c s="34" t="s">
        <v>548</v>
      </c>
      <c s="35" t="s">
        <v>5</v>
      </c>
      <c s="6" t="s">
        <v>549</v>
      </c>
      <c s="36" t="s">
        <v>83</v>
      </c>
      <c s="37">
        <v>1</v>
      </c>
      <c s="36">
        <v>0</v>
      </c>
      <c s="36">
        <f>ROUND(G134*H134,6)</f>
      </c>
      <c r="L134" s="38">
        <v>0</v>
      </c>
      <c s="32">
        <f>ROUND(ROUND(L134,2)*ROUND(G134,3),2)</f>
      </c>
      <c s="36" t="s">
        <v>56</v>
      </c>
      <c>
        <f>(M134*21)/100</f>
      </c>
      <c t="s">
        <v>27</v>
      </c>
    </row>
    <row r="135" spans="1:5" ht="12.75">
      <c r="A135" s="35" t="s">
        <v>57</v>
      </c>
      <c r="E135" s="39" t="s">
        <v>5</v>
      </c>
    </row>
    <row r="136" spans="1:5" ht="12.75">
      <c r="A136" s="35" t="s">
        <v>58</v>
      </c>
      <c r="E136" s="40" t="s">
        <v>5</v>
      </c>
    </row>
    <row r="137" spans="1:5" ht="12.75">
      <c r="A137" t="s">
        <v>59</v>
      </c>
      <c r="E137" s="39" t="s">
        <v>5</v>
      </c>
    </row>
    <row r="138" spans="1:16" ht="12.75">
      <c r="A138" t="s">
        <v>52</v>
      </c>
      <c s="34" t="s">
        <v>173</v>
      </c>
      <c s="34" t="s">
        <v>550</v>
      </c>
      <c s="35" t="s">
        <v>5</v>
      </c>
      <c s="6" t="s">
        <v>551</v>
      </c>
      <c s="36" t="s">
        <v>83</v>
      </c>
      <c s="37">
        <v>3</v>
      </c>
      <c s="36">
        <v>0</v>
      </c>
      <c s="36">
        <f>ROUND(G138*H138,6)</f>
      </c>
      <c r="L138" s="38">
        <v>0</v>
      </c>
      <c s="32">
        <f>ROUND(ROUND(L138,2)*ROUND(G138,3),2)</f>
      </c>
      <c s="36" t="s">
        <v>56</v>
      </c>
      <c>
        <f>(M138*21)/100</f>
      </c>
      <c t="s">
        <v>27</v>
      </c>
    </row>
    <row r="139" spans="1:5" ht="12.75">
      <c r="A139" s="35" t="s">
        <v>57</v>
      </c>
      <c r="E139" s="39" t="s">
        <v>5</v>
      </c>
    </row>
    <row r="140" spans="1:5" ht="12.75">
      <c r="A140" s="35" t="s">
        <v>58</v>
      </c>
      <c r="E140" s="40" t="s">
        <v>5</v>
      </c>
    </row>
    <row r="141" spans="1:5" ht="12.75">
      <c r="A141" t="s">
        <v>59</v>
      </c>
      <c r="E141" s="39" t="s">
        <v>5</v>
      </c>
    </row>
    <row r="142" spans="1:16" ht="12.75">
      <c r="A142" t="s">
        <v>52</v>
      </c>
      <c s="34" t="s">
        <v>177</v>
      </c>
      <c s="34" t="s">
        <v>552</v>
      </c>
      <c s="35" t="s">
        <v>5</v>
      </c>
      <c s="6" t="s">
        <v>553</v>
      </c>
      <c s="36" t="s">
        <v>83</v>
      </c>
      <c s="37">
        <v>1</v>
      </c>
      <c s="36">
        <v>0</v>
      </c>
      <c s="36">
        <f>ROUND(G142*H142,6)</f>
      </c>
      <c r="L142" s="38">
        <v>0</v>
      </c>
      <c s="32">
        <f>ROUND(ROUND(L142,2)*ROUND(G142,3),2)</f>
      </c>
      <c s="36" t="s">
        <v>56</v>
      </c>
      <c>
        <f>(M142*21)/100</f>
      </c>
      <c t="s">
        <v>27</v>
      </c>
    </row>
    <row r="143" spans="1:5" ht="12.75">
      <c r="A143" s="35" t="s">
        <v>57</v>
      </c>
      <c r="E143" s="39" t="s">
        <v>5</v>
      </c>
    </row>
    <row r="144" spans="1:5" ht="12.75">
      <c r="A144" s="35" t="s">
        <v>58</v>
      </c>
      <c r="E144" s="40" t="s">
        <v>5</v>
      </c>
    </row>
    <row r="145" spans="1:5" ht="12.75">
      <c r="A145" t="s">
        <v>59</v>
      </c>
      <c r="E145" s="39" t="s">
        <v>5</v>
      </c>
    </row>
    <row r="146" spans="1:16" ht="12.75">
      <c r="A146" t="s">
        <v>52</v>
      </c>
      <c s="34" t="s">
        <v>181</v>
      </c>
      <c s="34" t="s">
        <v>554</v>
      </c>
      <c s="35" t="s">
        <v>5</v>
      </c>
      <c s="6" t="s">
        <v>555</v>
      </c>
      <c s="36" t="s">
        <v>83</v>
      </c>
      <c s="37">
        <v>2</v>
      </c>
      <c s="36">
        <v>0</v>
      </c>
      <c s="36">
        <f>ROUND(G146*H146,6)</f>
      </c>
      <c r="L146" s="38">
        <v>0</v>
      </c>
      <c s="32">
        <f>ROUND(ROUND(L146,2)*ROUND(G146,3),2)</f>
      </c>
      <c s="36" t="s">
        <v>56</v>
      </c>
      <c>
        <f>(M146*21)/100</f>
      </c>
      <c t="s">
        <v>27</v>
      </c>
    </row>
    <row r="147" spans="1:5" ht="12.75">
      <c r="A147" s="35" t="s">
        <v>57</v>
      </c>
      <c r="E147" s="39" t="s">
        <v>5</v>
      </c>
    </row>
    <row r="148" spans="1:5" ht="12.75">
      <c r="A148" s="35" t="s">
        <v>58</v>
      </c>
      <c r="E148" s="40" t="s">
        <v>5</v>
      </c>
    </row>
    <row r="149" spans="1:5" ht="12.75">
      <c r="A149" t="s">
        <v>59</v>
      </c>
      <c r="E149" s="39" t="s">
        <v>5</v>
      </c>
    </row>
    <row r="150" spans="1:16" ht="12.75">
      <c r="A150" t="s">
        <v>52</v>
      </c>
      <c s="34" t="s">
        <v>185</v>
      </c>
      <c s="34" t="s">
        <v>556</v>
      </c>
      <c s="35" t="s">
        <v>5</v>
      </c>
      <c s="6" t="s">
        <v>557</v>
      </c>
      <c s="36" t="s">
        <v>83</v>
      </c>
      <c s="37">
        <v>15</v>
      </c>
      <c s="36">
        <v>0</v>
      </c>
      <c s="36">
        <f>ROUND(G150*H150,6)</f>
      </c>
      <c r="L150" s="38">
        <v>0</v>
      </c>
      <c s="32">
        <f>ROUND(ROUND(L150,2)*ROUND(G150,3),2)</f>
      </c>
      <c s="36" t="s">
        <v>56</v>
      </c>
      <c>
        <f>(M150*21)/100</f>
      </c>
      <c t="s">
        <v>27</v>
      </c>
    </row>
    <row r="151" spans="1:5" ht="12.75">
      <c r="A151" s="35" t="s">
        <v>57</v>
      </c>
      <c r="E151" s="39" t="s">
        <v>5</v>
      </c>
    </row>
    <row r="152" spans="1:5" ht="12.75">
      <c r="A152" s="35" t="s">
        <v>58</v>
      </c>
      <c r="E152" s="40" t="s">
        <v>5</v>
      </c>
    </row>
    <row r="153" spans="1:5" ht="12.75">
      <c r="A153" t="s">
        <v>59</v>
      </c>
      <c r="E153" s="39" t="s">
        <v>5</v>
      </c>
    </row>
    <row r="154" spans="1:16" ht="12.75">
      <c r="A154" t="s">
        <v>52</v>
      </c>
      <c s="34" t="s">
        <v>189</v>
      </c>
      <c s="34" t="s">
        <v>558</v>
      </c>
      <c s="35" t="s">
        <v>5</v>
      </c>
      <c s="6" t="s">
        <v>559</v>
      </c>
      <c s="36" t="s">
        <v>280</v>
      </c>
      <c s="37">
        <v>8</v>
      </c>
      <c s="36">
        <v>0</v>
      </c>
      <c s="36">
        <f>ROUND(G154*H154,6)</f>
      </c>
      <c r="L154" s="38">
        <v>0</v>
      </c>
      <c s="32">
        <f>ROUND(ROUND(L154,2)*ROUND(G154,3),2)</f>
      </c>
      <c s="36" t="s">
        <v>56</v>
      </c>
      <c>
        <f>(M154*21)/100</f>
      </c>
      <c t="s">
        <v>27</v>
      </c>
    </row>
    <row r="155" spans="1:5" ht="12.75">
      <c r="A155" s="35" t="s">
        <v>57</v>
      </c>
      <c r="E155" s="39" t="s">
        <v>5</v>
      </c>
    </row>
    <row r="156" spans="1:5" ht="12.75">
      <c r="A156" s="35" t="s">
        <v>58</v>
      </c>
      <c r="E156" s="40" t="s">
        <v>5</v>
      </c>
    </row>
    <row r="157" spans="1:5" ht="12.75">
      <c r="A157" t="s">
        <v>59</v>
      </c>
      <c r="E157" s="39" t="s">
        <v>5</v>
      </c>
    </row>
    <row r="158" spans="1:16" ht="12.75">
      <c r="A158" t="s">
        <v>52</v>
      </c>
      <c s="34" t="s">
        <v>193</v>
      </c>
      <c s="34" t="s">
        <v>560</v>
      </c>
      <c s="35" t="s">
        <v>5</v>
      </c>
      <c s="6" t="s">
        <v>543</v>
      </c>
      <c s="36" t="s">
        <v>83</v>
      </c>
      <c s="37">
        <v>6</v>
      </c>
      <c s="36">
        <v>0</v>
      </c>
      <c s="36">
        <f>ROUND(G158*H158,6)</f>
      </c>
      <c r="L158" s="38">
        <v>0</v>
      </c>
      <c s="32">
        <f>ROUND(ROUND(L158,2)*ROUND(G158,3),2)</f>
      </c>
      <c s="36" t="s">
        <v>56</v>
      </c>
      <c>
        <f>(M158*21)/100</f>
      </c>
      <c t="s">
        <v>27</v>
      </c>
    </row>
    <row r="159" spans="1:5" ht="12.75">
      <c r="A159" s="35" t="s">
        <v>57</v>
      </c>
      <c r="E159" s="39" t="s">
        <v>5</v>
      </c>
    </row>
    <row r="160" spans="1:5" ht="12.75">
      <c r="A160" s="35" t="s">
        <v>58</v>
      </c>
      <c r="E160" s="40" t="s">
        <v>5</v>
      </c>
    </row>
    <row r="161" spans="1:5" ht="12.75">
      <c r="A161" t="s">
        <v>59</v>
      </c>
      <c r="E161" s="39" t="s">
        <v>5</v>
      </c>
    </row>
    <row r="162" spans="1:16" ht="12.75">
      <c r="A162" t="s">
        <v>52</v>
      </c>
      <c s="34" t="s">
        <v>197</v>
      </c>
      <c s="34" t="s">
        <v>561</v>
      </c>
      <c s="35" t="s">
        <v>5</v>
      </c>
      <c s="6" t="s">
        <v>545</v>
      </c>
      <c s="36" t="s">
        <v>83</v>
      </c>
      <c s="37">
        <v>6</v>
      </c>
      <c s="36">
        <v>0</v>
      </c>
      <c s="36">
        <f>ROUND(G162*H162,6)</f>
      </c>
      <c r="L162" s="38">
        <v>0</v>
      </c>
      <c s="32">
        <f>ROUND(ROUND(L162,2)*ROUND(G162,3),2)</f>
      </c>
      <c s="36" t="s">
        <v>56</v>
      </c>
      <c>
        <f>(M162*21)/100</f>
      </c>
      <c t="s">
        <v>27</v>
      </c>
    </row>
    <row r="163" spans="1:5" ht="12.75">
      <c r="A163" s="35" t="s">
        <v>57</v>
      </c>
      <c r="E163" s="39" t="s">
        <v>5</v>
      </c>
    </row>
    <row r="164" spans="1:5" ht="12.75">
      <c r="A164" s="35" t="s">
        <v>58</v>
      </c>
      <c r="E164" s="40" t="s">
        <v>5</v>
      </c>
    </row>
    <row r="165" spans="1:5" ht="12.75">
      <c r="A165" t="s">
        <v>59</v>
      </c>
      <c r="E165" s="39" t="s">
        <v>5</v>
      </c>
    </row>
    <row r="166" spans="1:16" ht="12.75">
      <c r="A166" t="s">
        <v>52</v>
      </c>
      <c s="34" t="s">
        <v>201</v>
      </c>
      <c s="34" t="s">
        <v>562</v>
      </c>
      <c s="35" t="s">
        <v>5</v>
      </c>
      <c s="6" t="s">
        <v>563</v>
      </c>
      <c s="36" t="s">
        <v>83</v>
      </c>
      <c s="37">
        <v>1</v>
      </c>
      <c s="36">
        <v>0</v>
      </c>
      <c s="36">
        <f>ROUND(G166*H166,6)</f>
      </c>
      <c r="L166" s="38">
        <v>0</v>
      </c>
      <c s="32">
        <f>ROUND(ROUND(L166,2)*ROUND(G166,3),2)</f>
      </c>
      <c s="36" t="s">
        <v>564</v>
      </c>
      <c>
        <f>(M166*21)/100</f>
      </c>
      <c t="s">
        <v>27</v>
      </c>
    </row>
    <row r="167" spans="1:5" ht="12.75">
      <c r="A167" s="35" t="s">
        <v>57</v>
      </c>
      <c r="E167" s="39" t="s">
        <v>5</v>
      </c>
    </row>
    <row r="168" spans="1:5" ht="12.75">
      <c r="A168" s="35" t="s">
        <v>58</v>
      </c>
      <c r="E168" s="40" t="s">
        <v>5</v>
      </c>
    </row>
    <row r="169" spans="1:5" ht="12.75">
      <c r="A169" t="s">
        <v>59</v>
      </c>
      <c r="E169" s="39" t="s">
        <v>5</v>
      </c>
    </row>
    <row r="170" spans="1:16" ht="12.75">
      <c r="A170" t="s">
        <v>52</v>
      </c>
      <c s="34" t="s">
        <v>205</v>
      </c>
      <c s="34" t="s">
        <v>565</v>
      </c>
      <c s="35" t="s">
        <v>5</v>
      </c>
      <c s="6" t="s">
        <v>566</v>
      </c>
      <c s="36" t="s">
        <v>83</v>
      </c>
      <c s="37">
        <v>1</v>
      </c>
      <c s="36">
        <v>0</v>
      </c>
      <c s="36">
        <f>ROUND(G170*H170,6)</f>
      </c>
      <c r="L170" s="38">
        <v>0</v>
      </c>
      <c s="32">
        <f>ROUND(ROUND(L170,2)*ROUND(G170,3),2)</f>
      </c>
      <c s="36" t="s">
        <v>494</v>
      </c>
      <c>
        <f>(M170*21)/100</f>
      </c>
      <c t="s">
        <v>27</v>
      </c>
    </row>
    <row r="171" spans="1:5" ht="12.75">
      <c r="A171" s="35" t="s">
        <v>57</v>
      </c>
      <c r="E171" s="39" t="s">
        <v>5</v>
      </c>
    </row>
    <row r="172" spans="1:5" ht="12.75">
      <c r="A172" s="35" t="s">
        <v>58</v>
      </c>
      <c r="E172" s="40" t="s">
        <v>5</v>
      </c>
    </row>
    <row r="173" spans="1:5" ht="12.75">
      <c r="A173" t="s">
        <v>59</v>
      </c>
      <c r="E173" s="39" t="s">
        <v>5</v>
      </c>
    </row>
    <row r="174" spans="1:13" ht="12.75">
      <c r="A174" t="s">
        <v>46</v>
      </c>
      <c r="C174" s="31" t="s">
        <v>567</v>
      </c>
      <c r="E174" s="33" t="s">
        <v>568</v>
      </c>
      <c r="J174" s="32">
        <f>0+J175+J184+J305</f>
      </c>
      <c s="32">
        <f>0+K175+K184+K305</f>
      </c>
      <c s="32">
        <f>0+L175+L184+L305</f>
      </c>
      <c s="32">
        <f>0+M175+M184+M305</f>
      </c>
    </row>
    <row r="175" spans="1:13" ht="12.75">
      <c r="A175" t="s">
        <v>49</v>
      </c>
      <c r="C175" s="31" t="s">
        <v>50</v>
      </c>
      <c r="E175" s="33" t="s">
        <v>51</v>
      </c>
      <c r="J175" s="32">
        <f>0</f>
      </c>
      <c s="32">
        <f>0</f>
      </c>
      <c s="32">
        <f>0+L176+L180</f>
      </c>
      <c s="32">
        <f>0+M176+M180</f>
      </c>
    </row>
    <row r="176" spans="1:16" ht="12.75">
      <c r="A176" t="s">
        <v>52</v>
      </c>
      <c s="34" t="s">
        <v>50</v>
      </c>
      <c s="34" t="s">
        <v>569</v>
      </c>
      <c s="35" t="s">
        <v>5</v>
      </c>
      <c s="6" t="s">
        <v>570</v>
      </c>
      <c s="36" t="s">
        <v>55</v>
      </c>
      <c s="37">
        <v>80</v>
      </c>
      <c s="36">
        <v>0</v>
      </c>
      <c s="36">
        <f>ROUND(G176*H176,6)</f>
      </c>
      <c r="L176" s="38">
        <v>0</v>
      </c>
      <c s="32">
        <f>ROUND(ROUND(L176,2)*ROUND(G176,3),2)</f>
      </c>
      <c s="36" t="s">
        <v>56</v>
      </c>
      <c>
        <f>(M176*21)/100</f>
      </c>
      <c t="s">
        <v>27</v>
      </c>
    </row>
    <row r="177" spans="1:5" ht="12.75">
      <c r="A177" s="35" t="s">
        <v>57</v>
      </c>
      <c r="E177" s="39" t="s">
        <v>5</v>
      </c>
    </row>
    <row r="178" spans="1:5" ht="12.75">
      <c r="A178" s="35" t="s">
        <v>58</v>
      </c>
      <c r="E178" s="40" t="s">
        <v>5</v>
      </c>
    </row>
    <row r="179" spans="1:5" ht="344.25">
      <c r="A179" t="s">
        <v>59</v>
      </c>
      <c r="E179" s="39" t="s">
        <v>571</v>
      </c>
    </row>
    <row r="180" spans="1:16" ht="12.75">
      <c r="A180" t="s">
        <v>52</v>
      </c>
      <c s="34" t="s">
        <v>27</v>
      </c>
      <c s="34" t="s">
        <v>572</v>
      </c>
      <c s="35" t="s">
        <v>5</v>
      </c>
      <c s="6" t="s">
        <v>573</v>
      </c>
      <c s="36" t="s">
        <v>68</v>
      </c>
      <c s="37">
        <v>17</v>
      </c>
      <c s="36">
        <v>0</v>
      </c>
      <c s="36">
        <f>ROUND(G180*H180,6)</f>
      </c>
      <c r="L180" s="38">
        <v>0</v>
      </c>
      <c s="32">
        <f>ROUND(ROUND(L180,2)*ROUND(G180,3),2)</f>
      </c>
      <c s="36" t="s">
        <v>56</v>
      </c>
      <c>
        <f>(M180*21)/100</f>
      </c>
      <c t="s">
        <v>27</v>
      </c>
    </row>
    <row r="181" spans="1:5" ht="12.75">
      <c r="A181" s="35" t="s">
        <v>57</v>
      </c>
      <c r="E181" s="39" t="s">
        <v>5</v>
      </c>
    </row>
    <row r="182" spans="1:5" ht="12.75">
      <c r="A182" s="35" t="s">
        <v>58</v>
      </c>
      <c r="E182" s="40" t="s">
        <v>5</v>
      </c>
    </row>
    <row r="183" spans="1:5" ht="25.5">
      <c r="A183" t="s">
        <v>59</v>
      </c>
      <c r="E183" s="39" t="s">
        <v>69</v>
      </c>
    </row>
    <row r="184" spans="1:13" ht="12.75">
      <c r="A184" t="s">
        <v>49</v>
      </c>
      <c r="C184" s="31" t="s">
        <v>79</v>
      </c>
      <c r="E184" s="33" t="s">
        <v>80</v>
      </c>
      <c r="J184" s="32">
        <f>0</f>
      </c>
      <c s="32">
        <f>0</f>
      </c>
      <c s="32">
        <f>0+L185+L189+L193+L197+L201+L205+L209+L213+L217+L221+L225+L229+L233+L237+L241+L245+L249+L253+L257+L261+L265+L269+L273+L277+L281+L285+L289+L293+L297+L301</f>
      </c>
      <c s="32">
        <f>0+M185+M189+M193+M197+M201+M205+M209+M213+M217+M221+M225+M229+M233+M237+M241+M245+M249+M253+M257+M261+M265+M269+M273+M277+M281+M285+M289+M293+M297+M301</f>
      </c>
    </row>
    <row r="185" spans="1:16" ht="12.75">
      <c r="A185" t="s">
        <v>52</v>
      </c>
      <c s="34" t="s">
        <v>26</v>
      </c>
      <c s="34" t="s">
        <v>98</v>
      </c>
      <c s="35" t="s">
        <v>5</v>
      </c>
      <c s="6" t="s">
        <v>99</v>
      </c>
      <c s="36" t="s">
        <v>68</v>
      </c>
      <c s="37">
        <v>80</v>
      </c>
      <c s="36">
        <v>0</v>
      </c>
      <c s="36">
        <f>ROUND(G185*H185,6)</f>
      </c>
      <c r="L185" s="38">
        <v>0</v>
      </c>
      <c s="32">
        <f>ROUND(ROUND(L185,2)*ROUND(G185,3),2)</f>
      </c>
      <c s="36" t="s">
        <v>56</v>
      </c>
      <c>
        <f>(M185*21)/100</f>
      </c>
      <c t="s">
        <v>27</v>
      </c>
    </row>
    <row r="186" spans="1:5" ht="12.75">
      <c r="A186" s="35" t="s">
        <v>57</v>
      </c>
      <c r="E186" s="39" t="s">
        <v>5</v>
      </c>
    </row>
    <row r="187" spans="1:5" ht="12.75">
      <c r="A187" s="35" t="s">
        <v>58</v>
      </c>
      <c r="E187" s="40" t="s">
        <v>5</v>
      </c>
    </row>
    <row r="188" spans="1:5" ht="102">
      <c r="A188" t="s">
        <v>59</v>
      </c>
      <c r="E188" s="39" t="s">
        <v>96</v>
      </c>
    </row>
    <row r="189" spans="1:16" ht="12.75">
      <c r="A189" t="s">
        <v>52</v>
      </c>
      <c s="34" t="s">
        <v>65</v>
      </c>
      <c s="34" t="s">
        <v>574</v>
      </c>
      <c s="35" t="s">
        <v>5</v>
      </c>
      <c s="6" t="s">
        <v>575</v>
      </c>
      <c s="36" t="s">
        <v>68</v>
      </c>
      <c s="37">
        <v>130</v>
      </c>
      <c s="36">
        <v>0</v>
      </c>
      <c s="36">
        <f>ROUND(G189*H189,6)</f>
      </c>
      <c r="L189" s="38">
        <v>0</v>
      </c>
      <c s="32">
        <f>ROUND(ROUND(L189,2)*ROUND(G189,3),2)</f>
      </c>
      <c s="36" t="s">
        <v>56</v>
      </c>
      <c>
        <f>(M189*21)/100</f>
      </c>
      <c t="s">
        <v>27</v>
      </c>
    </row>
    <row r="190" spans="1:5" ht="12.75">
      <c r="A190" s="35" t="s">
        <v>57</v>
      </c>
      <c r="E190" s="39" t="s">
        <v>5</v>
      </c>
    </row>
    <row r="191" spans="1:5" ht="12.75">
      <c r="A191" s="35" t="s">
        <v>58</v>
      </c>
      <c r="E191" s="40" t="s">
        <v>5</v>
      </c>
    </row>
    <row r="192" spans="1:5" ht="102">
      <c r="A192" t="s">
        <v>59</v>
      </c>
      <c r="E192" s="39" t="s">
        <v>576</v>
      </c>
    </row>
    <row r="193" spans="1:16" ht="25.5">
      <c r="A193" t="s">
        <v>52</v>
      </c>
      <c s="34" t="s">
        <v>70</v>
      </c>
      <c s="34" t="s">
        <v>577</v>
      </c>
      <c s="35" t="s">
        <v>5</v>
      </c>
      <c s="6" t="s">
        <v>578</v>
      </c>
      <c s="36" t="s">
        <v>68</v>
      </c>
      <c s="37">
        <v>410</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14.75">
      <c r="A196" t="s">
        <v>59</v>
      </c>
      <c r="E196" s="39" t="s">
        <v>579</v>
      </c>
    </row>
    <row r="197" spans="1:16" ht="12.75">
      <c r="A197" t="s">
        <v>52</v>
      </c>
      <c s="34" t="s">
        <v>74</v>
      </c>
      <c s="34" t="s">
        <v>580</v>
      </c>
      <c s="35" t="s">
        <v>5</v>
      </c>
      <c s="6" t="s">
        <v>581</v>
      </c>
      <c s="36" t="s">
        <v>83</v>
      </c>
      <c s="37">
        <v>4</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178.5">
      <c r="A200" t="s">
        <v>59</v>
      </c>
      <c r="E200" s="39" t="s">
        <v>582</v>
      </c>
    </row>
    <row r="201" spans="1:16" ht="12.75">
      <c r="A201" t="s">
        <v>52</v>
      </c>
      <c s="34" t="s">
        <v>79</v>
      </c>
      <c s="34" t="s">
        <v>583</v>
      </c>
      <c s="35" t="s">
        <v>5</v>
      </c>
      <c s="6" t="s">
        <v>584</v>
      </c>
      <c s="36" t="s">
        <v>83</v>
      </c>
      <c s="37">
        <v>4</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127.5">
      <c r="A204" t="s">
        <v>59</v>
      </c>
      <c r="E204" s="39" t="s">
        <v>330</v>
      </c>
    </row>
    <row r="205" spans="1:16" ht="12.75">
      <c r="A205" t="s">
        <v>52</v>
      </c>
      <c s="34" t="s">
        <v>85</v>
      </c>
      <c s="34" t="s">
        <v>585</v>
      </c>
      <c s="35" t="s">
        <v>5</v>
      </c>
      <c s="6" t="s">
        <v>586</v>
      </c>
      <c s="36" t="s">
        <v>83</v>
      </c>
      <c s="37">
        <v>1</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178.5">
      <c r="A208" t="s">
        <v>59</v>
      </c>
      <c r="E208" s="39" t="s">
        <v>582</v>
      </c>
    </row>
    <row r="209" spans="1:16" ht="12.75">
      <c r="A209" t="s">
        <v>52</v>
      </c>
      <c s="34" t="s">
        <v>89</v>
      </c>
      <c s="34" t="s">
        <v>587</v>
      </c>
      <c s="35" t="s">
        <v>5</v>
      </c>
      <c s="6" t="s">
        <v>588</v>
      </c>
      <c s="36" t="s">
        <v>83</v>
      </c>
      <c s="37">
        <v>1</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127.5">
      <c r="A212" t="s">
        <v>59</v>
      </c>
      <c r="E212" s="39" t="s">
        <v>330</v>
      </c>
    </row>
    <row r="213" spans="1:16" ht="12.75">
      <c r="A213" t="s">
        <v>52</v>
      </c>
      <c s="34" t="s">
        <v>93</v>
      </c>
      <c s="34" t="s">
        <v>589</v>
      </c>
      <c s="35" t="s">
        <v>5</v>
      </c>
      <c s="6" t="s">
        <v>590</v>
      </c>
      <c s="36" t="s">
        <v>83</v>
      </c>
      <c s="37">
        <v>1</v>
      </c>
      <c s="36">
        <v>0</v>
      </c>
      <c s="36">
        <f>ROUND(G213*H213,6)</f>
      </c>
      <c r="L213" s="38">
        <v>0</v>
      </c>
      <c s="32">
        <f>ROUND(ROUND(L213,2)*ROUND(G213,3),2)</f>
      </c>
      <c s="36" t="s">
        <v>56</v>
      </c>
      <c>
        <f>(M213*21)/100</f>
      </c>
      <c t="s">
        <v>27</v>
      </c>
    </row>
    <row r="214" spans="1:5" ht="12.75">
      <c r="A214" s="35" t="s">
        <v>57</v>
      </c>
      <c r="E214" s="39" t="s">
        <v>5</v>
      </c>
    </row>
    <row r="215" spans="1:5" ht="12.75">
      <c r="A215" s="35" t="s">
        <v>58</v>
      </c>
      <c r="E215" s="40" t="s">
        <v>5</v>
      </c>
    </row>
    <row r="216" spans="1:5" ht="127.5">
      <c r="A216" t="s">
        <v>59</v>
      </c>
      <c r="E216" s="39" t="s">
        <v>591</v>
      </c>
    </row>
    <row r="217" spans="1:16" ht="12.75">
      <c r="A217" t="s">
        <v>52</v>
      </c>
      <c s="34" t="s">
        <v>97</v>
      </c>
      <c s="34" t="s">
        <v>589</v>
      </c>
      <c s="35" t="s">
        <v>50</v>
      </c>
      <c s="6" t="s">
        <v>590</v>
      </c>
      <c s="36" t="s">
        <v>83</v>
      </c>
      <c s="37">
        <v>1</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127.5">
      <c r="A220" t="s">
        <v>59</v>
      </c>
      <c r="E220" s="39" t="s">
        <v>330</v>
      </c>
    </row>
    <row r="221" spans="1:16" ht="12.75">
      <c r="A221" t="s">
        <v>52</v>
      </c>
      <c s="34" t="s">
        <v>100</v>
      </c>
      <c s="34" t="s">
        <v>592</v>
      </c>
      <c s="35" t="s">
        <v>5</v>
      </c>
      <c s="6" t="s">
        <v>593</v>
      </c>
      <c s="36" t="s">
        <v>83</v>
      </c>
      <c s="37">
        <v>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78.5">
      <c r="A224" t="s">
        <v>59</v>
      </c>
      <c r="E224" s="39" t="s">
        <v>582</v>
      </c>
    </row>
    <row r="225" spans="1:16" ht="12.75">
      <c r="A225" t="s">
        <v>52</v>
      </c>
      <c s="34" t="s">
        <v>104</v>
      </c>
      <c s="34" t="s">
        <v>594</v>
      </c>
      <c s="35" t="s">
        <v>5</v>
      </c>
      <c s="6" t="s">
        <v>595</v>
      </c>
      <c s="36" t="s">
        <v>83</v>
      </c>
      <c s="37">
        <v>1</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127.5">
      <c r="A228" t="s">
        <v>59</v>
      </c>
      <c r="E228" s="39" t="s">
        <v>330</v>
      </c>
    </row>
    <row r="229" spans="1:16" ht="12.75">
      <c r="A229" t="s">
        <v>52</v>
      </c>
      <c s="34" t="s">
        <v>108</v>
      </c>
      <c s="34" t="s">
        <v>596</v>
      </c>
      <c s="35" t="s">
        <v>5</v>
      </c>
      <c s="6" t="s">
        <v>597</v>
      </c>
      <c s="36" t="s">
        <v>83</v>
      </c>
      <c s="37">
        <v>4</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178.5">
      <c r="A232" t="s">
        <v>59</v>
      </c>
      <c r="E232" s="39" t="s">
        <v>582</v>
      </c>
    </row>
    <row r="233" spans="1:16" ht="12.75">
      <c r="A233" t="s">
        <v>52</v>
      </c>
      <c s="34" t="s">
        <v>112</v>
      </c>
      <c s="34" t="s">
        <v>598</v>
      </c>
      <c s="35" t="s">
        <v>5</v>
      </c>
      <c s="6" t="s">
        <v>599</v>
      </c>
      <c s="36" t="s">
        <v>83</v>
      </c>
      <c s="37">
        <v>24</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178.5">
      <c r="A236" t="s">
        <v>59</v>
      </c>
      <c r="E236" s="39" t="s">
        <v>600</v>
      </c>
    </row>
    <row r="237" spans="1:16" ht="12.75">
      <c r="A237" t="s">
        <v>52</v>
      </c>
      <c s="34" t="s">
        <v>116</v>
      </c>
      <c s="34" t="s">
        <v>601</v>
      </c>
      <c s="35" t="s">
        <v>5</v>
      </c>
      <c s="6" t="s">
        <v>602</v>
      </c>
      <c s="36" t="s">
        <v>83</v>
      </c>
      <c s="37">
        <v>1</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178.5">
      <c r="A240" t="s">
        <v>59</v>
      </c>
      <c r="E240" s="39" t="s">
        <v>582</v>
      </c>
    </row>
    <row r="241" spans="1:16" ht="12.75">
      <c r="A241" t="s">
        <v>52</v>
      </c>
      <c s="34" t="s">
        <v>120</v>
      </c>
      <c s="34" t="s">
        <v>603</v>
      </c>
      <c s="35" t="s">
        <v>5</v>
      </c>
      <c s="6" t="s">
        <v>604</v>
      </c>
      <c s="36" t="s">
        <v>83</v>
      </c>
      <c s="37">
        <v>1</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127.5">
      <c r="A244" t="s">
        <v>59</v>
      </c>
      <c r="E244" s="39" t="s">
        <v>330</v>
      </c>
    </row>
    <row r="245" spans="1:16" ht="12.75">
      <c r="A245" t="s">
        <v>52</v>
      </c>
      <c s="34" t="s">
        <v>123</v>
      </c>
      <c s="34" t="s">
        <v>605</v>
      </c>
      <c s="35" t="s">
        <v>5</v>
      </c>
      <c s="6" t="s">
        <v>606</v>
      </c>
      <c s="36" t="s">
        <v>83</v>
      </c>
      <c s="37">
        <v>1</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165.75">
      <c r="A248" t="s">
        <v>59</v>
      </c>
      <c r="E248" s="39" t="s">
        <v>607</v>
      </c>
    </row>
    <row r="249" spans="1:16" ht="12.75">
      <c r="A249" t="s">
        <v>52</v>
      </c>
      <c s="34" t="s">
        <v>128</v>
      </c>
      <c s="34" t="s">
        <v>608</v>
      </c>
      <c s="35" t="s">
        <v>5</v>
      </c>
      <c s="6" t="s">
        <v>609</v>
      </c>
      <c s="36" t="s">
        <v>83</v>
      </c>
      <c s="37">
        <v>2</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165.75">
      <c r="A252" t="s">
        <v>59</v>
      </c>
      <c r="E252" s="39" t="s">
        <v>610</v>
      </c>
    </row>
    <row r="253" spans="1:16" ht="12.75">
      <c r="A253" t="s">
        <v>52</v>
      </c>
      <c s="34" t="s">
        <v>131</v>
      </c>
      <c s="34" t="s">
        <v>611</v>
      </c>
      <c s="35" t="s">
        <v>5</v>
      </c>
      <c s="6" t="s">
        <v>612</v>
      </c>
      <c s="36" t="s">
        <v>83</v>
      </c>
      <c s="37">
        <v>4</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127.5">
      <c r="A256" t="s">
        <v>59</v>
      </c>
      <c r="E256" s="39" t="s">
        <v>591</v>
      </c>
    </row>
    <row r="257" spans="1:16" ht="12.75">
      <c r="A257" t="s">
        <v>52</v>
      </c>
      <c s="34" t="s">
        <v>134</v>
      </c>
      <c s="34" t="s">
        <v>613</v>
      </c>
      <c s="35" t="s">
        <v>5</v>
      </c>
      <c s="6" t="s">
        <v>614</v>
      </c>
      <c s="36" t="s">
        <v>83</v>
      </c>
      <c s="37">
        <v>2</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153">
      <c r="A260" t="s">
        <v>59</v>
      </c>
      <c r="E260" s="39" t="s">
        <v>615</v>
      </c>
    </row>
    <row r="261" spans="1:16" ht="12.75">
      <c r="A261" t="s">
        <v>52</v>
      </c>
      <c s="34" t="s">
        <v>138</v>
      </c>
      <c s="34" t="s">
        <v>616</v>
      </c>
      <c s="35" t="s">
        <v>5</v>
      </c>
      <c s="6" t="s">
        <v>617</v>
      </c>
      <c s="36" t="s">
        <v>83</v>
      </c>
      <c s="37">
        <v>1</v>
      </c>
      <c s="36">
        <v>0</v>
      </c>
      <c s="36">
        <f>ROUND(G261*H261,6)</f>
      </c>
      <c r="L261" s="38">
        <v>0</v>
      </c>
      <c s="32">
        <f>ROUND(ROUND(L261,2)*ROUND(G261,3),2)</f>
      </c>
      <c s="36" t="s">
        <v>56</v>
      </c>
      <c>
        <f>(M261*21)/100</f>
      </c>
      <c t="s">
        <v>27</v>
      </c>
    </row>
    <row r="262" spans="1:5" ht="12.75">
      <c r="A262" s="35" t="s">
        <v>57</v>
      </c>
      <c r="E262" s="39" t="s">
        <v>5</v>
      </c>
    </row>
    <row r="263" spans="1:5" ht="12.75">
      <c r="A263" s="35" t="s">
        <v>58</v>
      </c>
      <c r="E263" s="40" t="s">
        <v>5</v>
      </c>
    </row>
    <row r="264" spans="1:5" ht="165.75">
      <c r="A264" t="s">
        <v>59</v>
      </c>
      <c r="E264" s="39" t="s">
        <v>610</v>
      </c>
    </row>
    <row r="265" spans="1:16" ht="12.75">
      <c r="A265" t="s">
        <v>52</v>
      </c>
      <c s="34" t="s">
        <v>142</v>
      </c>
      <c s="34" t="s">
        <v>618</v>
      </c>
      <c s="35" t="s">
        <v>5</v>
      </c>
      <c s="6" t="s">
        <v>619</v>
      </c>
      <c s="36" t="s">
        <v>83</v>
      </c>
      <c s="37">
        <v>1</v>
      </c>
      <c s="36">
        <v>0</v>
      </c>
      <c s="36">
        <f>ROUND(G265*H265,6)</f>
      </c>
      <c r="L265" s="38">
        <v>0</v>
      </c>
      <c s="32">
        <f>ROUND(ROUND(L265,2)*ROUND(G265,3),2)</f>
      </c>
      <c s="36" t="s">
        <v>56</v>
      </c>
      <c>
        <f>(M265*21)/100</f>
      </c>
      <c t="s">
        <v>27</v>
      </c>
    </row>
    <row r="266" spans="1:5" ht="12.75">
      <c r="A266" s="35" t="s">
        <v>57</v>
      </c>
      <c r="E266" s="39" t="s">
        <v>5</v>
      </c>
    </row>
    <row r="267" spans="1:5" ht="12.75">
      <c r="A267" s="35" t="s">
        <v>58</v>
      </c>
      <c r="E267" s="40" t="s">
        <v>5</v>
      </c>
    </row>
    <row r="268" spans="1:5" ht="127.5">
      <c r="A268" t="s">
        <v>59</v>
      </c>
      <c r="E268" s="39" t="s">
        <v>591</v>
      </c>
    </row>
    <row r="269" spans="1:16" ht="12.75">
      <c r="A269" t="s">
        <v>52</v>
      </c>
      <c s="34" t="s">
        <v>146</v>
      </c>
      <c s="34" t="s">
        <v>620</v>
      </c>
      <c s="35" t="s">
        <v>5</v>
      </c>
      <c s="6" t="s">
        <v>621</v>
      </c>
      <c s="36" t="s">
        <v>83</v>
      </c>
      <c s="37">
        <v>1</v>
      </c>
      <c s="36">
        <v>0</v>
      </c>
      <c s="36">
        <f>ROUND(G269*H269,6)</f>
      </c>
      <c r="L269" s="38">
        <v>0</v>
      </c>
      <c s="32">
        <f>ROUND(ROUND(L269,2)*ROUND(G269,3),2)</f>
      </c>
      <c s="36" t="s">
        <v>56</v>
      </c>
      <c>
        <f>(M269*21)/100</f>
      </c>
      <c t="s">
        <v>27</v>
      </c>
    </row>
    <row r="270" spans="1:5" ht="12.75">
      <c r="A270" s="35" t="s">
        <v>57</v>
      </c>
      <c r="E270" s="39" t="s">
        <v>5</v>
      </c>
    </row>
    <row r="271" spans="1:5" ht="12.75">
      <c r="A271" s="35" t="s">
        <v>58</v>
      </c>
      <c r="E271" s="40" t="s">
        <v>5</v>
      </c>
    </row>
    <row r="272" spans="1:5" ht="153">
      <c r="A272" t="s">
        <v>59</v>
      </c>
      <c r="E272" s="39" t="s">
        <v>615</v>
      </c>
    </row>
    <row r="273" spans="1:16" ht="12.75">
      <c r="A273" t="s">
        <v>52</v>
      </c>
      <c s="34" t="s">
        <v>149</v>
      </c>
      <c s="34" t="s">
        <v>622</v>
      </c>
      <c s="35" t="s">
        <v>5</v>
      </c>
      <c s="6" t="s">
        <v>623</v>
      </c>
      <c s="36" t="s">
        <v>624</v>
      </c>
      <c s="37">
        <v>0.05</v>
      </c>
      <c s="36">
        <v>0</v>
      </c>
      <c s="36">
        <f>ROUND(G273*H273,6)</f>
      </c>
      <c r="L273" s="38">
        <v>0</v>
      </c>
      <c s="32">
        <f>ROUND(ROUND(L273,2)*ROUND(G273,3),2)</f>
      </c>
      <c s="36" t="s">
        <v>56</v>
      </c>
      <c>
        <f>(M273*21)/100</f>
      </c>
      <c t="s">
        <v>27</v>
      </c>
    </row>
    <row r="274" spans="1:5" ht="12.75">
      <c r="A274" s="35" t="s">
        <v>57</v>
      </c>
      <c r="E274" s="39" t="s">
        <v>5</v>
      </c>
    </row>
    <row r="275" spans="1:5" ht="12.75">
      <c r="A275" s="35" t="s">
        <v>58</v>
      </c>
      <c r="E275" s="40" t="s">
        <v>5</v>
      </c>
    </row>
    <row r="276" spans="1:5" ht="178.5">
      <c r="A276" t="s">
        <v>59</v>
      </c>
      <c r="E276" s="39" t="s">
        <v>625</v>
      </c>
    </row>
    <row r="277" spans="1:16" ht="12.75">
      <c r="A277" t="s">
        <v>52</v>
      </c>
      <c s="34" t="s">
        <v>152</v>
      </c>
      <c s="34" t="s">
        <v>626</v>
      </c>
      <c s="35" t="s">
        <v>5</v>
      </c>
      <c s="6" t="s">
        <v>627</v>
      </c>
      <c s="36" t="s">
        <v>624</v>
      </c>
      <c s="37">
        <v>0.05</v>
      </c>
      <c s="36">
        <v>0</v>
      </c>
      <c s="36">
        <f>ROUND(G277*H277,6)</f>
      </c>
      <c r="L277" s="38">
        <v>0</v>
      </c>
      <c s="32">
        <f>ROUND(ROUND(L277,2)*ROUND(G277,3),2)</f>
      </c>
      <c s="36" t="s">
        <v>56</v>
      </c>
      <c>
        <f>(M277*21)/100</f>
      </c>
      <c t="s">
        <v>27</v>
      </c>
    </row>
    <row r="278" spans="1:5" ht="12.75">
      <c r="A278" s="35" t="s">
        <v>57</v>
      </c>
      <c r="E278" s="39" t="s">
        <v>5</v>
      </c>
    </row>
    <row r="279" spans="1:5" ht="12.75">
      <c r="A279" s="35" t="s">
        <v>58</v>
      </c>
      <c r="E279" s="40" t="s">
        <v>5</v>
      </c>
    </row>
    <row r="280" spans="1:5" ht="102">
      <c r="A280" t="s">
        <v>59</v>
      </c>
      <c r="E280" s="39" t="s">
        <v>628</v>
      </c>
    </row>
    <row r="281" spans="1:16" ht="12.75">
      <c r="A281" t="s">
        <v>52</v>
      </c>
      <c s="34" t="s">
        <v>155</v>
      </c>
      <c s="34" t="s">
        <v>629</v>
      </c>
      <c s="35" t="s">
        <v>5</v>
      </c>
      <c s="6" t="s">
        <v>630</v>
      </c>
      <c s="36" t="s">
        <v>624</v>
      </c>
      <c s="37">
        <v>0.02</v>
      </c>
      <c s="36">
        <v>0</v>
      </c>
      <c s="36">
        <f>ROUND(G281*H281,6)</f>
      </c>
      <c r="L281" s="38">
        <v>0</v>
      </c>
      <c s="32">
        <f>ROUND(ROUND(L281,2)*ROUND(G281,3),2)</f>
      </c>
      <c s="36" t="s">
        <v>56</v>
      </c>
      <c>
        <f>(M281*21)/100</f>
      </c>
      <c t="s">
        <v>27</v>
      </c>
    </row>
    <row r="282" spans="1:5" ht="12.75">
      <c r="A282" s="35" t="s">
        <v>57</v>
      </c>
      <c r="E282" s="39" t="s">
        <v>5</v>
      </c>
    </row>
    <row r="283" spans="1:5" ht="12.75">
      <c r="A283" s="35" t="s">
        <v>58</v>
      </c>
      <c r="E283" s="40" t="s">
        <v>5</v>
      </c>
    </row>
    <row r="284" spans="1:5" ht="153">
      <c r="A284" t="s">
        <v>59</v>
      </c>
      <c r="E284" s="39" t="s">
        <v>631</v>
      </c>
    </row>
    <row r="285" spans="1:16" ht="12.75">
      <c r="A285" t="s">
        <v>52</v>
      </c>
      <c s="34" t="s">
        <v>159</v>
      </c>
      <c s="34" t="s">
        <v>632</v>
      </c>
      <c s="35" t="s">
        <v>5</v>
      </c>
      <c s="6" t="s">
        <v>633</v>
      </c>
      <c s="36" t="s">
        <v>634</v>
      </c>
      <c s="37">
        <v>1</v>
      </c>
      <c s="36">
        <v>0</v>
      </c>
      <c s="36">
        <f>ROUND(G285*H285,6)</f>
      </c>
      <c r="L285" s="38">
        <v>0</v>
      </c>
      <c s="32">
        <f>ROUND(ROUND(L285,2)*ROUND(G285,3),2)</f>
      </c>
      <c s="36" t="s">
        <v>56</v>
      </c>
      <c>
        <f>(M285*21)/100</f>
      </c>
      <c t="s">
        <v>27</v>
      </c>
    </row>
    <row r="286" spans="1:5" ht="12.75">
      <c r="A286" s="35" t="s">
        <v>57</v>
      </c>
      <c r="E286" s="39" t="s">
        <v>5</v>
      </c>
    </row>
    <row r="287" spans="1:5" ht="12.75">
      <c r="A287" s="35" t="s">
        <v>58</v>
      </c>
      <c r="E287" s="40" t="s">
        <v>5</v>
      </c>
    </row>
    <row r="288" spans="1:5" ht="140.25">
      <c r="A288" t="s">
        <v>59</v>
      </c>
      <c r="E288" s="39" t="s">
        <v>635</v>
      </c>
    </row>
    <row r="289" spans="1:16" ht="12.75">
      <c r="A289" t="s">
        <v>52</v>
      </c>
      <c s="34" t="s">
        <v>162</v>
      </c>
      <c s="34" t="s">
        <v>636</v>
      </c>
      <c s="35" t="s">
        <v>5</v>
      </c>
      <c s="6" t="s">
        <v>637</v>
      </c>
      <c s="36" t="s">
        <v>634</v>
      </c>
      <c s="37">
        <v>1</v>
      </c>
      <c s="36">
        <v>0</v>
      </c>
      <c s="36">
        <f>ROUND(G289*H289,6)</f>
      </c>
      <c r="L289" s="38">
        <v>0</v>
      </c>
      <c s="32">
        <f>ROUND(ROUND(L289,2)*ROUND(G289,3),2)</f>
      </c>
      <c s="36" t="s">
        <v>56</v>
      </c>
      <c>
        <f>(M289*21)/100</f>
      </c>
      <c t="s">
        <v>27</v>
      </c>
    </row>
    <row r="290" spans="1:5" ht="12.75">
      <c r="A290" s="35" t="s">
        <v>57</v>
      </c>
      <c r="E290" s="39" t="s">
        <v>5</v>
      </c>
    </row>
    <row r="291" spans="1:5" ht="12.75">
      <c r="A291" s="35" t="s">
        <v>58</v>
      </c>
      <c r="E291" s="40" t="s">
        <v>5</v>
      </c>
    </row>
    <row r="292" spans="1:5" ht="140.25">
      <c r="A292" t="s">
        <v>59</v>
      </c>
      <c r="E292" s="39" t="s">
        <v>638</v>
      </c>
    </row>
    <row r="293" spans="1:16" ht="12.75">
      <c r="A293" t="s">
        <v>52</v>
      </c>
      <c s="34" t="s">
        <v>166</v>
      </c>
      <c s="34" t="s">
        <v>639</v>
      </c>
      <c s="35" t="s">
        <v>5</v>
      </c>
      <c s="6" t="s">
        <v>640</v>
      </c>
      <c s="36" t="s">
        <v>634</v>
      </c>
      <c s="37">
        <v>1</v>
      </c>
      <c s="36">
        <v>0</v>
      </c>
      <c s="36">
        <f>ROUND(G293*H293,6)</f>
      </c>
      <c r="L293" s="38">
        <v>0</v>
      </c>
      <c s="32">
        <f>ROUND(ROUND(L293,2)*ROUND(G293,3),2)</f>
      </c>
      <c s="36" t="s">
        <v>56</v>
      </c>
      <c>
        <f>(M293*21)/100</f>
      </c>
      <c t="s">
        <v>27</v>
      </c>
    </row>
    <row r="294" spans="1:5" ht="12.75">
      <c r="A294" s="35" t="s">
        <v>57</v>
      </c>
      <c r="E294" s="39" t="s">
        <v>5</v>
      </c>
    </row>
    <row r="295" spans="1:5" ht="12.75">
      <c r="A295" s="35" t="s">
        <v>58</v>
      </c>
      <c r="E295" s="40" t="s">
        <v>5</v>
      </c>
    </row>
    <row r="296" spans="1:5" ht="140.25">
      <c r="A296" t="s">
        <v>59</v>
      </c>
      <c r="E296" s="39" t="s">
        <v>641</v>
      </c>
    </row>
    <row r="297" spans="1:16" ht="12.75">
      <c r="A297" t="s">
        <v>52</v>
      </c>
      <c s="34" t="s">
        <v>170</v>
      </c>
      <c s="34" t="s">
        <v>642</v>
      </c>
      <c s="35" t="s">
        <v>5</v>
      </c>
      <c s="6" t="s">
        <v>643</v>
      </c>
      <c s="36" t="s">
        <v>430</v>
      </c>
      <c s="37">
        <v>1</v>
      </c>
      <c s="36">
        <v>0</v>
      </c>
      <c s="36">
        <f>ROUND(G297*H297,6)</f>
      </c>
      <c r="L297" s="38">
        <v>0</v>
      </c>
      <c s="32">
        <f>ROUND(ROUND(L297,2)*ROUND(G297,3),2)</f>
      </c>
      <c s="36" t="s">
        <v>56</v>
      </c>
      <c>
        <f>(M297*21)/100</f>
      </c>
      <c t="s">
        <v>27</v>
      </c>
    </row>
    <row r="298" spans="1:5" ht="12.75">
      <c r="A298" s="35" t="s">
        <v>57</v>
      </c>
      <c r="E298" s="39" t="s">
        <v>5</v>
      </c>
    </row>
    <row r="299" spans="1:5" ht="12.75">
      <c r="A299" s="35" t="s">
        <v>58</v>
      </c>
      <c r="E299" s="40" t="s">
        <v>5</v>
      </c>
    </row>
    <row r="300" spans="1:5" ht="140.25">
      <c r="A300" t="s">
        <v>59</v>
      </c>
      <c r="E300" s="39" t="s">
        <v>644</v>
      </c>
    </row>
    <row r="301" spans="1:16" ht="12.75">
      <c r="A301" t="s">
        <v>52</v>
      </c>
      <c s="34" t="s">
        <v>173</v>
      </c>
      <c s="34" t="s">
        <v>645</v>
      </c>
      <c s="35" t="s">
        <v>5</v>
      </c>
      <c s="6" t="s">
        <v>646</v>
      </c>
      <c s="36" t="s">
        <v>126</v>
      </c>
      <c s="37">
        <v>1.229</v>
      </c>
      <c s="36">
        <v>0</v>
      </c>
      <c s="36">
        <f>ROUND(G301*H301,6)</f>
      </c>
      <c r="L301" s="38">
        <v>0</v>
      </c>
      <c s="32">
        <f>ROUND(ROUND(L301,2)*ROUND(G301,3),2)</f>
      </c>
      <c s="36" t="s">
        <v>56</v>
      </c>
      <c>
        <f>(M301*21)/100</f>
      </c>
      <c t="s">
        <v>27</v>
      </c>
    </row>
    <row r="302" spans="1:5" ht="12.75">
      <c r="A302" s="35" t="s">
        <v>57</v>
      </c>
      <c r="E302" s="39" t="s">
        <v>5</v>
      </c>
    </row>
    <row r="303" spans="1:5" ht="38.25">
      <c r="A303" s="35" t="s">
        <v>58</v>
      </c>
      <c r="E303" s="40" t="s">
        <v>647</v>
      </c>
    </row>
    <row r="304" spans="1:5" ht="153">
      <c r="A304" t="s">
        <v>59</v>
      </c>
      <c r="E304" s="39" t="s">
        <v>648</v>
      </c>
    </row>
    <row r="305" spans="1:13" ht="12.75">
      <c r="A305" t="s">
        <v>49</v>
      </c>
      <c r="C305" s="31" t="s">
        <v>649</v>
      </c>
      <c r="E305" s="33" t="s">
        <v>650</v>
      </c>
      <c r="J305" s="32">
        <f>0</f>
      </c>
      <c s="32">
        <f>0</f>
      </c>
      <c s="32">
        <f>0+L306+L310+L314</f>
      </c>
      <c s="32">
        <f>0+M306+M310+M314</f>
      </c>
    </row>
    <row r="306" spans="1:16" ht="25.5">
      <c r="A306" t="s">
        <v>52</v>
      </c>
      <c s="34" t="s">
        <v>177</v>
      </c>
      <c s="34" t="s">
        <v>651</v>
      </c>
      <c s="35" t="s">
        <v>652</v>
      </c>
      <c s="6" t="s">
        <v>653</v>
      </c>
      <c s="36" t="s">
        <v>654</v>
      </c>
      <c s="37">
        <v>0.01</v>
      </c>
      <c s="36">
        <v>0</v>
      </c>
      <c s="36">
        <f>ROUND(G306*H306,6)</f>
      </c>
      <c r="L306" s="38">
        <v>0</v>
      </c>
      <c s="32">
        <f>ROUND(ROUND(L306,2)*ROUND(G306,3),2)</f>
      </c>
      <c s="36" t="s">
        <v>655</v>
      </c>
      <c>
        <f>(M306*21)/100</f>
      </c>
      <c t="s">
        <v>27</v>
      </c>
    </row>
    <row r="307" spans="1:5" ht="12.75">
      <c r="A307" s="35" t="s">
        <v>57</v>
      </c>
      <c r="E307" s="39" t="s">
        <v>656</v>
      </c>
    </row>
    <row r="308" spans="1:5" ht="12.75">
      <c r="A308" s="35" t="s">
        <v>58</v>
      </c>
      <c r="E308" s="40" t="s">
        <v>5</v>
      </c>
    </row>
    <row r="309" spans="1:5" ht="165.75">
      <c r="A309" t="s">
        <v>59</v>
      </c>
      <c r="E309" s="39" t="s">
        <v>657</v>
      </c>
    </row>
    <row r="310" spans="1:16" ht="38.25">
      <c r="A310" t="s">
        <v>52</v>
      </c>
      <c s="34" t="s">
        <v>181</v>
      </c>
      <c s="34" t="s">
        <v>658</v>
      </c>
      <c s="35" t="s">
        <v>652</v>
      </c>
      <c s="6" t="s">
        <v>659</v>
      </c>
      <c s="36" t="s">
        <v>654</v>
      </c>
      <c s="37">
        <v>0.005</v>
      </c>
      <c s="36">
        <v>0</v>
      </c>
      <c s="36">
        <f>ROUND(G310*H310,6)</f>
      </c>
      <c r="L310" s="38">
        <v>0</v>
      </c>
      <c s="32">
        <f>ROUND(ROUND(L310,2)*ROUND(G310,3),2)</f>
      </c>
      <c s="36" t="s">
        <v>655</v>
      </c>
      <c>
        <f>(M310*21)/100</f>
      </c>
      <c t="s">
        <v>27</v>
      </c>
    </row>
    <row r="311" spans="1:5" ht="25.5">
      <c r="A311" s="35" t="s">
        <v>57</v>
      </c>
      <c r="E311" s="39" t="s">
        <v>660</v>
      </c>
    </row>
    <row r="312" spans="1:5" ht="12.75">
      <c r="A312" s="35" t="s">
        <v>58</v>
      </c>
      <c r="E312" s="40" t="s">
        <v>5</v>
      </c>
    </row>
    <row r="313" spans="1:5" ht="165.75">
      <c r="A313" t="s">
        <v>59</v>
      </c>
      <c r="E313" s="39" t="s">
        <v>657</v>
      </c>
    </row>
    <row r="314" spans="1:16" ht="25.5">
      <c r="A314" t="s">
        <v>52</v>
      </c>
      <c s="34" t="s">
        <v>185</v>
      </c>
      <c s="34" t="s">
        <v>661</v>
      </c>
      <c s="35" t="s">
        <v>652</v>
      </c>
      <c s="6" t="s">
        <v>662</v>
      </c>
      <c s="36" t="s">
        <v>654</v>
      </c>
      <c s="37">
        <v>0.003</v>
      </c>
      <c s="36">
        <v>0</v>
      </c>
      <c s="36">
        <f>ROUND(G314*H314,6)</f>
      </c>
      <c r="L314" s="38">
        <v>0</v>
      </c>
      <c s="32">
        <f>ROUND(ROUND(L314,2)*ROUND(G314,3),2)</f>
      </c>
      <c s="36" t="s">
        <v>655</v>
      </c>
      <c>
        <f>(M314*21)/100</f>
      </c>
      <c t="s">
        <v>27</v>
      </c>
    </row>
    <row r="315" spans="1:5" ht="25.5">
      <c r="A315" s="35" t="s">
        <v>57</v>
      </c>
      <c r="E315" s="39" t="s">
        <v>663</v>
      </c>
    </row>
    <row r="316" spans="1:5" ht="12.75">
      <c r="A316" s="35" t="s">
        <v>58</v>
      </c>
      <c r="E316" s="40" t="s">
        <v>5</v>
      </c>
    </row>
    <row r="317" spans="1:5" ht="165.75">
      <c r="A317" t="s">
        <v>59</v>
      </c>
      <c r="E317" s="39" t="s">
        <v>657</v>
      </c>
    </row>
    <row r="318" spans="1:13" ht="12.75">
      <c r="A318" t="s">
        <v>46</v>
      </c>
      <c r="C318" s="31" t="s">
        <v>664</v>
      </c>
      <c r="E318" s="33" t="s">
        <v>665</v>
      </c>
      <c r="J318" s="32">
        <f>0+J319+J324+J497</f>
      </c>
      <c s="32">
        <f>0+K319+K324+K497</f>
      </c>
      <c s="32">
        <f>0+L319+L324+L497</f>
      </c>
      <c s="32">
        <f>0+M319+M324+M497</f>
      </c>
    </row>
    <row r="319" spans="1:13" ht="12.75">
      <c r="A319" t="s">
        <v>49</v>
      </c>
      <c r="C319" s="31" t="s">
        <v>50</v>
      </c>
      <c r="E319" s="33" t="s">
        <v>51</v>
      </c>
      <c r="J319" s="32">
        <f>0</f>
      </c>
      <c s="32">
        <f>0</f>
      </c>
      <c s="32">
        <f>0+L320</f>
      </c>
      <c s="32">
        <f>0+M320</f>
      </c>
    </row>
    <row r="320" spans="1:16" ht="12.75">
      <c r="A320" t="s">
        <v>52</v>
      </c>
      <c s="34" t="s">
        <v>50</v>
      </c>
      <c s="34" t="s">
        <v>572</v>
      </c>
      <c s="35" t="s">
        <v>5</v>
      </c>
      <c s="6" t="s">
        <v>573</v>
      </c>
      <c s="36" t="s">
        <v>68</v>
      </c>
      <c s="37">
        <v>16</v>
      </c>
      <c s="36">
        <v>0</v>
      </c>
      <c s="36">
        <f>ROUND(G320*H320,6)</f>
      </c>
      <c r="L320" s="38">
        <v>0</v>
      </c>
      <c s="32">
        <f>ROUND(ROUND(L320,2)*ROUND(G320,3),2)</f>
      </c>
      <c s="36" t="s">
        <v>56</v>
      </c>
      <c>
        <f>(M320*21)/100</f>
      </c>
      <c t="s">
        <v>27</v>
      </c>
    </row>
    <row r="321" spans="1:5" ht="12.75">
      <c r="A321" s="35" t="s">
        <v>57</v>
      </c>
      <c r="E321" s="39" t="s">
        <v>5</v>
      </c>
    </row>
    <row r="322" spans="1:5" ht="12.75">
      <c r="A322" s="35" t="s">
        <v>58</v>
      </c>
      <c r="E322" s="40" t="s">
        <v>5</v>
      </c>
    </row>
    <row r="323" spans="1:5" ht="25.5">
      <c r="A323" t="s">
        <v>59</v>
      </c>
      <c r="E323" s="39" t="s">
        <v>69</v>
      </c>
    </row>
    <row r="324" spans="1:13" ht="12.75">
      <c r="A324" t="s">
        <v>49</v>
      </c>
      <c r="C324" s="31" t="s">
        <v>79</v>
      </c>
      <c r="E324" s="33" t="s">
        <v>80</v>
      </c>
      <c r="J324" s="32">
        <f>0</f>
      </c>
      <c s="32">
        <f>0</f>
      </c>
      <c s="32">
        <f>0+L325+L329+L333+L337+L341+L345+L349+L353+L357+L361+L365+L369+L373+L377+L381+L385+L389+L393+L397+L401+L405+L409+L413+L417+L421+L425+L429+L433+L437+L441+L445+L449+L453+L457+L461+L465+L469+L473+L477+L481+L485+L489+L493</f>
      </c>
      <c s="32">
        <f>0+M325+M329+M333+M337+M341+M345+M349+M353+M357+M361+M365+M369+M373+M377+M381+M385+M389+M393+M397+M401+M405+M409+M413+M417+M421+M425+M429+M433+M437+M441+M445+M449+M453+M457+M461+M465+M469+M473+M477+M481+M485+M489+M493</f>
      </c>
    </row>
    <row r="325" spans="1:16" ht="12.75">
      <c r="A325" t="s">
        <v>52</v>
      </c>
      <c s="34" t="s">
        <v>27</v>
      </c>
      <c s="34" t="s">
        <v>666</v>
      </c>
      <c s="35" t="s">
        <v>5</v>
      </c>
      <c s="6" t="s">
        <v>667</v>
      </c>
      <c s="36" t="s">
        <v>126</v>
      </c>
      <c s="37">
        <v>1.4</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102">
      <c r="A328" t="s">
        <v>59</v>
      </c>
      <c r="E328" s="39" t="s">
        <v>668</v>
      </c>
    </row>
    <row r="329" spans="1:16" ht="12.75">
      <c r="A329" t="s">
        <v>52</v>
      </c>
      <c s="34" t="s">
        <v>26</v>
      </c>
      <c s="34" t="s">
        <v>669</v>
      </c>
      <c s="35" t="s">
        <v>5</v>
      </c>
      <c s="6" t="s">
        <v>670</v>
      </c>
      <c s="36" t="s">
        <v>126</v>
      </c>
      <c s="37">
        <v>1.4</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102">
      <c r="A332" t="s">
        <v>59</v>
      </c>
      <c r="E332" s="39" t="s">
        <v>671</v>
      </c>
    </row>
    <row r="333" spans="1:16" ht="12.75">
      <c r="A333" t="s">
        <v>52</v>
      </c>
      <c s="34" t="s">
        <v>65</v>
      </c>
      <c s="34" t="s">
        <v>672</v>
      </c>
      <c s="35" t="s">
        <v>5</v>
      </c>
      <c s="6" t="s">
        <v>673</v>
      </c>
      <c s="36" t="s">
        <v>83</v>
      </c>
      <c s="37">
        <v>1</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04">
      <c r="A336" t="s">
        <v>59</v>
      </c>
      <c r="E336" s="39" t="s">
        <v>674</v>
      </c>
    </row>
    <row r="337" spans="1:16" ht="12.75">
      <c r="A337" t="s">
        <v>52</v>
      </c>
      <c s="34" t="s">
        <v>70</v>
      </c>
      <c s="34" t="s">
        <v>675</v>
      </c>
      <c s="35" t="s">
        <v>5</v>
      </c>
      <c s="6" t="s">
        <v>676</v>
      </c>
      <c s="36" t="s">
        <v>83</v>
      </c>
      <c s="37">
        <v>1</v>
      </c>
      <c s="36">
        <v>0</v>
      </c>
      <c s="36">
        <f>ROUND(G337*H337,6)</f>
      </c>
      <c r="L337" s="38">
        <v>0</v>
      </c>
      <c s="32">
        <f>ROUND(ROUND(L337,2)*ROUND(G337,3),2)</f>
      </c>
      <c s="36" t="s">
        <v>56</v>
      </c>
      <c>
        <f>(M337*21)/100</f>
      </c>
      <c t="s">
        <v>27</v>
      </c>
    </row>
    <row r="338" spans="1:5" ht="12.75">
      <c r="A338" s="35" t="s">
        <v>57</v>
      </c>
      <c r="E338" s="39" t="s">
        <v>5</v>
      </c>
    </row>
    <row r="339" spans="1:5" ht="12.75">
      <c r="A339" s="35" t="s">
        <v>58</v>
      </c>
      <c r="E339" s="40" t="s">
        <v>5</v>
      </c>
    </row>
    <row r="340" spans="1:5" ht="140.25">
      <c r="A340" t="s">
        <v>59</v>
      </c>
      <c r="E340" s="39" t="s">
        <v>644</v>
      </c>
    </row>
    <row r="341" spans="1:16" ht="12.75">
      <c r="A341" t="s">
        <v>52</v>
      </c>
      <c s="34" t="s">
        <v>74</v>
      </c>
      <c s="34" t="s">
        <v>677</v>
      </c>
      <c s="35" t="s">
        <v>5</v>
      </c>
      <c s="6" t="s">
        <v>678</v>
      </c>
      <c s="36" t="s">
        <v>83</v>
      </c>
      <c s="37">
        <v>1</v>
      </c>
      <c s="36">
        <v>0</v>
      </c>
      <c s="36">
        <f>ROUND(G341*H341,6)</f>
      </c>
      <c r="L341" s="38">
        <v>0</v>
      </c>
      <c s="32">
        <f>ROUND(ROUND(L341,2)*ROUND(G341,3),2)</f>
      </c>
      <c s="36" t="s">
        <v>56</v>
      </c>
      <c>
        <f>(M341*21)/100</f>
      </c>
      <c t="s">
        <v>27</v>
      </c>
    </row>
    <row r="342" spans="1:5" ht="12.75">
      <c r="A342" s="35" t="s">
        <v>57</v>
      </c>
      <c r="E342" s="39" t="s">
        <v>5</v>
      </c>
    </row>
    <row r="343" spans="1:5" ht="12.75">
      <c r="A343" s="35" t="s">
        <v>58</v>
      </c>
      <c r="E343" s="40" t="s">
        <v>5</v>
      </c>
    </row>
    <row r="344" spans="1:5" ht="191.25">
      <c r="A344" t="s">
        <v>59</v>
      </c>
      <c r="E344" s="39" t="s">
        <v>679</v>
      </c>
    </row>
    <row r="345" spans="1:16" ht="12.75">
      <c r="A345" t="s">
        <v>52</v>
      </c>
      <c s="34" t="s">
        <v>79</v>
      </c>
      <c s="34" t="s">
        <v>680</v>
      </c>
      <c s="35" t="s">
        <v>5</v>
      </c>
      <c s="6" t="s">
        <v>681</v>
      </c>
      <c s="36" t="s">
        <v>83</v>
      </c>
      <c s="37">
        <v>1</v>
      </c>
      <c s="36">
        <v>0</v>
      </c>
      <c s="36">
        <f>ROUND(G345*H345,6)</f>
      </c>
      <c r="L345" s="38">
        <v>0</v>
      </c>
      <c s="32">
        <f>ROUND(ROUND(L345,2)*ROUND(G345,3),2)</f>
      </c>
      <c s="36" t="s">
        <v>56</v>
      </c>
      <c>
        <f>(M345*21)/100</f>
      </c>
      <c t="s">
        <v>27</v>
      </c>
    </row>
    <row r="346" spans="1:5" ht="12.75">
      <c r="A346" s="35" t="s">
        <v>57</v>
      </c>
      <c r="E346" s="39" t="s">
        <v>5</v>
      </c>
    </row>
    <row r="347" spans="1:5" ht="12.75">
      <c r="A347" s="35" t="s">
        <v>58</v>
      </c>
      <c r="E347" s="40" t="s">
        <v>5</v>
      </c>
    </row>
    <row r="348" spans="1:5" ht="178.5">
      <c r="A348" t="s">
        <v>59</v>
      </c>
      <c r="E348" s="39" t="s">
        <v>682</v>
      </c>
    </row>
    <row r="349" spans="1:16" ht="12.75">
      <c r="A349" t="s">
        <v>52</v>
      </c>
      <c s="34" t="s">
        <v>85</v>
      </c>
      <c s="34" t="s">
        <v>683</v>
      </c>
      <c s="35" t="s">
        <v>5</v>
      </c>
      <c s="6" t="s">
        <v>684</v>
      </c>
      <c s="36" t="s">
        <v>83</v>
      </c>
      <c s="37">
        <v>1</v>
      </c>
      <c s="36">
        <v>0</v>
      </c>
      <c s="36">
        <f>ROUND(G349*H349,6)</f>
      </c>
      <c r="L349" s="38">
        <v>0</v>
      </c>
      <c s="32">
        <f>ROUND(ROUND(L349,2)*ROUND(G349,3),2)</f>
      </c>
      <c s="36" t="s">
        <v>56</v>
      </c>
      <c>
        <f>(M349*21)/100</f>
      </c>
      <c t="s">
        <v>27</v>
      </c>
    </row>
    <row r="350" spans="1:5" ht="12.75">
      <c r="A350" s="35" t="s">
        <v>57</v>
      </c>
      <c r="E350" s="39" t="s">
        <v>5</v>
      </c>
    </row>
    <row r="351" spans="1:5" ht="12.75">
      <c r="A351" s="35" t="s">
        <v>58</v>
      </c>
      <c r="E351" s="40" t="s">
        <v>5</v>
      </c>
    </row>
    <row r="352" spans="1:5" ht="127.5">
      <c r="A352" t="s">
        <v>59</v>
      </c>
      <c r="E352" s="39" t="s">
        <v>591</v>
      </c>
    </row>
    <row r="353" spans="1:16" ht="25.5">
      <c r="A353" t="s">
        <v>52</v>
      </c>
      <c s="34" t="s">
        <v>89</v>
      </c>
      <c s="34" t="s">
        <v>685</v>
      </c>
      <c s="35" t="s">
        <v>5</v>
      </c>
      <c s="6" t="s">
        <v>686</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178.5">
      <c r="A356" t="s">
        <v>59</v>
      </c>
      <c r="E356" s="39" t="s">
        <v>682</v>
      </c>
    </row>
    <row r="357" spans="1:16" ht="12.75">
      <c r="A357" t="s">
        <v>52</v>
      </c>
      <c s="34" t="s">
        <v>93</v>
      </c>
      <c s="34" t="s">
        <v>687</v>
      </c>
      <c s="35" t="s">
        <v>5</v>
      </c>
      <c s="6" t="s">
        <v>688</v>
      </c>
      <c s="36" t="s">
        <v>83</v>
      </c>
      <c s="37">
        <v>2</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127.5">
      <c r="A360" t="s">
        <v>59</v>
      </c>
      <c r="E360" s="39" t="s">
        <v>591</v>
      </c>
    </row>
    <row r="361" spans="1:16" ht="12.75">
      <c r="A361" t="s">
        <v>52</v>
      </c>
      <c s="34" t="s">
        <v>97</v>
      </c>
      <c s="34" t="s">
        <v>689</v>
      </c>
      <c s="35" t="s">
        <v>5</v>
      </c>
      <c s="6" t="s">
        <v>690</v>
      </c>
      <c s="36" t="s">
        <v>83</v>
      </c>
      <c s="37">
        <v>2</v>
      </c>
      <c s="36">
        <v>0</v>
      </c>
      <c s="36">
        <f>ROUND(G361*H361,6)</f>
      </c>
      <c r="L361" s="38">
        <v>0</v>
      </c>
      <c s="32">
        <f>ROUND(ROUND(L361,2)*ROUND(G361,3),2)</f>
      </c>
      <c s="36" t="s">
        <v>56</v>
      </c>
      <c>
        <f>(M361*21)/100</f>
      </c>
      <c t="s">
        <v>27</v>
      </c>
    </row>
    <row r="362" spans="1:5" ht="12.75">
      <c r="A362" s="35" t="s">
        <v>57</v>
      </c>
      <c r="E362" s="39" t="s">
        <v>5</v>
      </c>
    </row>
    <row r="363" spans="1:5" ht="12.75">
      <c r="A363" s="35" t="s">
        <v>58</v>
      </c>
      <c r="E363" s="40" t="s">
        <v>5</v>
      </c>
    </row>
    <row r="364" spans="1:5" ht="178.5">
      <c r="A364" t="s">
        <v>59</v>
      </c>
      <c r="E364" s="39" t="s">
        <v>682</v>
      </c>
    </row>
    <row r="365" spans="1:16" ht="12.75">
      <c r="A365" t="s">
        <v>52</v>
      </c>
      <c s="34" t="s">
        <v>100</v>
      </c>
      <c s="34" t="s">
        <v>691</v>
      </c>
      <c s="35" t="s">
        <v>5</v>
      </c>
      <c s="6" t="s">
        <v>692</v>
      </c>
      <c s="36" t="s">
        <v>83</v>
      </c>
      <c s="37">
        <v>2</v>
      </c>
      <c s="36">
        <v>0</v>
      </c>
      <c s="36">
        <f>ROUND(G365*H365,6)</f>
      </c>
      <c r="L365" s="38">
        <v>0</v>
      </c>
      <c s="32">
        <f>ROUND(ROUND(L365,2)*ROUND(G365,3),2)</f>
      </c>
      <c s="36" t="s">
        <v>56</v>
      </c>
      <c>
        <f>(M365*21)/100</f>
      </c>
      <c t="s">
        <v>27</v>
      </c>
    </row>
    <row r="366" spans="1:5" ht="12.75">
      <c r="A366" s="35" t="s">
        <v>57</v>
      </c>
      <c r="E366" s="39" t="s">
        <v>5</v>
      </c>
    </row>
    <row r="367" spans="1:5" ht="12.75">
      <c r="A367" s="35" t="s">
        <v>58</v>
      </c>
      <c r="E367" s="40" t="s">
        <v>5</v>
      </c>
    </row>
    <row r="368" spans="1:5" ht="127.5">
      <c r="A368" t="s">
        <v>59</v>
      </c>
      <c r="E368" s="39" t="s">
        <v>591</v>
      </c>
    </row>
    <row r="369" spans="1:16" ht="12.75">
      <c r="A369" t="s">
        <v>52</v>
      </c>
      <c s="34" t="s">
        <v>104</v>
      </c>
      <c s="34" t="s">
        <v>693</v>
      </c>
      <c s="35" t="s">
        <v>5</v>
      </c>
      <c s="6" t="s">
        <v>694</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78.5">
      <c r="A372" t="s">
        <v>59</v>
      </c>
      <c r="E372" s="39" t="s">
        <v>682</v>
      </c>
    </row>
    <row r="373" spans="1:16" ht="12.75">
      <c r="A373" t="s">
        <v>52</v>
      </c>
      <c s="34" t="s">
        <v>108</v>
      </c>
      <c s="34" t="s">
        <v>695</v>
      </c>
      <c s="35" t="s">
        <v>5</v>
      </c>
      <c s="6" t="s">
        <v>696</v>
      </c>
      <c s="36" t="s">
        <v>83</v>
      </c>
      <c s="37">
        <v>1</v>
      </c>
      <c s="36">
        <v>0</v>
      </c>
      <c s="36">
        <f>ROUND(G373*H373,6)</f>
      </c>
      <c r="L373" s="38">
        <v>0</v>
      </c>
      <c s="32">
        <f>ROUND(ROUND(L373,2)*ROUND(G373,3),2)</f>
      </c>
      <c s="36" t="s">
        <v>56</v>
      </c>
      <c>
        <f>(M373*21)/100</f>
      </c>
      <c t="s">
        <v>27</v>
      </c>
    </row>
    <row r="374" spans="1:5" ht="12.75">
      <c r="A374" s="35" t="s">
        <v>57</v>
      </c>
      <c r="E374" s="39" t="s">
        <v>5</v>
      </c>
    </row>
    <row r="375" spans="1:5" ht="12.75">
      <c r="A375" s="35" t="s">
        <v>58</v>
      </c>
      <c r="E375" s="40" t="s">
        <v>5</v>
      </c>
    </row>
    <row r="376" spans="1:5" ht="127.5">
      <c r="A376" t="s">
        <v>59</v>
      </c>
      <c r="E376" s="39" t="s">
        <v>591</v>
      </c>
    </row>
    <row r="377" spans="1:16" ht="12.75">
      <c r="A377" t="s">
        <v>52</v>
      </c>
      <c s="34" t="s">
        <v>112</v>
      </c>
      <c s="34" t="s">
        <v>697</v>
      </c>
      <c s="35" t="s">
        <v>5</v>
      </c>
      <c s="6" t="s">
        <v>698</v>
      </c>
      <c s="36" t="s">
        <v>83</v>
      </c>
      <c s="37">
        <v>2</v>
      </c>
      <c s="36">
        <v>0</v>
      </c>
      <c s="36">
        <f>ROUND(G377*H377,6)</f>
      </c>
      <c r="L377" s="38">
        <v>0</v>
      </c>
      <c s="32">
        <f>ROUND(ROUND(L377,2)*ROUND(G377,3),2)</f>
      </c>
      <c s="36" t="s">
        <v>56</v>
      </c>
      <c>
        <f>(M377*21)/100</f>
      </c>
      <c t="s">
        <v>27</v>
      </c>
    </row>
    <row r="378" spans="1:5" ht="12.75">
      <c r="A378" s="35" t="s">
        <v>57</v>
      </c>
      <c r="E378" s="39" t="s">
        <v>5</v>
      </c>
    </row>
    <row r="379" spans="1:5" ht="12.75">
      <c r="A379" s="35" t="s">
        <v>58</v>
      </c>
      <c r="E379" s="40" t="s">
        <v>5</v>
      </c>
    </row>
    <row r="380" spans="1:5" ht="178.5">
      <c r="A380" t="s">
        <v>59</v>
      </c>
      <c r="E380" s="39" t="s">
        <v>682</v>
      </c>
    </row>
    <row r="381" spans="1:16" ht="12.75">
      <c r="A381" t="s">
        <v>52</v>
      </c>
      <c s="34" t="s">
        <v>116</v>
      </c>
      <c s="34" t="s">
        <v>699</v>
      </c>
      <c s="35" t="s">
        <v>5</v>
      </c>
      <c s="6" t="s">
        <v>700</v>
      </c>
      <c s="36" t="s">
        <v>83</v>
      </c>
      <c s="37">
        <v>2</v>
      </c>
      <c s="36">
        <v>0</v>
      </c>
      <c s="36">
        <f>ROUND(G381*H381,6)</f>
      </c>
      <c r="L381" s="38">
        <v>0</v>
      </c>
      <c s="32">
        <f>ROUND(ROUND(L381,2)*ROUND(G381,3),2)</f>
      </c>
      <c s="36" t="s">
        <v>56</v>
      </c>
      <c>
        <f>(M381*21)/100</f>
      </c>
      <c t="s">
        <v>27</v>
      </c>
    </row>
    <row r="382" spans="1:5" ht="12.75">
      <c r="A382" s="35" t="s">
        <v>57</v>
      </c>
      <c r="E382" s="39" t="s">
        <v>5</v>
      </c>
    </row>
    <row r="383" spans="1:5" ht="12.75">
      <c r="A383" s="35" t="s">
        <v>58</v>
      </c>
      <c r="E383" s="40" t="s">
        <v>5</v>
      </c>
    </row>
    <row r="384" spans="1:5" ht="127.5">
      <c r="A384" t="s">
        <v>59</v>
      </c>
      <c r="E384" s="39" t="s">
        <v>591</v>
      </c>
    </row>
    <row r="385" spans="1:16" ht="12.75">
      <c r="A385" t="s">
        <v>52</v>
      </c>
      <c s="34" t="s">
        <v>120</v>
      </c>
      <c s="34" t="s">
        <v>701</v>
      </c>
      <c s="35" t="s">
        <v>5</v>
      </c>
      <c s="6" t="s">
        <v>702</v>
      </c>
      <c s="36" t="s">
        <v>83</v>
      </c>
      <c s="37">
        <v>2</v>
      </c>
      <c s="36">
        <v>0</v>
      </c>
      <c s="36">
        <f>ROUND(G385*H385,6)</f>
      </c>
      <c r="L385" s="38">
        <v>0</v>
      </c>
      <c s="32">
        <f>ROUND(ROUND(L385,2)*ROUND(G385,3),2)</f>
      </c>
      <c s="36" t="s">
        <v>56</v>
      </c>
      <c>
        <f>(M385*21)/100</f>
      </c>
      <c t="s">
        <v>27</v>
      </c>
    </row>
    <row r="386" spans="1:5" ht="12.75">
      <c r="A386" s="35" t="s">
        <v>57</v>
      </c>
      <c r="E386" s="39" t="s">
        <v>5</v>
      </c>
    </row>
    <row r="387" spans="1:5" ht="12.75">
      <c r="A387" s="35" t="s">
        <v>58</v>
      </c>
      <c r="E387" s="40" t="s">
        <v>5</v>
      </c>
    </row>
    <row r="388" spans="1:5" ht="178.5">
      <c r="A388" t="s">
        <v>59</v>
      </c>
      <c r="E388" s="39" t="s">
        <v>682</v>
      </c>
    </row>
    <row r="389" spans="1:16" ht="12.75">
      <c r="A389" t="s">
        <v>52</v>
      </c>
      <c s="34" t="s">
        <v>123</v>
      </c>
      <c s="34" t="s">
        <v>703</v>
      </c>
      <c s="35" t="s">
        <v>5</v>
      </c>
      <c s="6" t="s">
        <v>704</v>
      </c>
      <c s="36" t="s">
        <v>83</v>
      </c>
      <c s="37">
        <v>2</v>
      </c>
      <c s="36">
        <v>0</v>
      </c>
      <c s="36">
        <f>ROUND(G389*H389,6)</f>
      </c>
      <c r="L389" s="38">
        <v>0</v>
      </c>
      <c s="32">
        <f>ROUND(ROUND(L389,2)*ROUND(G389,3),2)</f>
      </c>
      <c s="36" t="s">
        <v>56</v>
      </c>
      <c>
        <f>(M389*21)/100</f>
      </c>
      <c t="s">
        <v>27</v>
      </c>
    </row>
    <row r="390" spans="1:5" ht="12.75">
      <c r="A390" s="35" t="s">
        <v>57</v>
      </c>
      <c r="E390" s="39" t="s">
        <v>5</v>
      </c>
    </row>
    <row r="391" spans="1:5" ht="12.75">
      <c r="A391" s="35" t="s">
        <v>58</v>
      </c>
      <c r="E391" s="40" t="s">
        <v>5</v>
      </c>
    </row>
    <row r="392" spans="1:5" ht="127.5">
      <c r="A392" t="s">
        <v>59</v>
      </c>
      <c r="E392" s="39" t="s">
        <v>591</v>
      </c>
    </row>
    <row r="393" spans="1:16" ht="12.75">
      <c r="A393" t="s">
        <v>52</v>
      </c>
      <c s="34" t="s">
        <v>128</v>
      </c>
      <c s="34" t="s">
        <v>705</v>
      </c>
      <c s="35" t="s">
        <v>5</v>
      </c>
      <c s="6" t="s">
        <v>706</v>
      </c>
      <c s="36" t="s">
        <v>83</v>
      </c>
      <c s="37">
        <v>2</v>
      </c>
      <c s="36">
        <v>0</v>
      </c>
      <c s="36">
        <f>ROUND(G393*H393,6)</f>
      </c>
      <c r="L393" s="38">
        <v>0</v>
      </c>
      <c s="32">
        <f>ROUND(ROUND(L393,2)*ROUND(G393,3),2)</f>
      </c>
      <c s="36" t="s">
        <v>56</v>
      </c>
      <c>
        <f>(M393*21)/100</f>
      </c>
      <c t="s">
        <v>27</v>
      </c>
    </row>
    <row r="394" spans="1:5" ht="12.75">
      <c r="A394" s="35" t="s">
        <v>57</v>
      </c>
      <c r="E394" s="39" t="s">
        <v>5</v>
      </c>
    </row>
    <row r="395" spans="1:5" ht="12.75">
      <c r="A395" s="35" t="s">
        <v>58</v>
      </c>
      <c r="E395" s="40" t="s">
        <v>5</v>
      </c>
    </row>
    <row r="396" spans="1:5" ht="178.5">
      <c r="A396" t="s">
        <v>59</v>
      </c>
      <c r="E396" s="39" t="s">
        <v>682</v>
      </c>
    </row>
    <row r="397" spans="1:16" ht="12.75">
      <c r="A397" t="s">
        <v>52</v>
      </c>
      <c s="34" t="s">
        <v>131</v>
      </c>
      <c s="34" t="s">
        <v>707</v>
      </c>
      <c s="35" t="s">
        <v>5</v>
      </c>
      <c s="6" t="s">
        <v>708</v>
      </c>
      <c s="36" t="s">
        <v>83</v>
      </c>
      <c s="37">
        <v>2</v>
      </c>
      <c s="36">
        <v>0</v>
      </c>
      <c s="36">
        <f>ROUND(G397*H397,6)</f>
      </c>
      <c r="L397" s="38">
        <v>0</v>
      </c>
      <c s="32">
        <f>ROUND(ROUND(L397,2)*ROUND(G397,3),2)</f>
      </c>
      <c s="36" t="s">
        <v>56</v>
      </c>
      <c>
        <f>(M397*21)/100</f>
      </c>
      <c t="s">
        <v>27</v>
      </c>
    </row>
    <row r="398" spans="1:5" ht="12.75">
      <c r="A398" s="35" t="s">
        <v>57</v>
      </c>
      <c r="E398" s="39" t="s">
        <v>5</v>
      </c>
    </row>
    <row r="399" spans="1:5" ht="12.75">
      <c r="A399" s="35" t="s">
        <v>58</v>
      </c>
      <c r="E399" s="40" t="s">
        <v>5</v>
      </c>
    </row>
    <row r="400" spans="1:5" ht="127.5">
      <c r="A400" t="s">
        <v>59</v>
      </c>
      <c r="E400" s="39" t="s">
        <v>591</v>
      </c>
    </row>
    <row r="401" spans="1:16" ht="12.75">
      <c r="A401" t="s">
        <v>52</v>
      </c>
      <c s="34" t="s">
        <v>134</v>
      </c>
      <c s="34" t="s">
        <v>709</v>
      </c>
      <c s="35" t="s">
        <v>5</v>
      </c>
      <c s="6" t="s">
        <v>710</v>
      </c>
      <c s="36" t="s">
        <v>83</v>
      </c>
      <c s="37">
        <v>1</v>
      </c>
      <c s="36">
        <v>0</v>
      </c>
      <c s="36">
        <f>ROUND(G401*H401,6)</f>
      </c>
      <c r="L401" s="38">
        <v>0</v>
      </c>
      <c s="32">
        <f>ROUND(ROUND(L401,2)*ROUND(G401,3),2)</f>
      </c>
      <c s="36" t="s">
        <v>56</v>
      </c>
      <c>
        <f>(M401*21)/100</f>
      </c>
      <c t="s">
        <v>27</v>
      </c>
    </row>
    <row r="402" spans="1:5" ht="12.75">
      <c r="A402" s="35" t="s">
        <v>57</v>
      </c>
      <c r="E402" s="39" t="s">
        <v>5</v>
      </c>
    </row>
    <row r="403" spans="1:5" ht="12.75">
      <c r="A403" s="35" t="s">
        <v>58</v>
      </c>
      <c r="E403" s="40" t="s">
        <v>5</v>
      </c>
    </row>
    <row r="404" spans="1:5" ht="178.5">
      <c r="A404" t="s">
        <v>59</v>
      </c>
      <c r="E404" s="39" t="s">
        <v>711</v>
      </c>
    </row>
    <row r="405" spans="1:16" ht="12.75">
      <c r="A405" t="s">
        <v>52</v>
      </c>
      <c s="34" t="s">
        <v>138</v>
      </c>
      <c s="34" t="s">
        <v>712</v>
      </c>
      <c s="35" t="s">
        <v>5</v>
      </c>
      <c s="6" t="s">
        <v>713</v>
      </c>
      <c s="36" t="s">
        <v>83</v>
      </c>
      <c s="37">
        <v>1</v>
      </c>
      <c s="36">
        <v>0</v>
      </c>
      <c s="36">
        <f>ROUND(G405*H405,6)</f>
      </c>
      <c r="L405" s="38">
        <v>0</v>
      </c>
      <c s="32">
        <f>ROUND(ROUND(L405,2)*ROUND(G405,3),2)</f>
      </c>
      <c s="36" t="s">
        <v>56</v>
      </c>
      <c>
        <f>(M405*21)/100</f>
      </c>
      <c t="s">
        <v>27</v>
      </c>
    </row>
    <row r="406" spans="1:5" ht="12.75">
      <c r="A406" s="35" t="s">
        <v>57</v>
      </c>
      <c r="E406" s="39" t="s">
        <v>5</v>
      </c>
    </row>
    <row r="407" spans="1:5" ht="12.75">
      <c r="A407" s="35" t="s">
        <v>58</v>
      </c>
      <c r="E407" s="40" t="s">
        <v>5</v>
      </c>
    </row>
    <row r="408" spans="1:5" ht="127.5">
      <c r="A408" t="s">
        <v>59</v>
      </c>
      <c r="E408" s="39" t="s">
        <v>330</v>
      </c>
    </row>
    <row r="409" spans="1:16" ht="12.75">
      <c r="A409" t="s">
        <v>52</v>
      </c>
      <c s="34" t="s">
        <v>142</v>
      </c>
      <c s="34" t="s">
        <v>714</v>
      </c>
      <c s="35" t="s">
        <v>5</v>
      </c>
      <c s="6" t="s">
        <v>715</v>
      </c>
      <c s="36" t="s">
        <v>83</v>
      </c>
      <c s="37">
        <v>2</v>
      </c>
      <c s="36">
        <v>0</v>
      </c>
      <c s="36">
        <f>ROUND(G409*H409,6)</f>
      </c>
      <c r="L409" s="38">
        <v>0</v>
      </c>
      <c s="32">
        <f>ROUND(ROUND(L409,2)*ROUND(G409,3),2)</f>
      </c>
      <c s="36" t="s">
        <v>56</v>
      </c>
      <c>
        <f>(M409*21)/100</f>
      </c>
      <c t="s">
        <v>27</v>
      </c>
    </row>
    <row r="410" spans="1:5" ht="12.75">
      <c r="A410" s="35" t="s">
        <v>57</v>
      </c>
      <c r="E410" s="39" t="s">
        <v>5</v>
      </c>
    </row>
    <row r="411" spans="1:5" ht="12.75">
      <c r="A411" s="35" t="s">
        <v>58</v>
      </c>
      <c r="E411" s="40" t="s">
        <v>5</v>
      </c>
    </row>
    <row r="412" spans="1:5" ht="178.5">
      <c r="A412" t="s">
        <v>59</v>
      </c>
      <c r="E412" s="39" t="s">
        <v>682</v>
      </c>
    </row>
    <row r="413" spans="1:16" ht="12.75">
      <c r="A413" t="s">
        <v>52</v>
      </c>
      <c s="34" t="s">
        <v>146</v>
      </c>
      <c s="34" t="s">
        <v>716</v>
      </c>
      <c s="35" t="s">
        <v>5</v>
      </c>
      <c s="6" t="s">
        <v>717</v>
      </c>
      <c s="36" t="s">
        <v>83</v>
      </c>
      <c s="37">
        <v>2</v>
      </c>
      <c s="36">
        <v>0</v>
      </c>
      <c s="36">
        <f>ROUND(G413*H413,6)</f>
      </c>
      <c r="L413" s="38">
        <v>0</v>
      </c>
      <c s="32">
        <f>ROUND(ROUND(L413,2)*ROUND(G413,3),2)</f>
      </c>
      <c s="36" t="s">
        <v>56</v>
      </c>
      <c>
        <f>(M413*21)/100</f>
      </c>
      <c t="s">
        <v>27</v>
      </c>
    </row>
    <row r="414" spans="1:5" ht="12.75">
      <c r="A414" s="35" t="s">
        <v>57</v>
      </c>
      <c r="E414" s="39" t="s">
        <v>5</v>
      </c>
    </row>
    <row r="415" spans="1:5" ht="12.75">
      <c r="A415" s="35" t="s">
        <v>58</v>
      </c>
      <c r="E415" s="40" t="s">
        <v>5</v>
      </c>
    </row>
    <row r="416" spans="1:5" ht="127.5">
      <c r="A416" t="s">
        <v>59</v>
      </c>
      <c r="E416" s="39" t="s">
        <v>591</v>
      </c>
    </row>
    <row r="417" spans="1:16" ht="12.75">
      <c r="A417" t="s">
        <v>52</v>
      </c>
      <c s="34" t="s">
        <v>149</v>
      </c>
      <c s="34" t="s">
        <v>718</v>
      </c>
      <c s="35" t="s">
        <v>5</v>
      </c>
      <c s="6" t="s">
        <v>719</v>
      </c>
      <c s="36" t="s">
        <v>83</v>
      </c>
      <c s="37">
        <v>2</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78.5">
      <c r="A420" t="s">
        <v>59</v>
      </c>
      <c r="E420" s="39" t="s">
        <v>682</v>
      </c>
    </row>
    <row r="421" spans="1:16" ht="12.75">
      <c r="A421" t="s">
        <v>52</v>
      </c>
      <c s="34" t="s">
        <v>152</v>
      </c>
      <c s="34" t="s">
        <v>720</v>
      </c>
      <c s="35" t="s">
        <v>5</v>
      </c>
      <c s="6" t="s">
        <v>721</v>
      </c>
      <c s="36" t="s">
        <v>83</v>
      </c>
      <c s="37">
        <v>2</v>
      </c>
      <c s="36">
        <v>0</v>
      </c>
      <c s="36">
        <f>ROUND(G421*H421,6)</f>
      </c>
      <c r="L421" s="38">
        <v>0</v>
      </c>
      <c s="32">
        <f>ROUND(ROUND(L421,2)*ROUND(G421,3),2)</f>
      </c>
      <c s="36" t="s">
        <v>56</v>
      </c>
      <c>
        <f>(M421*21)/100</f>
      </c>
      <c t="s">
        <v>27</v>
      </c>
    </row>
    <row r="422" spans="1:5" ht="12.75">
      <c r="A422" s="35" t="s">
        <v>57</v>
      </c>
      <c r="E422" s="39" t="s">
        <v>5</v>
      </c>
    </row>
    <row r="423" spans="1:5" ht="12.75">
      <c r="A423" s="35" t="s">
        <v>58</v>
      </c>
      <c r="E423" s="40" t="s">
        <v>5</v>
      </c>
    </row>
    <row r="424" spans="1:5" ht="127.5">
      <c r="A424" t="s">
        <v>59</v>
      </c>
      <c r="E424" s="39" t="s">
        <v>591</v>
      </c>
    </row>
    <row r="425" spans="1:16" ht="25.5">
      <c r="A425" t="s">
        <v>52</v>
      </c>
      <c s="34" t="s">
        <v>155</v>
      </c>
      <c s="34" t="s">
        <v>722</v>
      </c>
      <c s="35" t="s">
        <v>5</v>
      </c>
      <c s="6" t="s">
        <v>723</v>
      </c>
      <c s="36" t="s">
        <v>83</v>
      </c>
      <c s="37">
        <v>1</v>
      </c>
      <c s="36">
        <v>0</v>
      </c>
      <c s="36">
        <f>ROUND(G425*H425,6)</f>
      </c>
      <c r="L425" s="38">
        <v>0</v>
      </c>
      <c s="32">
        <f>ROUND(ROUND(L425,2)*ROUND(G425,3),2)</f>
      </c>
      <c s="36" t="s">
        <v>56</v>
      </c>
      <c>
        <f>(M425*21)/100</f>
      </c>
      <c t="s">
        <v>27</v>
      </c>
    </row>
    <row r="426" spans="1:5" ht="12.75">
      <c r="A426" s="35" t="s">
        <v>57</v>
      </c>
      <c r="E426" s="39" t="s">
        <v>5</v>
      </c>
    </row>
    <row r="427" spans="1:5" ht="12.75">
      <c r="A427" s="35" t="s">
        <v>58</v>
      </c>
      <c r="E427" s="40" t="s">
        <v>5</v>
      </c>
    </row>
    <row r="428" spans="1:5" ht="178.5">
      <c r="A428" t="s">
        <v>59</v>
      </c>
      <c r="E428" s="39" t="s">
        <v>711</v>
      </c>
    </row>
    <row r="429" spans="1:16" ht="25.5">
      <c r="A429" t="s">
        <v>52</v>
      </c>
      <c s="34" t="s">
        <v>159</v>
      </c>
      <c s="34" t="s">
        <v>722</v>
      </c>
      <c s="35" t="s">
        <v>50</v>
      </c>
      <c s="6" t="s">
        <v>723</v>
      </c>
      <c s="36" t="s">
        <v>83</v>
      </c>
      <c s="37">
        <v>1</v>
      </c>
      <c s="36">
        <v>0</v>
      </c>
      <c s="36">
        <f>ROUND(G429*H429,6)</f>
      </c>
      <c r="L429" s="38">
        <v>0</v>
      </c>
      <c s="32">
        <f>ROUND(ROUND(L429,2)*ROUND(G429,3),2)</f>
      </c>
      <c s="36" t="s">
        <v>56</v>
      </c>
      <c>
        <f>(M429*21)/100</f>
      </c>
      <c t="s">
        <v>27</v>
      </c>
    </row>
    <row r="430" spans="1:5" ht="12.75">
      <c r="A430" s="35" t="s">
        <v>57</v>
      </c>
      <c r="E430" s="39" t="s">
        <v>5</v>
      </c>
    </row>
    <row r="431" spans="1:5" ht="12.75">
      <c r="A431" s="35" t="s">
        <v>58</v>
      </c>
      <c r="E431" s="40" t="s">
        <v>5</v>
      </c>
    </row>
    <row r="432" spans="1:5" ht="178.5">
      <c r="A432" t="s">
        <v>59</v>
      </c>
      <c r="E432" s="39" t="s">
        <v>682</v>
      </c>
    </row>
    <row r="433" spans="1:16" ht="25.5">
      <c r="A433" t="s">
        <v>52</v>
      </c>
      <c s="34" t="s">
        <v>162</v>
      </c>
      <c s="34" t="s">
        <v>724</v>
      </c>
      <c s="35" t="s">
        <v>5</v>
      </c>
      <c s="6" t="s">
        <v>725</v>
      </c>
      <c s="36" t="s">
        <v>83</v>
      </c>
      <c s="37">
        <v>1</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178.5">
      <c r="A436" t="s">
        <v>59</v>
      </c>
      <c r="E436" s="39" t="s">
        <v>682</v>
      </c>
    </row>
    <row r="437" spans="1:16" ht="12.75">
      <c r="A437" t="s">
        <v>52</v>
      </c>
      <c s="34" t="s">
        <v>166</v>
      </c>
      <c s="34" t="s">
        <v>726</v>
      </c>
      <c s="35" t="s">
        <v>5</v>
      </c>
      <c s="6" t="s">
        <v>727</v>
      </c>
      <c s="36" t="s">
        <v>83</v>
      </c>
      <c s="37">
        <v>1</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127.5">
      <c r="A440" t="s">
        <v>59</v>
      </c>
      <c r="E440" s="39" t="s">
        <v>330</v>
      </c>
    </row>
    <row r="441" spans="1:16" ht="12.75">
      <c r="A441" t="s">
        <v>52</v>
      </c>
      <c s="34" t="s">
        <v>170</v>
      </c>
      <c s="34" t="s">
        <v>726</v>
      </c>
      <c s="35" t="s">
        <v>50</v>
      </c>
      <c s="6" t="s">
        <v>727</v>
      </c>
      <c s="36" t="s">
        <v>83</v>
      </c>
      <c s="37">
        <v>1</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127.5">
      <c r="A444" t="s">
        <v>59</v>
      </c>
      <c r="E444" s="39" t="s">
        <v>591</v>
      </c>
    </row>
    <row r="445" spans="1:16" ht="12.75">
      <c r="A445" t="s">
        <v>52</v>
      </c>
      <c s="34" t="s">
        <v>173</v>
      </c>
      <c s="34" t="s">
        <v>728</v>
      </c>
      <c s="35" t="s">
        <v>5</v>
      </c>
      <c s="6" t="s">
        <v>729</v>
      </c>
      <c s="36" t="s">
        <v>83</v>
      </c>
      <c s="37">
        <v>1</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178.5">
      <c r="A448" t="s">
        <v>59</v>
      </c>
      <c r="E448" s="39" t="s">
        <v>682</v>
      </c>
    </row>
    <row r="449" spans="1:16" ht="12.75">
      <c r="A449" t="s">
        <v>52</v>
      </c>
      <c s="34" t="s">
        <v>177</v>
      </c>
      <c s="34" t="s">
        <v>730</v>
      </c>
      <c s="35" t="s">
        <v>5</v>
      </c>
      <c s="6" t="s">
        <v>731</v>
      </c>
      <c s="36" t="s">
        <v>83</v>
      </c>
      <c s="37">
        <v>1</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127.5">
      <c r="A452" t="s">
        <v>59</v>
      </c>
      <c r="E452" s="39" t="s">
        <v>591</v>
      </c>
    </row>
    <row r="453" spans="1:16" ht="12.75">
      <c r="A453" t="s">
        <v>52</v>
      </c>
      <c s="34" t="s">
        <v>181</v>
      </c>
      <c s="34" t="s">
        <v>732</v>
      </c>
      <c s="35" t="s">
        <v>5</v>
      </c>
      <c s="6" t="s">
        <v>733</v>
      </c>
      <c s="36" t="s">
        <v>83</v>
      </c>
      <c s="37">
        <v>1</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178.5">
      <c r="A456" t="s">
        <v>59</v>
      </c>
      <c r="E456" s="39" t="s">
        <v>682</v>
      </c>
    </row>
    <row r="457" spans="1:16" ht="12.75">
      <c r="A457" t="s">
        <v>52</v>
      </c>
      <c s="34" t="s">
        <v>185</v>
      </c>
      <c s="34" t="s">
        <v>734</v>
      </c>
      <c s="35" t="s">
        <v>5</v>
      </c>
      <c s="6" t="s">
        <v>735</v>
      </c>
      <c s="36" t="s">
        <v>83</v>
      </c>
      <c s="37">
        <v>1</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178.5">
      <c r="A460" t="s">
        <v>59</v>
      </c>
      <c r="E460" s="39" t="s">
        <v>682</v>
      </c>
    </row>
    <row r="461" spans="1:16" ht="12.75">
      <c r="A461" t="s">
        <v>52</v>
      </c>
      <c s="34" t="s">
        <v>189</v>
      </c>
      <c s="34" t="s">
        <v>736</v>
      </c>
      <c s="35" t="s">
        <v>5</v>
      </c>
      <c s="6" t="s">
        <v>737</v>
      </c>
      <c s="36" t="s">
        <v>83</v>
      </c>
      <c s="37">
        <v>1</v>
      </c>
      <c s="36">
        <v>0</v>
      </c>
      <c s="36">
        <f>ROUND(G461*H461,6)</f>
      </c>
      <c r="L461" s="38">
        <v>0</v>
      </c>
      <c s="32">
        <f>ROUND(ROUND(L461,2)*ROUND(G461,3),2)</f>
      </c>
      <c s="36" t="s">
        <v>56</v>
      </c>
      <c>
        <f>(M461*21)/100</f>
      </c>
      <c t="s">
        <v>27</v>
      </c>
    </row>
    <row r="462" spans="1:5" ht="12.75">
      <c r="A462" s="35" t="s">
        <v>57</v>
      </c>
      <c r="E462" s="39" t="s">
        <v>5</v>
      </c>
    </row>
    <row r="463" spans="1:5" ht="12.75">
      <c r="A463" s="35" t="s">
        <v>58</v>
      </c>
      <c r="E463" s="40" t="s">
        <v>5</v>
      </c>
    </row>
    <row r="464" spans="1:5" ht="127.5">
      <c r="A464" t="s">
        <v>59</v>
      </c>
      <c r="E464" s="39" t="s">
        <v>591</v>
      </c>
    </row>
    <row r="465" spans="1:16" ht="12.75">
      <c r="A465" t="s">
        <v>52</v>
      </c>
      <c s="34" t="s">
        <v>193</v>
      </c>
      <c s="34" t="s">
        <v>738</v>
      </c>
      <c s="35" t="s">
        <v>5</v>
      </c>
      <c s="6" t="s">
        <v>739</v>
      </c>
      <c s="36" t="s">
        <v>83</v>
      </c>
      <c s="37">
        <v>1</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191.25">
      <c r="A468" t="s">
        <v>59</v>
      </c>
      <c r="E468" s="39" t="s">
        <v>679</v>
      </c>
    </row>
    <row r="469" spans="1:16" ht="12.75">
      <c r="A469" t="s">
        <v>52</v>
      </c>
      <c s="34" t="s">
        <v>197</v>
      </c>
      <c s="34" t="s">
        <v>740</v>
      </c>
      <c s="35" t="s">
        <v>5</v>
      </c>
      <c s="6" t="s">
        <v>741</v>
      </c>
      <c s="36" t="s">
        <v>83</v>
      </c>
      <c s="37">
        <v>2</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140.25">
      <c r="A472" t="s">
        <v>59</v>
      </c>
      <c r="E472" s="39" t="s">
        <v>644</v>
      </c>
    </row>
    <row r="473" spans="1:16" ht="12.75">
      <c r="A473" t="s">
        <v>52</v>
      </c>
      <c s="34" t="s">
        <v>201</v>
      </c>
      <c s="34" t="s">
        <v>742</v>
      </c>
      <c s="35" t="s">
        <v>5</v>
      </c>
      <c s="6" t="s">
        <v>743</v>
      </c>
      <c s="36" t="s">
        <v>280</v>
      </c>
      <c s="37">
        <v>8</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114.75">
      <c r="A476" t="s">
        <v>59</v>
      </c>
      <c r="E476" s="39" t="s">
        <v>744</v>
      </c>
    </row>
    <row r="477" spans="1:16" ht="25.5">
      <c r="A477" t="s">
        <v>52</v>
      </c>
      <c s="34" t="s">
        <v>205</v>
      </c>
      <c s="34" t="s">
        <v>745</v>
      </c>
      <c s="35" t="s">
        <v>5</v>
      </c>
      <c s="6" t="s">
        <v>746</v>
      </c>
      <c s="36" t="s">
        <v>83</v>
      </c>
      <c s="37">
        <v>1</v>
      </c>
      <c s="36">
        <v>0</v>
      </c>
      <c s="36">
        <f>ROUND(G477*H477,6)</f>
      </c>
      <c r="L477" s="38">
        <v>0</v>
      </c>
      <c s="32">
        <f>ROUND(ROUND(L477,2)*ROUND(G477,3),2)</f>
      </c>
      <c s="36" t="s">
        <v>56</v>
      </c>
      <c>
        <f>(M477*21)/100</f>
      </c>
      <c t="s">
        <v>27</v>
      </c>
    </row>
    <row r="478" spans="1:5" ht="12.75">
      <c r="A478" s="35" t="s">
        <v>57</v>
      </c>
      <c r="E478" s="39" t="s">
        <v>5</v>
      </c>
    </row>
    <row r="479" spans="1:5" ht="12.75">
      <c r="A479" s="35" t="s">
        <v>58</v>
      </c>
      <c r="E479" s="40" t="s">
        <v>5</v>
      </c>
    </row>
    <row r="480" spans="1:5" ht="140.25">
      <c r="A480" t="s">
        <v>59</v>
      </c>
      <c r="E480" s="39" t="s">
        <v>644</v>
      </c>
    </row>
    <row r="481" spans="1:16" ht="12.75">
      <c r="A481" t="s">
        <v>52</v>
      </c>
      <c s="34" t="s">
        <v>209</v>
      </c>
      <c s="34" t="s">
        <v>747</v>
      </c>
      <c s="35" t="s">
        <v>5</v>
      </c>
      <c s="6" t="s">
        <v>748</v>
      </c>
      <c s="36" t="s">
        <v>83</v>
      </c>
      <c s="37">
        <v>1</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140.25">
      <c r="A484" t="s">
        <v>59</v>
      </c>
      <c r="E484" s="39" t="s">
        <v>644</v>
      </c>
    </row>
    <row r="485" spans="1:16" ht="12.75">
      <c r="A485" t="s">
        <v>52</v>
      </c>
      <c s="34" t="s">
        <v>213</v>
      </c>
      <c s="34" t="s">
        <v>749</v>
      </c>
      <c s="35" t="s">
        <v>5</v>
      </c>
      <c s="6" t="s">
        <v>750</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140.25">
      <c r="A488" t="s">
        <v>59</v>
      </c>
      <c r="E488" s="39" t="s">
        <v>644</v>
      </c>
    </row>
    <row r="489" spans="1:16" ht="12.75">
      <c r="A489" t="s">
        <v>52</v>
      </c>
      <c s="34" t="s">
        <v>217</v>
      </c>
      <c s="34" t="s">
        <v>751</v>
      </c>
      <c s="35" t="s">
        <v>5</v>
      </c>
      <c s="6" t="s">
        <v>752</v>
      </c>
      <c s="36" t="s">
        <v>83</v>
      </c>
      <c s="37">
        <v>1</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114.75">
      <c r="A492" t="s">
        <v>59</v>
      </c>
      <c r="E492" s="39" t="s">
        <v>753</v>
      </c>
    </row>
    <row r="493" spans="1:16" ht="25.5">
      <c r="A493" t="s">
        <v>52</v>
      </c>
      <c s="34" t="s">
        <v>221</v>
      </c>
      <c s="34" t="s">
        <v>754</v>
      </c>
      <c s="35" t="s">
        <v>5</v>
      </c>
      <c s="6" t="s">
        <v>755</v>
      </c>
      <c s="36" t="s">
        <v>83</v>
      </c>
      <c s="37">
        <v>1</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178.5">
      <c r="A496" t="s">
        <v>59</v>
      </c>
      <c r="E496" s="39" t="s">
        <v>711</v>
      </c>
    </row>
    <row r="497" spans="1:13" ht="12.75">
      <c r="A497" t="s">
        <v>49</v>
      </c>
      <c r="C497" s="31" t="s">
        <v>649</v>
      </c>
      <c r="E497" s="33" t="s">
        <v>650</v>
      </c>
      <c r="J497" s="32">
        <f>0</f>
      </c>
      <c s="32">
        <f>0</f>
      </c>
      <c s="32">
        <f>0+L498</f>
      </c>
      <c s="32">
        <f>0+M498</f>
      </c>
    </row>
    <row r="498" spans="1:16" ht="25.5">
      <c r="A498" t="s">
        <v>52</v>
      </c>
      <c s="34" t="s">
        <v>225</v>
      </c>
      <c s="34" t="s">
        <v>651</v>
      </c>
      <c s="35" t="s">
        <v>652</v>
      </c>
      <c s="6" t="s">
        <v>653</v>
      </c>
      <c s="36" t="s">
        <v>654</v>
      </c>
      <c s="37">
        <v>0.003</v>
      </c>
      <c s="36">
        <v>0</v>
      </c>
      <c s="36">
        <f>ROUND(G498*H498,6)</f>
      </c>
      <c r="L498" s="38">
        <v>0</v>
      </c>
      <c s="32">
        <f>ROUND(ROUND(L498,2)*ROUND(G498,3),2)</f>
      </c>
      <c s="36" t="s">
        <v>655</v>
      </c>
      <c>
        <f>(M498*21)/100</f>
      </c>
      <c t="s">
        <v>27</v>
      </c>
    </row>
    <row r="499" spans="1:5" ht="12.75">
      <c r="A499" s="35" t="s">
        <v>57</v>
      </c>
      <c r="E499" s="39" t="s">
        <v>656</v>
      </c>
    </row>
    <row r="500" spans="1:5" ht="12.75">
      <c r="A500" s="35" t="s">
        <v>58</v>
      </c>
      <c r="E500" s="40" t="s">
        <v>5</v>
      </c>
    </row>
    <row r="501" spans="1:5" ht="165.75">
      <c r="A501" t="s">
        <v>59</v>
      </c>
      <c r="E501" s="39" t="s">
        <v>657</v>
      </c>
    </row>
    <row r="502" spans="1:13" ht="12.75">
      <c r="A502" t="s">
        <v>46</v>
      </c>
      <c r="C502" s="31" t="s">
        <v>756</v>
      </c>
      <c r="E502" s="33" t="s">
        <v>757</v>
      </c>
      <c r="J502" s="32">
        <f>0+J503+J512+J785</f>
      </c>
      <c s="32">
        <f>0+K503+K512+K785</f>
      </c>
      <c s="32">
        <f>0+L503+L512+L785</f>
      </c>
      <c s="32">
        <f>0+M503+M512+M785</f>
      </c>
    </row>
    <row r="503" spans="1:13" ht="12.75">
      <c r="A503" t="s">
        <v>49</v>
      </c>
      <c r="C503" s="31" t="s">
        <v>50</v>
      </c>
      <c r="E503" s="33" t="s">
        <v>51</v>
      </c>
      <c r="J503" s="32">
        <f>0</f>
      </c>
      <c s="32">
        <f>0</f>
      </c>
      <c s="32">
        <f>0+L504+L508</f>
      </c>
      <c s="32">
        <f>0+M504+M508</f>
      </c>
    </row>
    <row r="504" spans="1:16" ht="12.75">
      <c r="A504" t="s">
        <v>52</v>
      </c>
      <c s="34" t="s">
        <v>50</v>
      </c>
      <c s="34" t="s">
        <v>569</v>
      </c>
      <c s="35" t="s">
        <v>5</v>
      </c>
      <c s="6" t="s">
        <v>570</v>
      </c>
      <c s="36" t="s">
        <v>55</v>
      </c>
      <c s="37">
        <v>90</v>
      </c>
      <c s="36">
        <v>0</v>
      </c>
      <c s="36">
        <f>ROUND(G504*H504,6)</f>
      </c>
      <c r="L504" s="38">
        <v>0</v>
      </c>
      <c s="32">
        <f>ROUND(ROUND(L504,2)*ROUND(G504,3),2)</f>
      </c>
      <c s="36" t="s">
        <v>56</v>
      </c>
      <c>
        <f>(M504*21)/100</f>
      </c>
      <c t="s">
        <v>27</v>
      </c>
    </row>
    <row r="505" spans="1:5" ht="12.75">
      <c r="A505" s="35" t="s">
        <v>57</v>
      </c>
      <c r="E505" s="39" t="s">
        <v>5</v>
      </c>
    </row>
    <row r="506" spans="1:5" ht="12.75">
      <c r="A506" s="35" t="s">
        <v>58</v>
      </c>
      <c r="E506" s="40" t="s">
        <v>5</v>
      </c>
    </row>
    <row r="507" spans="1:5" ht="344.25">
      <c r="A507" t="s">
        <v>59</v>
      </c>
      <c r="E507" s="39" t="s">
        <v>571</v>
      </c>
    </row>
    <row r="508" spans="1:16" ht="12.75">
      <c r="A508" t="s">
        <v>52</v>
      </c>
      <c s="34" t="s">
        <v>27</v>
      </c>
      <c s="34" t="s">
        <v>758</v>
      </c>
      <c s="35" t="s">
        <v>5</v>
      </c>
      <c s="6" t="s">
        <v>759</v>
      </c>
      <c s="36" t="s">
        <v>68</v>
      </c>
      <c s="37">
        <v>32</v>
      </c>
      <c s="36">
        <v>0</v>
      </c>
      <c s="36">
        <f>ROUND(G508*H508,6)</f>
      </c>
      <c r="L508" s="38">
        <v>0</v>
      </c>
      <c s="32">
        <f>ROUND(ROUND(L508,2)*ROUND(G508,3),2)</f>
      </c>
      <c s="36" t="s">
        <v>56</v>
      </c>
      <c>
        <f>(M508*21)/100</f>
      </c>
      <c t="s">
        <v>27</v>
      </c>
    </row>
    <row r="509" spans="1:5" ht="12.75">
      <c r="A509" s="35" t="s">
        <v>57</v>
      </c>
      <c r="E509" s="39" t="s">
        <v>5</v>
      </c>
    </row>
    <row r="510" spans="1:5" ht="12.75">
      <c r="A510" s="35" t="s">
        <v>58</v>
      </c>
      <c r="E510" s="40" t="s">
        <v>5</v>
      </c>
    </row>
    <row r="511" spans="1:5" ht="25.5">
      <c r="A511" t="s">
        <v>59</v>
      </c>
      <c r="E511" s="39" t="s">
        <v>69</v>
      </c>
    </row>
    <row r="512" spans="1:13" ht="12.75">
      <c r="A512" t="s">
        <v>49</v>
      </c>
      <c r="C512" s="31" t="s">
        <v>79</v>
      </c>
      <c r="E512" s="33" t="s">
        <v>80</v>
      </c>
      <c r="J512" s="32">
        <f>0</f>
      </c>
      <c s="32">
        <f>0</f>
      </c>
      <c s="32">
        <f>0+L513+L517+L521+L525+L529+L533+L537+L541+L545+L549+L553+L557+L561+L565+L569+L573+L577+L581+L585+L589+L593+L597+L601+L605+L609+L613+L617+L621+L625+L629+L633+L637+L641+L645+L649+L653+L657+L661+L665+L669+L673+L677+L681+L685+L689+L693+L697+L701+L705+L709+L713+L717+L721+L725+L729+L733+L737+L741+L745+L749+L753+L757+L761+L765+L769+L773+L777+L781</f>
      </c>
      <c s="32">
        <f>0+M513+M517+M521+M525+M529+M533+M537+M541+M545+M549+M553+M557+M561+M565+M569+M573+M577+M581+M585+M589+M593+M597+M601+M605+M609+M613+M617+M621+M625+M629+M633+M637+M641+M645+M649+M653+M657+M661+M665+M669+M673+M677+M681+M685+M689+M693+M697+M701+M705+M709+M713+M717+M721+M725+M729+M733+M737+M741+M745+M749+M753+M757+M761+M765+M769+M773+M777+M781</f>
      </c>
    </row>
    <row r="513" spans="1:16" ht="12.75">
      <c r="A513" t="s">
        <v>52</v>
      </c>
      <c s="34" t="s">
        <v>26</v>
      </c>
      <c s="34" t="s">
        <v>90</v>
      </c>
      <c s="35" t="s">
        <v>5</v>
      </c>
      <c s="6" t="s">
        <v>91</v>
      </c>
      <c s="36" t="s">
        <v>83</v>
      </c>
      <c s="37">
        <v>4</v>
      </c>
      <c s="36">
        <v>0</v>
      </c>
      <c s="36">
        <f>ROUND(G513*H513,6)</f>
      </c>
      <c r="L513" s="38">
        <v>0</v>
      </c>
      <c s="32">
        <f>ROUND(ROUND(L513,2)*ROUND(G513,3),2)</f>
      </c>
      <c s="36" t="s">
        <v>56</v>
      </c>
      <c>
        <f>(M513*21)/100</f>
      </c>
      <c t="s">
        <v>27</v>
      </c>
    </row>
    <row r="514" spans="1:5" ht="12.75">
      <c r="A514" s="35" t="s">
        <v>57</v>
      </c>
      <c r="E514" s="39" t="s">
        <v>5</v>
      </c>
    </row>
    <row r="515" spans="1:5" ht="12.75">
      <c r="A515" s="35" t="s">
        <v>58</v>
      </c>
      <c r="E515" s="40" t="s">
        <v>5</v>
      </c>
    </row>
    <row r="516" spans="1:5" ht="102">
      <c r="A516" t="s">
        <v>59</v>
      </c>
      <c r="E516" s="39" t="s">
        <v>760</v>
      </c>
    </row>
    <row r="517" spans="1:16" ht="12.75">
      <c r="A517" t="s">
        <v>52</v>
      </c>
      <c s="34" t="s">
        <v>65</v>
      </c>
      <c s="34" t="s">
        <v>98</v>
      </c>
      <c s="35" t="s">
        <v>5</v>
      </c>
      <c s="6" t="s">
        <v>99</v>
      </c>
      <c s="36" t="s">
        <v>68</v>
      </c>
      <c s="37">
        <v>50</v>
      </c>
      <c s="36">
        <v>0</v>
      </c>
      <c s="36">
        <f>ROUND(G517*H517,6)</f>
      </c>
      <c r="L517" s="38">
        <v>0</v>
      </c>
      <c s="32">
        <f>ROUND(ROUND(L517,2)*ROUND(G517,3),2)</f>
      </c>
      <c s="36" t="s">
        <v>56</v>
      </c>
      <c>
        <f>(M517*21)/100</f>
      </c>
      <c t="s">
        <v>27</v>
      </c>
    </row>
    <row r="518" spans="1:5" ht="12.75">
      <c r="A518" s="35" t="s">
        <v>57</v>
      </c>
      <c r="E518" s="39" t="s">
        <v>5</v>
      </c>
    </row>
    <row r="519" spans="1:5" ht="12.75">
      <c r="A519" s="35" t="s">
        <v>58</v>
      </c>
      <c r="E519" s="40" t="s">
        <v>5</v>
      </c>
    </row>
    <row r="520" spans="1:5" ht="102">
      <c r="A520" t="s">
        <v>59</v>
      </c>
      <c r="E520" s="39" t="s">
        <v>761</v>
      </c>
    </row>
    <row r="521" spans="1:16" ht="12.75">
      <c r="A521" t="s">
        <v>52</v>
      </c>
      <c s="34" t="s">
        <v>70</v>
      </c>
      <c s="34" t="s">
        <v>762</v>
      </c>
      <c s="35" t="s">
        <v>5</v>
      </c>
      <c s="6" t="s">
        <v>763</v>
      </c>
      <c s="36" t="s">
        <v>68</v>
      </c>
      <c s="37">
        <v>35</v>
      </c>
      <c s="36">
        <v>0</v>
      </c>
      <c s="36">
        <f>ROUND(G521*H521,6)</f>
      </c>
      <c r="L521" s="38">
        <v>0</v>
      </c>
      <c s="32">
        <f>ROUND(ROUND(L521,2)*ROUND(G521,3),2)</f>
      </c>
      <c s="36" t="s">
        <v>56</v>
      </c>
      <c>
        <f>(M521*21)/100</f>
      </c>
      <c t="s">
        <v>27</v>
      </c>
    </row>
    <row r="522" spans="1:5" ht="12.75">
      <c r="A522" s="35" t="s">
        <v>57</v>
      </c>
      <c r="E522" s="39" t="s">
        <v>5</v>
      </c>
    </row>
    <row r="523" spans="1:5" ht="12.75">
      <c r="A523" s="35" t="s">
        <v>58</v>
      </c>
      <c r="E523" s="40" t="s">
        <v>5</v>
      </c>
    </row>
    <row r="524" spans="1:5" ht="102">
      <c r="A524" t="s">
        <v>59</v>
      </c>
      <c r="E524" s="39" t="s">
        <v>764</v>
      </c>
    </row>
    <row r="525" spans="1:16" ht="12.75">
      <c r="A525" t="s">
        <v>52</v>
      </c>
      <c s="34" t="s">
        <v>74</v>
      </c>
      <c s="34" t="s">
        <v>105</v>
      </c>
      <c s="35" t="s">
        <v>5</v>
      </c>
      <c s="6" t="s">
        <v>106</v>
      </c>
      <c s="36" t="s">
        <v>68</v>
      </c>
      <c s="37">
        <v>60</v>
      </c>
      <c s="36">
        <v>0</v>
      </c>
      <c s="36">
        <f>ROUND(G525*H525,6)</f>
      </c>
      <c r="L525" s="38">
        <v>0</v>
      </c>
      <c s="32">
        <f>ROUND(ROUND(L525,2)*ROUND(G525,3),2)</f>
      </c>
      <c s="36" t="s">
        <v>56</v>
      </c>
      <c>
        <f>(M525*21)/100</f>
      </c>
      <c t="s">
        <v>27</v>
      </c>
    </row>
    <row r="526" spans="1:5" ht="12.75">
      <c r="A526" s="35" t="s">
        <v>57</v>
      </c>
      <c r="E526" s="39" t="s">
        <v>5</v>
      </c>
    </row>
    <row r="527" spans="1:5" ht="12.75">
      <c r="A527" s="35" t="s">
        <v>58</v>
      </c>
      <c r="E527" s="40" t="s">
        <v>5</v>
      </c>
    </row>
    <row r="528" spans="1:5" ht="140.25">
      <c r="A528" t="s">
        <v>59</v>
      </c>
      <c r="E528" s="39" t="s">
        <v>765</v>
      </c>
    </row>
    <row r="529" spans="1:16" ht="25.5">
      <c r="A529" t="s">
        <v>52</v>
      </c>
      <c s="34" t="s">
        <v>79</v>
      </c>
      <c s="34" t="s">
        <v>766</v>
      </c>
      <c s="35" t="s">
        <v>5</v>
      </c>
      <c s="6" t="s">
        <v>767</v>
      </c>
      <c s="36" t="s">
        <v>68</v>
      </c>
      <c s="37">
        <v>3</v>
      </c>
      <c s="36">
        <v>0</v>
      </c>
      <c s="36">
        <f>ROUND(G529*H529,6)</f>
      </c>
      <c r="L529" s="38">
        <v>0</v>
      </c>
      <c s="32">
        <f>ROUND(ROUND(L529,2)*ROUND(G529,3),2)</f>
      </c>
      <c s="36" t="s">
        <v>56</v>
      </c>
      <c>
        <f>(M529*21)/100</f>
      </c>
      <c t="s">
        <v>27</v>
      </c>
    </row>
    <row r="530" spans="1:5" ht="12.75">
      <c r="A530" s="35" t="s">
        <v>57</v>
      </c>
      <c r="E530" s="39" t="s">
        <v>5</v>
      </c>
    </row>
    <row r="531" spans="1:5" ht="12.75">
      <c r="A531" s="35" t="s">
        <v>58</v>
      </c>
      <c r="E531" s="40" t="s">
        <v>5</v>
      </c>
    </row>
    <row r="532" spans="1:5" ht="140.25">
      <c r="A532" t="s">
        <v>59</v>
      </c>
      <c r="E532" s="39" t="s">
        <v>768</v>
      </c>
    </row>
    <row r="533" spans="1:16" ht="25.5">
      <c r="A533" t="s">
        <v>52</v>
      </c>
      <c s="34" t="s">
        <v>85</v>
      </c>
      <c s="34" t="s">
        <v>769</v>
      </c>
      <c s="35" t="s">
        <v>5</v>
      </c>
      <c s="6" t="s">
        <v>770</v>
      </c>
      <c s="36" t="s">
        <v>68</v>
      </c>
      <c s="37">
        <v>4.5</v>
      </c>
      <c s="36">
        <v>0</v>
      </c>
      <c s="36">
        <f>ROUND(G533*H533,6)</f>
      </c>
      <c r="L533" s="38">
        <v>0</v>
      </c>
      <c s="32">
        <f>ROUND(ROUND(L533,2)*ROUND(G533,3),2)</f>
      </c>
      <c s="36" t="s">
        <v>56</v>
      </c>
      <c>
        <f>(M533*21)/100</f>
      </c>
      <c t="s">
        <v>27</v>
      </c>
    </row>
    <row r="534" spans="1:5" ht="12.75">
      <c r="A534" s="35" t="s">
        <v>57</v>
      </c>
      <c r="E534" s="39" t="s">
        <v>5</v>
      </c>
    </row>
    <row r="535" spans="1:5" ht="12.75">
      <c r="A535" s="35" t="s">
        <v>58</v>
      </c>
      <c r="E535" s="40" t="s">
        <v>5</v>
      </c>
    </row>
    <row r="536" spans="1:5" ht="140.25">
      <c r="A536" t="s">
        <v>59</v>
      </c>
      <c r="E536" s="39" t="s">
        <v>768</v>
      </c>
    </row>
    <row r="537" spans="1:16" ht="12.75">
      <c r="A537" t="s">
        <v>52</v>
      </c>
      <c s="34" t="s">
        <v>89</v>
      </c>
      <c s="34" t="s">
        <v>771</v>
      </c>
      <c s="35" t="s">
        <v>5</v>
      </c>
      <c s="6" t="s">
        <v>772</v>
      </c>
      <c s="36" t="s">
        <v>83</v>
      </c>
      <c s="37">
        <v>2</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02">
      <c r="A540" t="s">
        <v>59</v>
      </c>
      <c r="E540" s="39" t="s">
        <v>773</v>
      </c>
    </row>
    <row r="541" spans="1:16" ht="25.5">
      <c r="A541" t="s">
        <v>52</v>
      </c>
      <c s="34" t="s">
        <v>93</v>
      </c>
      <c s="34" t="s">
        <v>109</v>
      </c>
      <c s="35" t="s">
        <v>5</v>
      </c>
      <c s="6" t="s">
        <v>110</v>
      </c>
      <c s="36" t="s">
        <v>83</v>
      </c>
      <c s="37">
        <v>4</v>
      </c>
      <c s="36">
        <v>0</v>
      </c>
      <c s="36">
        <f>ROUND(G541*H541,6)</f>
      </c>
      <c r="L541" s="38">
        <v>0</v>
      </c>
      <c s="32">
        <f>ROUND(ROUND(L541,2)*ROUND(G541,3),2)</f>
      </c>
      <c s="36" t="s">
        <v>56</v>
      </c>
      <c>
        <f>(M541*21)/100</f>
      </c>
      <c t="s">
        <v>27</v>
      </c>
    </row>
    <row r="542" spans="1:5" ht="12.75">
      <c r="A542" s="35" t="s">
        <v>57</v>
      </c>
      <c r="E542" s="39" t="s">
        <v>5</v>
      </c>
    </row>
    <row r="543" spans="1:5" ht="12.75">
      <c r="A543" s="35" t="s">
        <v>58</v>
      </c>
      <c r="E543" s="40" t="s">
        <v>5</v>
      </c>
    </row>
    <row r="544" spans="1:5" ht="38.25">
      <c r="A544" t="s">
        <v>59</v>
      </c>
      <c r="E544" s="39" t="s">
        <v>111</v>
      </c>
    </row>
    <row r="545" spans="1:16" ht="25.5">
      <c r="A545" t="s">
        <v>52</v>
      </c>
      <c s="34" t="s">
        <v>97</v>
      </c>
      <c s="34" t="s">
        <v>113</v>
      </c>
      <c s="35" t="s">
        <v>5</v>
      </c>
      <c s="6" t="s">
        <v>114</v>
      </c>
      <c s="36" t="s">
        <v>83</v>
      </c>
      <c s="37">
        <v>4</v>
      </c>
      <c s="36">
        <v>0</v>
      </c>
      <c s="36">
        <f>ROUND(G545*H545,6)</f>
      </c>
      <c r="L545" s="38">
        <v>0</v>
      </c>
      <c s="32">
        <f>ROUND(ROUND(L545,2)*ROUND(G545,3),2)</f>
      </c>
      <c s="36" t="s">
        <v>56</v>
      </c>
      <c>
        <f>(M545*21)/100</f>
      </c>
      <c t="s">
        <v>27</v>
      </c>
    </row>
    <row r="546" spans="1:5" ht="12.75">
      <c r="A546" s="35" t="s">
        <v>57</v>
      </c>
      <c r="E546" s="39" t="s">
        <v>5</v>
      </c>
    </row>
    <row r="547" spans="1:5" ht="12.75">
      <c r="A547" s="35" t="s">
        <v>58</v>
      </c>
      <c r="E547" s="40" t="s">
        <v>5</v>
      </c>
    </row>
    <row r="548" spans="1:5" ht="38.25">
      <c r="A548" t="s">
        <v>59</v>
      </c>
      <c r="E548" s="39" t="s">
        <v>115</v>
      </c>
    </row>
    <row r="549" spans="1:16" ht="25.5">
      <c r="A549" t="s">
        <v>52</v>
      </c>
      <c s="34" t="s">
        <v>100</v>
      </c>
      <c s="34" t="s">
        <v>121</v>
      </c>
      <c s="35" t="s">
        <v>5</v>
      </c>
      <c s="6" t="s">
        <v>122</v>
      </c>
      <c s="36" t="s">
        <v>83</v>
      </c>
      <c s="37">
        <v>10</v>
      </c>
      <c s="36">
        <v>0</v>
      </c>
      <c s="36">
        <f>ROUND(G549*H549,6)</f>
      </c>
      <c r="L549" s="38">
        <v>0</v>
      </c>
      <c s="32">
        <f>ROUND(ROUND(L549,2)*ROUND(G549,3),2)</f>
      </c>
      <c s="36" t="s">
        <v>56</v>
      </c>
      <c>
        <f>(M549*21)/100</f>
      </c>
      <c t="s">
        <v>27</v>
      </c>
    </row>
    <row r="550" spans="1:5" ht="12.75">
      <c r="A550" s="35" t="s">
        <v>57</v>
      </c>
      <c r="E550" s="39" t="s">
        <v>5</v>
      </c>
    </row>
    <row r="551" spans="1:5" ht="12.75">
      <c r="A551" s="35" t="s">
        <v>58</v>
      </c>
      <c r="E551" s="40" t="s">
        <v>5</v>
      </c>
    </row>
    <row r="552" spans="1:5" ht="102">
      <c r="A552" t="s">
        <v>59</v>
      </c>
      <c r="E552" s="39" t="s">
        <v>761</v>
      </c>
    </row>
    <row r="553" spans="1:16" ht="12.75">
      <c r="A553" t="s">
        <v>52</v>
      </c>
      <c s="34" t="s">
        <v>104</v>
      </c>
      <c s="34" t="s">
        <v>774</v>
      </c>
      <c s="35" t="s">
        <v>5</v>
      </c>
      <c s="6" t="s">
        <v>775</v>
      </c>
      <c s="36" t="s">
        <v>68</v>
      </c>
      <c s="37">
        <v>50</v>
      </c>
      <c s="36">
        <v>0</v>
      </c>
      <c s="36">
        <f>ROUND(G553*H553,6)</f>
      </c>
      <c r="L553" s="38">
        <v>0</v>
      </c>
      <c s="32">
        <f>ROUND(ROUND(L553,2)*ROUND(G553,3),2)</f>
      </c>
      <c s="36" t="s">
        <v>56</v>
      </c>
      <c>
        <f>(M553*21)/100</f>
      </c>
      <c t="s">
        <v>27</v>
      </c>
    </row>
    <row r="554" spans="1:5" ht="12.75">
      <c r="A554" s="35" t="s">
        <v>57</v>
      </c>
      <c r="E554" s="39" t="s">
        <v>5</v>
      </c>
    </row>
    <row r="555" spans="1:5" ht="12.75">
      <c r="A555" s="35" t="s">
        <v>58</v>
      </c>
      <c r="E555" s="40" t="s">
        <v>5</v>
      </c>
    </row>
    <row r="556" spans="1:5" ht="127.5">
      <c r="A556" t="s">
        <v>59</v>
      </c>
      <c r="E556" s="39" t="s">
        <v>776</v>
      </c>
    </row>
    <row r="557" spans="1:16" ht="12.75">
      <c r="A557" t="s">
        <v>52</v>
      </c>
      <c s="34" t="s">
        <v>108</v>
      </c>
      <c s="34" t="s">
        <v>777</v>
      </c>
      <c s="35" t="s">
        <v>5</v>
      </c>
      <c s="6" t="s">
        <v>778</v>
      </c>
      <c s="36" t="s">
        <v>83</v>
      </c>
      <c s="37">
        <v>10</v>
      </c>
      <c s="36">
        <v>0</v>
      </c>
      <c s="36">
        <f>ROUND(G557*H557,6)</f>
      </c>
      <c r="L557" s="38">
        <v>0</v>
      </c>
      <c s="32">
        <f>ROUND(ROUND(L557,2)*ROUND(G557,3),2)</f>
      </c>
      <c s="36" t="s">
        <v>56</v>
      </c>
      <c>
        <f>(M557*21)/100</f>
      </c>
      <c t="s">
        <v>27</v>
      </c>
    </row>
    <row r="558" spans="1:5" ht="12.75">
      <c r="A558" s="35" t="s">
        <v>57</v>
      </c>
      <c r="E558" s="39" t="s">
        <v>5</v>
      </c>
    </row>
    <row r="559" spans="1:5" ht="12.75">
      <c r="A559" s="35" t="s">
        <v>58</v>
      </c>
      <c r="E559" s="40" t="s">
        <v>5</v>
      </c>
    </row>
    <row r="560" spans="1:5" ht="102">
      <c r="A560" t="s">
        <v>59</v>
      </c>
      <c r="E560" s="39" t="s">
        <v>779</v>
      </c>
    </row>
    <row r="561" spans="1:16" ht="12.75">
      <c r="A561" t="s">
        <v>52</v>
      </c>
      <c s="34" t="s">
        <v>112</v>
      </c>
      <c s="34" t="s">
        <v>780</v>
      </c>
      <c s="35" t="s">
        <v>5</v>
      </c>
      <c s="6" t="s">
        <v>781</v>
      </c>
      <c s="36" t="s">
        <v>83</v>
      </c>
      <c s="37">
        <v>1</v>
      </c>
      <c s="36">
        <v>0</v>
      </c>
      <c s="36">
        <f>ROUND(G561*H561,6)</f>
      </c>
      <c r="L561" s="38">
        <v>0</v>
      </c>
      <c s="32">
        <f>ROUND(ROUND(L561,2)*ROUND(G561,3),2)</f>
      </c>
      <c s="36" t="s">
        <v>56</v>
      </c>
      <c>
        <f>(M561*21)/100</f>
      </c>
      <c t="s">
        <v>27</v>
      </c>
    </row>
    <row r="562" spans="1:5" ht="12.75">
      <c r="A562" s="35" t="s">
        <v>57</v>
      </c>
      <c r="E562" s="39" t="s">
        <v>5</v>
      </c>
    </row>
    <row r="563" spans="1:5" ht="12.75">
      <c r="A563" s="35" t="s">
        <v>58</v>
      </c>
      <c r="E563" s="40" t="s">
        <v>5</v>
      </c>
    </row>
    <row r="564" spans="1:5" ht="76.5">
      <c r="A564" t="s">
        <v>59</v>
      </c>
      <c r="E564" s="39" t="s">
        <v>782</v>
      </c>
    </row>
    <row r="565" spans="1:16" ht="12.75">
      <c r="A565" t="s">
        <v>52</v>
      </c>
      <c s="34" t="s">
        <v>116</v>
      </c>
      <c s="34" t="s">
        <v>420</v>
      </c>
      <c s="35" t="s">
        <v>5</v>
      </c>
      <c s="6" t="s">
        <v>421</v>
      </c>
      <c s="36" t="s">
        <v>83</v>
      </c>
      <c s="37">
        <v>1</v>
      </c>
      <c s="36">
        <v>0</v>
      </c>
      <c s="36">
        <f>ROUND(G565*H565,6)</f>
      </c>
      <c r="L565" s="38">
        <v>0</v>
      </c>
      <c s="32">
        <f>ROUND(ROUND(L565,2)*ROUND(G565,3),2)</f>
      </c>
      <c s="36" t="s">
        <v>56</v>
      </c>
      <c>
        <f>(M565*21)/100</f>
      </c>
      <c t="s">
        <v>27</v>
      </c>
    </row>
    <row r="566" spans="1:5" ht="12.75">
      <c r="A566" s="35" t="s">
        <v>57</v>
      </c>
      <c r="E566" s="39" t="s">
        <v>5</v>
      </c>
    </row>
    <row r="567" spans="1:5" ht="12.75">
      <c r="A567" s="35" t="s">
        <v>58</v>
      </c>
      <c r="E567" s="40" t="s">
        <v>5</v>
      </c>
    </row>
    <row r="568" spans="1:5" ht="76.5">
      <c r="A568" t="s">
        <v>59</v>
      </c>
      <c r="E568" s="39" t="s">
        <v>422</v>
      </c>
    </row>
    <row r="569" spans="1:16" ht="12.75">
      <c r="A569" t="s">
        <v>52</v>
      </c>
      <c s="34" t="s">
        <v>120</v>
      </c>
      <c s="34" t="s">
        <v>783</v>
      </c>
      <c s="35" t="s">
        <v>5</v>
      </c>
      <c s="6" t="s">
        <v>784</v>
      </c>
      <c s="36" t="s">
        <v>83</v>
      </c>
      <c s="37">
        <v>3</v>
      </c>
      <c s="36">
        <v>0</v>
      </c>
      <c s="36">
        <f>ROUND(G569*H569,6)</f>
      </c>
      <c r="L569" s="38">
        <v>0</v>
      </c>
      <c s="32">
        <f>ROUND(ROUND(L569,2)*ROUND(G569,3),2)</f>
      </c>
      <c s="36" t="s">
        <v>56</v>
      </c>
      <c>
        <f>(M569*21)/100</f>
      </c>
      <c t="s">
        <v>27</v>
      </c>
    </row>
    <row r="570" spans="1:5" ht="12.75">
      <c r="A570" s="35" t="s">
        <v>57</v>
      </c>
      <c r="E570" s="39" t="s">
        <v>5</v>
      </c>
    </row>
    <row r="571" spans="1:5" ht="12.75">
      <c r="A571" s="35" t="s">
        <v>58</v>
      </c>
      <c r="E571" s="40" t="s">
        <v>5</v>
      </c>
    </row>
    <row r="572" spans="1:5" ht="89.25">
      <c r="A572" t="s">
        <v>59</v>
      </c>
      <c r="E572" s="39" t="s">
        <v>785</v>
      </c>
    </row>
    <row r="573" spans="1:16" ht="12.75">
      <c r="A573" t="s">
        <v>52</v>
      </c>
      <c s="34" t="s">
        <v>123</v>
      </c>
      <c s="34" t="s">
        <v>786</v>
      </c>
      <c s="35" t="s">
        <v>5</v>
      </c>
      <c s="6" t="s">
        <v>425</v>
      </c>
      <c s="36" t="s">
        <v>430</v>
      </c>
      <c s="37">
        <v>3</v>
      </c>
      <c s="36">
        <v>0</v>
      </c>
      <c s="36">
        <f>ROUND(G573*H573,6)</f>
      </c>
      <c r="L573" s="38">
        <v>0</v>
      </c>
      <c s="32">
        <f>ROUND(ROUND(L573,2)*ROUND(G573,3),2)</f>
      </c>
      <c s="36" t="s">
        <v>56</v>
      </c>
      <c>
        <f>(M573*21)/100</f>
      </c>
      <c t="s">
        <v>27</v>
      </c>
    </row>
    <row r="574" spans="1:5" ht="12.75">
      <c r="A574" s="35" t="s">
        <v>57</v>
      </c>
      <c r="E574" s="39" t="s">
        <v>5</v>
      </c>
    </row>
    <row r="575" spans="1:5" ht="12.75">
      <c r="A575" s="35" t="s">
        <v>58</v>
      </c>
      <c r="E575" s="40" t="s">
        <v>5</v>
      </c>
    </row>
    <row r="576" spans="1:5" ht="102">
      <c r="A576" t="s">
        <v>59</v>
      </c>
      <c r="E576" s="39" t="s">
        <v>426</v>
      </c>
    </row>
    <row r="577" spans="1:16" ht="12.75">
      <c r="A577" t="s">
        <v>52</v>
      </c>
      <c s="34" t="s">
        <v>128</v>
      </c>
      <c s="34" t="s">
        <v>428</v>
      </c>
      <c s="35" t="s">
        <v>5</v>
      </c>
      <c s="6" t="s">
        <v>429</v>
      </c>
      <c s="36" t="s">
        <v>430</v>
      </c>
      <c s="37">
        <v>1</v>
      </c>
      <c s="36">
        <v>0</v>
      </c>
      <c s="36">
        <f>ROUND(G577*H577,6)</f>
      </c>
      <c r="L577" s="38">
        <v>0</v>
      </c>
      <c s="32">
        <f>ROUND(ROUND(L577,2)*ROUND(G577,3),2)</f>
      </c>
      <c s="36" t="s">
        <v>56</v>
      </c>
      <c>
        <f>(M577*21)/100</f>
      </c>
      <c t="s">
        <v>27</v>
      </c>
    </row>
    <row r="578" spans="1:5" ht="12.75">
      <c r="A578" s="35" t="s">
        <v>57</v>
      </c>
      <c r="E578" s="39" t="s">
        <v>5</v>
      </c>
    </row>
    <row r="579" spans="1:5" ht="12.75">
      <c r="A579" s="35" t="s">
        <v>58</v>
      </c>
      <c r="E579" s="40" t="s">
        <v>5</v>
      </c>
    </row>
    <row r="580" spans="1:5" ht="140.25">
      <c r="A580" t="s">
        <v>59</v>
      </c>
      <c r="E580" s="39" t="s">
        <v>431</v>
      </c>
    </row>
    <row r="581" spans="1:16" ht="25.5">
      <c r="A581" t="s">
        <v>52</v>
      </c>
      <c s="34" t="s">
        <v>131</v>
      </c>
      <c s="34" t="s">
        <v>482</v>
      </c>
      <c s="35" t="s">
        <v>5</v>
      </c>
      <c s="6" t="s">
        <v>483</v>
      </c>
      <c s="36" t="s">
        <v>68</v>
      </c>
      <c s="37">
        <v>130</v>
      </c>
      <c s="36">
        <v>0</v>
      </c>
      <c s="36">
        <f>ROUND(G581*H581,6)</f>
      </c>
      <c r="L581" s="38">
        <v>0</v>
      </c>
      <c s="32">
        <f>ROUND(ROUND(L581,2)*ROUND(G581,3),2)</f>
      </c>
      <c s="36" t="s">
        <v>56</v>
      </c>
      <c>
        <f>(M581*21)/100</f>
      </c>
      <c t="s">
        <v>27</v>
      </c>
    </row>
    <row r="582" spans="1:5" ht="12.75">
      <c r="A582" s="35" t="s">
        <v>57</v>
      </c>
      <c r="E582" s="39" t="s">
        <v>5</v>
      </c>
    </row>
    <row r="583" spans="1:5" ht="12.75">
      <c r="A583" s="35" t="s">
        <v>58</v>
      </c>
      <c r="E583" s="40" t="s">
        <v>5</v>
      </c>
    </row>
    <row r="584" spans="1:5" ht="89.25">
      <c r="A584" t="s">
        <v>59</v>
      </c>
      <c r="E584" s="39" t="s">
        <v>435</v>
      </c>
    </row>
    <row r="585" spans="1:16" ht="12.75">
      <c r="A585" t="s">
        <v>52</v>
      </c>
      <c s="34" t="s">
        <v>134</v>
      </c>
      <c s="34" t="s">
        <v>787</v>
      </c>
      <c s="35" t="s">
        <v>788</v>
      </c>
      <c s="6" t="s">
        <v>789</v>
      </c>
      <c s="36" t="s">
        <v>68</v>
      </c>
      <c s="37">
        <v>220</v>
      </c>
      <c s="36">
        <v>0</v>
      </c>
      <c s="36">
        <f>ROUND(G585*H585,6)</f>
      </c>
      <c r="L585" s="38">
        <v>0</v>
      </c>
      <c s="32">
        <f>ROUND(ROUND(L585,2)*ROUND(G585,3),2)</f>
      </c>
      <c s="36" t="s">
        <v>56</v>
      </c>
      <c>
        <f>(M585*21)/100</f>
      </c>
      <c t="s">
        <v>27</v>
      </c>
    </row>
    <row r="586" spans="1:5" ht="12.75">
      <c r="A586" s="35" t="s">
        <v>57</v>
      </c>
      <c r="E586" s="39" t="s">
        <v>5</v>
      </c>
    </row>
    <row r="587" spans="1:5" ht="12.75">
      <c r="A587" s="35" t="s">
        <v>58</v>
      </c>
      <c r="E587" s="40" t="s">
        <v>5</v>
      </c>
    </row>
    <row r="588" spans="1:5" ht="153">
      <c r="A588" t="s">
        <v>59</v>
      </c>
      <c r="E588" s="39" t="s">
        <v>790</v>
      </c>
    </row>
    <row r="589" spans="1:16" ht="12.75">
      <c r="A589" t="s">
        <v>52</v>
      </c>
      <c s="34" t="s">
        <v>138</v>
      </c>
      <c s="34" t="s">
        <v>791</v>
      </c>
      <c s="35" t="s">
        <v>5</v>
      </c>
      <c s="6" t="s">
        <v>792</v>
      </c>
      <c s="36" t="s">
        <v>793</v>
      </c>
      <c s="37">
        <v>0.625</v>
      </c>
      <c s="36">
        <v>0</v>
      </c>
      <c s="36">
        <f>ROUND(G589*H589,6)</f>
      </c>
      <c r="L589" s="38">
        <v>0</v>
      </c>
      <c s="32">
        <f>ROUND(ROUND(L589,2)*ROUND(G589,3),2)</f>
      </c>
      <c s="36" t="s">
        <v>56</v>
      </c>
      <c>
        <f>(M589*21)/100</f>
      </c>
      <c t="s">
        <v>27</v>
      </c>
    </row>
    <row r="590" spans="1:5" ht="12.75">
      <c r="A590" s="35" t="s">
        <v>57</v>
      </c>
      <c r="E590" s="39" t="s">
        <v>5</v>
      </c>
    </row>
    <row r="591" spans="1:5" ht="12.75">
      <c r="A591" s="35" t="s">
        <v>58</v>
      </c>
      <c r="E591" s="40" t="s">
        <v>5</v>
      </c>
    </row>
    <row r="592" spans="1:5" ht="153">
      <c r="A592" t="s">
        <v>59</v>
      </c>
      <c r="E592" s="39" t="s">
        <v>794</v>
      </c>
    </row>
    <row r="593" spans="1:16" ht="25.5">
      <c r="A593" t="s">
        <v>52</v>
      </c>
      <c s="34" t="s">
        <v>142</v>
      </c>
      <c s="34" t="s">
        <v>795</v>
      </c>
      <c s="35" t="s">
        <v>5</v>
      </c>
      <c s="6" t="s">
        <v>796</v>
      </c>
      <c s="36" t="s">
        <v>68</v>
      </c>
      <c s="37">
        <v>75</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114.75">
      <c r="A596" t="s">
        <v>59</v>
      </c>
      <c r="E596" s="39" t="s">
        <v>797</v>
      </c>
    </row>
    <row r="597" spans="1:16" ht="12.75">
      <c r="A597" t="s">
        <v>52</v>
      </c>
      <c s="34" t="s">
        <v>146</v>
      </c>
      <c s="34" t="s">
        <v>798</v>
      </c>
      <c s="35" t="s">
        <v>5</v>
      </c>
      <c s="6" t="s">
        <v>799</v>
      </c>
      <c s="36" t="s">
        <v>793</v>
      </c>
      <c s="37">
        <v>1.8</v>
      </c>
      <c s="36">
        <v>0</v>
      </c>
      <c s="36">
        <f>ROUND(G597*H597,6)</f>
      </c>
      <c r="L597" s="38">
        <v>0</v>
      </c>
      <c s="32">
        <f>ROUND(ROUND(L597,2)*ROUND(G597,3),2)</f>
      </c>
      <c s="36" t="s">
        <v>56</v>
      </c>
      <c>
        <f>(M597*21)/100</f>
      </c>
      <c t="s">
        <v>27</v>
      </c>
    </row>
    <row r="598" spans="1:5" ht="12.75">
      <c r="A598" s="35" t="s">
        <v>57</v>
      </c>
      <c r="E598" s="39" t="s">
        <v>5</v>
      </c>
    </row>
    <row r="599" spans="1:5" ht="12.75">
      <c r="A599" s="35" t="s">
        <v>58</v>
      </c>
      <c r="E599" s="40" t="s">
        <v>5</v>
      </c>
    </row>
    <row r="600" spans="1:5" ht="153">
      <c r="A600" t="s">
        <v>59</v>
      </c>
      <c r="E600" s="39" t="s">
        <v>800</v>
      </c>
    </row>
    <row r="601" spans="1:16" ht="25.5">
      <c r="A601" t="s">
        <v>52</v>
      </c>
      <c s="34" t="s">
        <v>149</v>
      </c>
      <c s="34" t="s">
        <v>801</v>
      </c>
      <c s="35" t="s">
        <v>5</v>
      </c>
      <c s="6" t="s">
        <v>802</v>
      </c>
      <c s="36" t="s">
        <v>68</v>
      </c>
      <c s="37">
        <v>120</v>
      </c>
      <c s="36">
        <v>0</v>
      </c>
      <c s="36">
        <f>ROUND(G601*H601,6)</f>
      </c>
      <c r="L601" s="38">
        <v>0</v>
      </c>
      <c s="32">
        <f>ROUND(ROUND(L601,2)*ROUND(G601,3),2)</f>
      </c>
      <c s="36" t="s">
        <v>56</v>
      </c>
      <c>
        <f>(M601*21)/100</f>
      </c>
      <c t="s">
        <v>27</v>
      </c>
    </row>
    <row r="602" spans="1:5" ht="12.75">
      <c r="A602" s="35" t="s">
        <v>57</v>
      </c>
      <c r="E602" s="39" t="s">
        <v>5</v>
      </c>
    </row>
    <row r="603" spans="1:5" ht="12.75">
      <c r="A603" s="35" t="s">
        <v>58</v>
      </c>
      <c r="E603" s="40" t="s">
        <v>5</v>
      </c>
    </row>
    <row r="604" spans="1:5" ht="114.75">
      <c r="A604" t="s">
        <v>59</v>
      </c>
      <c r="E604" s="39" t="s">
        <v>579</v>
      </c>
    </row>
    <row r="605" spans="1:16" ht="12.75">
      <c r="A605" t="s">
        <v>52</v>
      </c>
      <c s="34" t="s">
        <v>152</v>
      </c>
      <c s="34" t="s">
        <v>803</v>
      </c>
      <c s="35" t="s">
        <v>5</v>
      </c>
      <c s="6" t="s">
        <v>804</v>
      </c>
      <c s="36" t="s">
        <v>68</v>
      </c>
      <c s="37">
        <v>120</v>
      </c>
      <c s="36">
        <v>0</v>
      </c>
      <c s="36">
        <f>ROUND(G605*H605,6)</f>
      </c>
      <c r="L605" s="38">
        <v>0</v>
      </c>
      <c s="32">
        <f>ROUND(ROUND(L605,2)*ROUND(G605,3),2)</f>
      </c>
      <c s="36" t="s">
        <v>56</v>
      </c>
      <c>
        <f>(M605*21)/100</f>
      </c>
      <c t="s">
        <v>27</v>
      </c>
    </row>
    <row r="606" spans="1:5" ht="12.75">
      <c r="A606" s="35" t="s">
        <v>57</v>
      </c>
      <c r="E606" s="39" t="s">
        <v>5</v>
      </c>
    </row>
    <row r="607" spans="1:5" ht="12.75">
      <c r="A607" s="35" t="s">
        <v>58</v>
      </c>
      <c r="E607" s="40" t="s">
        <v>5</v>
      </c>
    </row>
    <row r="608" spans="1:5" ht="153">
      <c r="A608" t="s">
        <v>59</v>
      </c>
      <c r="E608" s="39" t="s">
        <v>805</v>
      </c>
    </row>
    <row r="609" spans="1:16" ht="12.75">
      <c r="A609" t="s">
        <v>52</v>
      </c>
      <c s="34" t="s">
        <v>155</v>
      </c>
      <c s="34" t="s">
        <v>806</v>
      </c>
      <c s="35" t="s">
        <v>5</v>
      </c>
      <c s="6" t="s">
        <v>807</v>
      </c>
      <c s="36" t="s">
        <v>68</v>
      </c>
      <c s="37">
        <v>120</v>
      </c>
      <c s="36">
        <v>0</v>
      </c>
      <c s="36">
        <f>ROUND(G609*H609,6)</f>
      </c>
      <c r="L609" s="38">
        <v>0</v>
      </c>
      <c s="32">
        <f>ROUND(ROUND(L609,2)*ROUND(G609,3),2)</f>
      </c>
      <c s="36" t="s">
        <v>56</v>
      </c>
      <c>
        <f>(M609*21)/100</f>
      </c>
      <c t="s">
        <v>27</v>
      </c>
    </row>
    <row r="610" spans="1:5" ht="12.75">
      <c r="A610" s="35" t="s">
        <v>57</v>
      </c>
      <c r="E610" s="39" t="s">
        <v>5</v>
      </c>
    </row>
    <row r="611" spans="1:5" ht="12.75">
      <c r="A611" s="35" t="s">
        <v>58</v>
      </c>
      <c r="E611" s="40" t="s">
        <v>5</v>
      </c>
    </row>
    <row r="612" spans="1:5" ht="114.75">
      <c r="A612" t="s">
        <v>59</v>
      </c>
      <c r="E612" s="39" t="s">
        <v>579</v>
      </c>
    </row>
    <row r="613" spans="1:16" ht="12.75">
      <c r="A613" t="s">
        <v>52</v>
      </c>
      <c s="34" t="s">
        <v>159</v>
      </c>
      <c s="34" t="s">
        <v>808</v>
      </c>
      <c s="35" t="s">
        <v>5</v>
      </c>
      <c s="6" t="s">
        <v>809</v>
      </c>
      <c s="36" t="s">
        <v>810</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27.5">
      <c r="A616" t="s">
        <v>59</v>
      </c>
      <c r="E616" s="39" t="s">
        <v>811</v>
      </c>
    </row>
    <row r="617" spans="1:16" ht="12.75">
      <c r="A617" t="s">
        <v>52</v>
      </c>
      <c s="34" t="s">
        <v>162</v>
      </c>
      <c s="34" t="s">
        <v>812</v>
      </c>
      <c s="35" t="s">
        <v>5</v>
      </c>
      <c s="6" t="s">
        <v>813</v>
      </c>
      <c s="36" t="s">
        <v>83</v>
      </c>
      <c s="37">
        <v>4</v>
      </c>
      <c s="36">
        <v>0</v>
      </c>
      <c s="36">
        <f>ROUND(G617*H617,6)</f>
      </c>
      <c r="L617" s="38">
        <v>0</v>
      </c>
      <c s="32">
        <f>ROUND(ROUND(L617,2)*ROUND(G617,3),2)</f>
      </c>
      <c s="36" t="s">
        <v>56</v>
      </c>
      <c>
        <f>(M617*21)/100</f>
      </c>
      <c t="s">
        <v>27</v>
      </c>
    </row>
    <row r="618" spans="1:5" ht="12.75">
      <c r="A618" s="35" t="s">
        <v>57</v>
      </c>
      <c r="E618" s="39" t="s">
        <v>5</v>
      </c>
    </row>
    <row r="619" spans="1:5" ht="12.75">
      <c r="A619" s="35" t="s">
        <v>58</v>
      </c>
      <c r="E619" s="40" t="s">
        <v>5</v>
      </c>
    </row>
    <row r="620" spans="1:5" ht="178.5">
      <c r="A620" t="s">
        <v>59</v>
      </c>
      <c r="E620" s="39" t="s">
        <v>600</v>
      </c>
    </row>
    <row r="621" spans="1:16" ht="12.75">
      <c r="A621" t="s">
        <v>52</v>
      </c>
      <c s="34" t="s">
        <v>166</v>
      </c>
      <c s="34" t="s">
        <v>814</v>
      </c>
      <c s="35" t="s">
        <v>5</v>
      </c>
      <c s="6" t="s">
        <v>815</v>
      </c>
      <c s="36" t="s">
        <v>83</v>
      </c>
      <c s="37">
        <v>4</v>
      </c>
      <c s="36">
        <v>0</v>
      </c>
      <c s="36">
        <f>ROUND(G621*H621,6)</f>
      </c>
      <c r="L621" s="38">
        <v>0</v>
      </c>
      <c s="32">
        <f>ROUND(ROUND(L621,2)*ROUND(G621,3),2)</f>
      </c>
      <c s="36" t="s">
        <v>56</v>
      </c>
      <c>
        <f>(M621*21)/100</f>
      </c>
      <c t="s">
        <v>27</v>
      </c>
    </row>
    <row r="622" spans="1:5" ht="12.75">
      <c r="A622" s="35" t="s">
        <v>57</v>
      </c>
      <c r="E622" s="39" t="s">
        <v>5</v>
      </c>
    </row>
    <row r="623" spans="1:5" ht="12.75">
      <c r="A623" s="35" t="s">
        <v>58</v>
      </c>
      <c r="E623" s="40" t="s">
        <v>5</v>
      </c>
    </row>
    <row r="624" spans="1:5" ht="127.5">
      <c r="A624" t="s">
        <v>59</v>
      </c>
      <c r="E624" s="39" t="s">
        <v>591</v>
      </c>
    </row>
    <row r="625" spans="1:16" ht="12.75">
      <c r="A625" t="s">
        <v>52</v>
      </c>
      <c s="34" t="s">
        <v>170</v>
      </c>
      <c s="34" t="s">
        <v>816</v>
      </c>
      <c s="35" t="s">
        <v>5</v>
      </c>
      <c s="6" t="s">
        <v>817</v>
      </c>
      <c s="36" t="s">
        <v>83</v>
      </c>
      <c s="37">
        <v>1</v>
      </c>
      <c s="36">
        <v>0</v>
      </c>
      <c s="36">
        <f>ROUND(G625*H625,6)</f>
      </c>
      <c r="L625" s="38">
        <v>0</v>
      </c>
      <c s="32">
        <f>ROUND(ROUND(L625,2)*ROUND(G625,3),2)</f>
      </c>
      <c s="36" t="s">
        <v>56</v>
      </c>
      <c>
        <f>(M625*21)/100</f>
      </c>
      <c t="s">
        <v>27</v>
      </c>
    </row>
    <row r="626" spans="1:5" ht="12.75">
      <c r="A626" s="35" t="s">
        <v>57</v>
      </c>
      <c r="E626" s="39" t="s">
        <v>5</v>
      </c>
    </row>
    <row r="627" spans="1:5" ht="12.75">
      <c r="A627" s="35" t="s">
        <v>58</v>
      </c>
      <c r="E627" s="40" t="s">
        <v>5</v>
      </c>
    </row>
    <row r="628" spans="1:5" ht="178.5">
      <c r="A628" t="s">
        <v>59</v>
      </c>
      <c r="E628" s="39" t="s">
        <v>600</v>
      </c>
    </row>
    <row r="629" spans="1:16" ht="12.75">
      <c r="A629" t="s">
        <v>52</v>
      </c>
      <c s="34" t="s">
        <v>173</v>
      </c>
      <c s="34" t="s">
        <v>818</v>
      </c>
      <c s="35" t="s">
        <v>5</v>
      </c>
      <c s="6" t="s">
        <v>819</v>
      </c>
      <c s="36" t="s">
        <v>83</v>
      </c>
      <c s="37">
        <v>1</v>
      </c>
      <c s="36">
        <v>0</v>
      </c>
      <c s="36">
        <f>ROUND(G629*H629,6)</f>
      </c>
      <c r="L629" s="38">
        <v>0</v>
      </c>
      <c s="32">
        <f>ROUND(ROUND(L629,2)*ROUND(G629,3),2)</f>
      </c>
      <c s="36" t="s">
        <v>56</v>
      </c>
      <c>
        <f>(M629*21)/100</f>
      </c>
      <c t="s">
        <v>27</v>
      </c>
    </row>
    <row r="630" spans="1:5" ht="12.75">
      <c r="A630" s="35" t="s">
        <v>57</v>
      </c>
      <c r="E630" s="39" t="s">
        <v>5</v>
      </c>
    </row>
    <row r="631" spans="1:5" ht="12.75">
      <c r="A631" s="35" t="s">
        <v>58</v>
      </c>
      <c r="E631" s="40" t="s">
        <v>5</v>
      </c>
    </row>
    <row r="632" spans="1:5" ht="127.5">
      <c r="A632" t="s">
        <v>59</v>
      </c>
      <c r="E632" s="39" t="s">
        <v>591</v>
      </c>
    </row>
    <row r="633" spans="1:16" ht="12.75">
      <c r="A633" t="s">
        <v>52</v>
      </c>
      <c s="34" t="s">
        <v>177</v>
      </c>
      <c s="34" t="s">
        <v>580</v>
      </c>
      <c s="35" t="s">
        <v>5</v>
      </c>
      <c s="6" t="s">
        <v>581</v>
      </c>
      <c s="36" t="s">
        <v>83</v>
      </c>
      <c s="37">
        <v>16</v>
      </c>
      <c s="36">
        <v>0</v>
      </c>
      <c s="36">
        <f>ROUND(G633*H633,6)</f>
      </c>
      <c r="L633" s="38">
        <v>0</v>
      </c>
      <c s="32">
        <f>ROUND(ROUND(L633,2)*ROUND(G633,3),2)</f>
      </c>
      <c s="36" t="s">
        <v>56</v>
      </c>
      <c>
        <f>(M633*21)/100</f>
      </c>
      <c t="s">
        <v>27</v>
      </c>
    </row>
    <row r="634" spans="1:5" ht="12.75">
      <c r="A634" s="35" t="s">
        <v>57</v>
      </c>
      <c r="E634" s="39" t="s">
        <v>5</v>
      </c>
    </row>
    <row r="635" spans="1:5" ht="12.75">
      <c r="A635" s="35" t="s">
        <v>58</v>
      </c>
      <c r="E635" s="40" t="s">
        <v>5</v>
      </c>
    </row>
    <row r="636" spans="1:5" ht="178.5">
      <c r="A636" t="s">
        <v>59</v>
      </c>
      <c r="E636" s="39" t="s">
        <v>600</v>
      </c>
    </row>
    <row r="637" spans="1:16" ht="12.75">
      <c r="A637" t="s">
        <v>52</v>
      </c>
      <c s="34" t="s">
        <v>181</v>
      </c>
      <c s="34" t="s">
        <v>583</v>
      </c>
      <c s="35" t="s">
        <v>5</v>
      </c>
      <c s="6" t="s">
        <v>584</v>
      </c>
      <c s="36" t="s">
        <v>83</v>
      </c>
      <c s="37">
        <v>16</v>
      </c>
      <c s="36">
        <v>0</v>
      </c>
      <c s="36">
        <f>ROUND(G637*H637,6)</f>
      </c>
      <c r="L637" s="38">
        <v>0</v>
      </c>
      <c s="32">
        <f>ROUND(ROUND(L637,2)*ROUND(G637,3),2)</f>
      </c>
      <c s="36" t="s">
        <v>56</v>
      </c>
      <c>
        <f>(M637*21)/100</f>
      </c>
      <c t="s">
        <v>27</v>
      </c>
    </row>
    <row r="638" spans="1:5" ht="12.75">
      <c r="A638" s="35" t="s">
        <v>57</v>
      </c>
      <c r="E638" s="39" t="s">
        <v>5</v>
      </c>
    </row>
    <row r="639" spans="1:5" ht="12.75">
      <c r="A639" s="35" t="s">
        <v>58</v>
      </c>
      <c r="E639" s="40" t="s">
        <v>5</v>
      </c>
    </row>
    <row r="640" spans="1:5" ht="127.5">
      <c r="A640" t="s">
        <v>59</v>
      </c>
      <c r="E640" s="39" t="s">
        <v>591</v>
      </c>
    </row>
    <row r="641" spans="1:16" ht="12.75">
      <c r="A641" t="s">
        <v>52</v>
      </c>
      <c s="34" t="s">
        <v>185</v>
      </c>
      <c s="34" t="s">
        <v>585</v>
      </c>
      <c s="35" t="s">
        <v>5</v>
      </c>
      <c s="6" t="s">
        <v>586</v>
      </c>
      <c s="36" t="s">
        <v>83</v>
      </c>
      <c s="37">
        <v>2</v>
      </c>
      <c s="36">
        <v>0</v>
      </c>
      <c s="36">
        <f>ROUND(G641*H641,6)</f>
      </c>
      <c r="L641" s="38">
        <v>0</v>
      </c>
      <c s="32">
        <f>ROUND(ROUND(L641,2)*ROUND(G641,3),2)</f>
      </c>
      <c s="36" t="s">
        <v>56</v>
      </c>
      <c>
        <f>(M641*21)/100</f>
      </c>
      <c t="s">
        <v>27</v>
      </c>
    </row>
    <row r="642" spans="1:5" ht="12.75">
      <c r="A642" s="35" t="s">
        <v>57</v>
      </c>
      <c r="E642" s="39" t="s">
        <v>5</v>
      </c>
    </row>
    <row r="643" spans="1:5" ht="12.75">
      <c r="A643" s="35" t="s">
        <v>58</v>
      </c>
      <c r="E643" s="40" t="s">
        <v>5</v>
      </c>
    </row>
    <row r="644" spans="1:5" ht="178.5">
      <c r="A644" t="s">
        <v>59</v>
      </c>
      <c r="E644" s="39" t="s">
        <v>600</v>
      </c>
    </row>
    <row r="645" spans="1:16" ht="12.75">
      <c r="A645" t="s">
        <v>52</v>
      </c>
      <c s="34" t="s">
        <v>189</v>
      </c>
      <c s="34" t="s">
        <v>587</v>
      </c>
      <c s="35" t="s">
        <v>5</v>
      </c>
      <c s="6" t="s">
        <v>588</v>
      </c>
      <c s="36" t="s">
        <v>83</v>
      </c>
      <c s="37">
        <v>2</v>
      </c>
      <c s="36">
        <v>0</v>
      </c>
      <c s="36">
        <f>ROUND(G645*H645,6)</f>
      </c>
      <c r="L645" s="38">
        <v>0</v>
      </c>
      <c s="32">
        <f>ROUND(ROUND(L645,2)*ROUND(G645,3),2)</f>
      </c>
      <c s="36" t="s">
        <v>56</v>
      </c>
      <c>
        <f>(M645*21)/100</f>
      </c>
      <c t="s">
        <v>27</v>
      </c>
    </row>
    <row r="646" spans="1:5" ht="12.75">
      <c r="A646" s="35" t="s">
        <v>57</v>
      </c>
      <c r="E646" s="39" t="s">
        <v>5</v>
      </c>
    </row>
    <row r="647" spans="1:5" ht="12.75">
      <c r="A647" s="35" t="s">
        <v>58</v>
      </c>
      <c r="E647" s="40" t="s">
        <v>5</v>
      </c>
    </row>
    <row r="648" spans="1:5" ht="127.5">
      <c r="A648" t="s">
        <v>59</v>
      </c>
      <c r="E648" s="39" t="s">
        <v>591</v>
      </c>
    </row>
    <row r="649" spans="1:16" ht="12.75">
      <c r="A649" t="s">
        <v>52</v>
      </c>
      <c s="34" t="s">
        <v>193</v>
      </c>
      <c s="34" t="s">
        <v>820</v>
      </c>
      <c s="35" t="s">
        <v>5</v>
      </c>
      <c s="6" t="s">
        <v>821</v>
      </c>
      <c s="36" t="s">
        <v>83</v>
      </c>
      <c s="37">
        <v>1</v>
      </c>
      <c s="36">
        <v>0</v>
      </c>
      <c s="36">
        <f>ROUND(G649*H649,6)</f>
      </c>
      <c r="L649" s="38">
        <v>0</v>
      </c>
      <c s="32">
        <f>ROUND(ROUND(L649,2)*ROUND(G649,3),2)</f>
      </c>
      <c s="36" t="s">
        <v>56</v>
      </c>
      <c>
        <f>(M649*21)/100</f>
      </c>
      <c t="s">
        <v>27</v>
      </c>
    </row>
    <row r="650" spans="1:5" ht="12.75">
      <c r="A650" s="35" t="s">
        <v>57</v>
      </c>
      <c r="E650" s="39" t="s">
        <v>5</v>
      </c>
    </row>
    <row r="651" spans="1:5" ht="12.75">
      <c r="A651" s="35" t="s">
        <v>58</v>
      </c>
      <c r="E651" s="40" t="s">
        <v>5</v>
      </c>
    </row>
    <row r="652" spans="1:5" ht="178.5">
      <c r="A652" t="s">
        <v>59</v>
      </c>
      <c r="E652" s="39" t="s">
        <v>582</v>
      </c>
    </row>
    <row r="653" spans="1:16" ht="12.75">
      <c r="A653" t="s">
        <v>52</v>
      </c>
      <c s="34" t="s">
        <v>197</v>
      </c>
      <c s="34" t="s">
        <v>822</v>
      </c>
      <c s="35" t="s">
        <v>5</v>
      </c>
      <c s="6" t="s">
        <v>823</v>
      </c>
      <c s="36" t="s">
        <v>83</v>
      </c>
      <c s="37">
        <v>1</v>
      </c>
      <c s="36">
        <v>0</v>
      </c>
      <c s="36">
        <f>ROUND(G653*H653,6)</f>
      </c>
      <c r="L653" s="38">
        <v>0</v>
      </c>
      <c s="32">
        <f>ROUND(ROUND(L653,2)*ROUND(G653,3),2)</f>
      </c>
      <c s="36" t="s">
        <v>56</v>
      </c>
      <c>
        <f>(M653*21)/100</f>
      </c>
      <c t="s">
        <v>27</v>
      </c>
    </row>
    <row r="654" spans="1:5" ht="12.75">
      <c r="A654" s="35" t="s">
        <v>57</v>
      </c>
      <c r="E654" s="39" t="s">
        <v>5</v>
      </c>
    </row>
    <row r="655" spans="1:5" ht="12.75">
      <c r="A655" s="35" t="s">
        <v>58</v>
      </c>
      <c r="E655" s="40" t="s">
        <v>5</v>
      </c>
    </row>
    <row r="656" spans="1:5" ht="127.5">
      <c r="A656" t="s">
        <v>59</v>
      </c>
      <c r="E656" s="39" t="s">
        <v>330</v>
      </c>
    </row>
    <row r="657" spans="1:16" ht="12.75">
      <c r="A657" t="s">
        <v>52</v>
      </c>
      <c s="34" t="s">
        <v>201</v>
      </c>
      <c s="34" t="s">
        <v>592</v>
      </c>
      <c s="35" t="s">
        <v>5</v>
      </c>
      <c s="6" t="s">
        <v>593</v>
      </c>
      <c s="36" t="s">
        <v>83</v>
      </c>
      <c s="37">
        <v>3</v>
      </c>
      <c s="36">
        <v>0</v>
      </c>
      <c s="36">
        <f>ROUND(G657*H657,6)</f>
      </c>
      <c r="L657" s="38">
        <v>0</v>
      </c>
      <c s="32">
        <f>ROUND(ROUND(L657,2)*ROUND(G657,3),2)</f>
      </c>
      <c s="36" t="s">
        <v>56</v>
      </c>
      <c>
        <f>(M657*21)/100</f>
      </c>
      <c t="s">
        <v>27</v>
      </c>
    </row>
    <row r="658" spans="1:5" ht="12.75">
      <c r="A658" s="35" t="s">
        <v>57</v>
      </c>
      <c r="E658" s="39" t="s">
        <v>5</v>
      </c>
    </row>
    <row r="659" spans="1:5" ht="12.75">
      <c r="A659" s="35" t="s">
        <v>58</v>
      </c>
      <c r="E659" s="40" t="s">
        <v>5</v>
      </c>
    </row>
    <row r="660" spans="1:5" ht="178.5">
      <c r="A660" t="s">
        <v>59</v>
      </c>
      <c r="E660" s="39" t="s">
        <v>600</v>
      </c>
    </row>
    <row r="661" spans="1:16" ht="12.75">
      <c r="A661" t="s">
        <v>52</v>
      </c>
      <c s="34" t="s">
        <v>205</v>
      </c>
      <c s="34" t="s">
        <v>594</v>
      </c>
      <c s="35" t="s">
        <v>5</v>
      </c>
      <c s="6" t="s">
        <v>595</v>
      </c>
      <c s="36" t="s">
        <v>83</v>
      </c>
      <c s="37">
        <v>3</v>
      </c>
      <c s="36">
        <v>0</v>
      </c>
      <c s="36">
        <f>ROUND(G661*H661,6)</f>
      </c>
      <c r="L661" s="38">
        <v>0</v>
      </c>
      <c s="32">
        <f>ROUND(ROUND(L661,2)*ROUND(G661,3),2)</f>
      </c>
      <c s="36" t="s">
        <v>56</v>
      </c>
      <c>
        <f>(M661*21)/100</f>
      </c>
      <c t="s">
        <v>27</v>
      </c>
    </row>
    <row r="662" spans="1:5" ht="12.75">
      <c r="A662" s="35" t="s">
        <v>57</v>
      </c>
      <c r="E662" s="39" t="s">
        <v>5</v>
      </c>
    </row>
    <row r="663" spans="1:5" ht="12.75">
      <c r="A663" s="35" t="s">
        <v>58</v>
      </c>
      <c r="E663" s="40" t="s">
        <v>5</v>
      </c>
    </row>
    <row r="664" spans="1:5" ht="127.5">
      <c r="A664" t="s">
        <v>59</v>
      </c>
      <c r="E664" s="39" t="s">
        <v>591</v>
      </c>
    </row>
    <row r="665" spans="1:16" ht="12.75">
      <c r="A665" t="s">
        <v>52</v>
      </c>
      <c s="34" t="s">
        <v>209</v>
      </c>
      <c s="34" t="s">
        <v>596</v>
      </c>
      <c s="35" t="s">
        <v>5</v>
      </c>
      <c s="6" t="s">
        <v>597</v>
      </c>
      <c s="36" t="s">
        <v>83</v>
      </c>
      <c s="37">
        <v>10</v>
      </c>
      <c s="36">
        <v>0</v>
      </c>
      <c s="36">
        <f>ROUND(G665*H665,6)</f>
      </c>
      <c r="L665" s="38">
        <v>0</v>
      </c>
      <c s="32">
        <f>ROUND(ROUND(L665,2)*ROUND(G665,3),2)</f>
      </c>
      <c s="36" t="s">
        <v>56</v>
      </c>
      <c>
        <f>(M665*21)/100</f>
      </c>
      <c t="s">
        <v>27</v>
      </c>
    </row>
    <row r="666" spans="1:5" ht="12.75">
      <c r="A666" s="35" t="s">
        <v>57</v>
      </c>
      <c r="E666" s="39" t="s">
        <v>5</v>
      </c>
    </row>
    <row r="667" spans="1:5" ht="12.75">
      <c r="A667" s="35" t="s">
        <v>58</v>
      </c>
      <c r="E667" s="40" t="s">
        <v>5</v>
      </c>
    </row>
    <row r="668" spans="1:5" ht="178.5">
      <c r="A668" t="s">
        <v>59</v>
      </c>
      <c r="E668" s="39" t="s">
        <v>600</v>
      </c>
    </row>
    <row r="669" spans="1:16" ht="12.75">
      <c r="A669" t="s">
        <v>52</v>
      </c>
      <c s="34" t="s">
        <v>213</v>
      </c>
      <c s="34" t="s">
        <v>824</v>
      </c>
      <c s="35" t="s">
        <v>5</v>
      </c>
      <c s="6" t="s">
        <v>825</v>
      </c>
      <c s="36" t="s">
        <v>83</v>
      </c>
      <c s="37">
        <v>10</v>
      </c>
      <c s="36">
        <v>0</v>
      </c>
      <c s="36">
        <f>ROUND(G669*H669,6)</f>
      </c>
      <c r="L669" s="38">
        <v>0</v>
      </c>
      <c s="32">
        <f>ROUND(ROUND(L669,2)*ROUND(G669,3),2)</f>
      </c>
      <c s="36" t="s">
        <v>56</v>
      </c>
      <c>
        <f>(M669*21)/100</f>
      </c>
      <c t="s">
        <v>27</v>
      </c>
    </row>
    <row r="670" spans="1:5" ht="12.75">
      <c r="A670" s="35" t="s">
        <v>57</v>
      </c>
      <c r="E670" s="39" t="s">
        <v>5</v>
      </c>
    </row>
    <row r="671" spans="1:5" ht="12.75">
      <c r="A671" s="35" t="s">
        <v>58</v>
      </c>
      <c r="E671" s="40" t="s">
        <v>5</v>
      </c>
    </row>
    <row r="672" spans="1:5" ht="127.5">
      <c r="A672" t="s">
        <v>59</v>
      </c>
      <c r="E672" s="39" t="s">
        <v>591</v>
      </c>
    </row>
    <row r="673" spans="1:16" ht="12.75">
      <c r="A673" t="s">
        <v>52</v>
      </c>
      <c s="34" t="s">
        <v>217</v>
      </c>
      <c s="34" t="s">
        <v>598</v>
      </c>
      <c s="35" t="s">
        <v>5</v>
      </c>
      <c s="6" t="s">
        <v>599</v>
      </c>
      <c s="36" t="s">
        <v>83</v>
      </c>
      <c s="37">
        <v>80</v>
      </c>
      <c s="36">
        <v>0</v>
      </c>
      <c s="36">
        <f>ROUND(G673*H673,6)</f>
      </c>
      <c r="L673" s="38">
        <v>0</v>
      </c>
      <c s="32">
        <f>ROUND(ROUND(L673,2)*ROUND(G673,3),2)</f>
      </c>
      <c s="36" t="s">
        <v>56</v>
      </c>
      <c>
        <f>(M673*21)/100</f>
      </c>
      <c t="s">
        <v>27</v>
      </c>
    </row>
    <row r="674" spans="1:5" ht="12.75">
      <c r="A674" s="35" t="s">
        <v>57</v>
      </c>
      <c r="E674" s="39" t="s">
        <v>5</v>
      </c>
    </row>
    <row r="675" spans="1:5" ht="12.75">
      <c r="A675" s="35" t="s">
        <v>58</v>
      </c>
      <c r="E675" s="40" t="s">
        <v>5</v>
      </c>
    </row>
    <row r="676" spans="1:5" ht="178.5">
      <c r="A676" t="s">
        <v>59</v>
      </c>
      <c r="E676" s="39" t="s">
        <v>600</v>
      </c>
    </row>
    <row r="677" spans="1:16" ht="12.75">
      <c r="A677" t="s">
        <v>52</v>
      </c>
      <c s="34" t="s">
        <v>221</v>
      </c>
      <c s="34" t="s">
        <v>826</v>
      </c>
      <c s="35" t="s">
        <v>5</v>
      </c>
      <c s="6" t="s">
        <v>827</v>
      </c>
      <c s="36" t="s">
        <v>83</v>
      </c>
      <c s="37">
        <v>80</v>
      </c>
      <c s="36">
        <v>0</v>
      </c>
      <c s="36">
        <f>ROUND(G677*H677,6)</f>
      </c>
      <c r="L677" s="38">
        <v>0</v>
      </c>
      <c s="32">
        <f>ROUND(ROUND(L677,2)*ROUND(G677,3),2)</f>
      </c>
      <c s="36" t="s">
        <v>56</v>
      </c>
      <c>
        <f>(M677*21)/100</f>
      </c>
      <c t="s">
        <v>27</v>
      </c>
    </row>
    <row r="678" spans="1:5" ht="12.75">
      <c r="A678" s="35" t="s">
        <v>57</v>
      </c>
      <c r="E678" s="39" t="s">
        <v>5</v>
      </c>
    </row>
    <row r="679" spans="1:5" ht="12.75">
      <c r="A679" s="35" t="s">
        <v>58</v>
      </c>
      <c r="E679" s="40" t="s">
        <v>5</v>
      </c>
    </row>
    <row r="680" spans="1:5" ht="127.5">
      <c r="A680" t="s">
        <v>59</v>
      </c>
      <c r="E680" s="39" t="s">
        <v>591</v>
      </c>
    </row>
    <row r="681" spans="1:16" ht="12.75">
      <c r="A681" t="s">
        <v>52</v>
      </c>
      <c s="34" t="s">
        <v>225</v>
      </c>
      <c s="34" t="s">
        <v>828</v>
      </c>
      <c s="35" t="s">
        <v>5</v>
      </c>
      <c s="6" t="s">
        <v>829</v>
      </c>
      <c s="36" t="s">
        <v>83</v>
      </c>
      <c s="37">
        <v>8</v>
      </c>
      <c s="36">
        <v>0</v>
      </c>
      <c s="36">
        <f>ROUND(G681*H681,6)</f>
      </c>
      <c r="L681" s="38">
        <v>0</v>
      </c>
      <c s="32">
        <f>ROUND(ROUND(L681,2)*ROUND(G681,3),2)</f>
      </c>
      <c s="36" t="s">
        <v>56</v>
      </c>
      <c>
        <f>(M681*21)/100</f>
      </c>
      <c t="s">
        <v>27</v>
      </c>
    </row>
    <row r="682" spans="1:5" ht="12.75">
      <c r="A682" s="35" t="s">
        <v>57</v>
      </c>
      <c r="E682" s="39" t="s">
        <v>5</v>
      </c>
    </row>
    <row r="683" spans="1:5" ht="12.75">
      <c r="A683" s="35" t="s">
        <v>58</v>
      </c>
      <c r="E683" s="40" t="s">
        <v>5</v>
      </c>
    </row>
    <row r="684" spans="1:5" ht="127.5">
      <c r="A684" t="s">
        <v>59</v>
      </c>
      <c r="E684" s="39" t="s">
        <v>830</v>
      </c>
    </row>
    <row r="685" spans="1:16" ht="12.75">
      <c r="A685" t="s">
        <v>52</v>
      </c>
      <c s="34" t="s">
        <v>229</v>
      </c>
      <c s="34" t="s">
        <v>831</v>
      </c>
      <c s="35" t="s">
        <v>5</v>
      </c>
      <c s="6" t="s">
        <v>832</v>
      </c>
      <c s="36" t="s">
        <v>83</v>
      </c>
      <c s="37">
        <v>2</v>
      </c>
      <c s="36">
        <v>0</v>
      </c>
      <c s="36">
        <f>ROUND(G685*H685,6)</f>
      </c>
      <c r="L685" s="38">
        <v>0</v>
      </c>
      <c s="32">
        <f>ROUND(ROUND(L685,2)*ROUND(G685,3),2)</f>
      </c>
      <c s="36" t="s">
        <v>56</v>
      </c>
      <c>
        <f>(M685*21)/100</f>
      </c>
      <c t="s">
        <v>27</v>
      </c>
    </row>
    <row r="686" spans="1:5" ht="12.75">
      <c r="A686" s="35" t="s">
        <v>57</v>
      </c>
      <c r="E686" s="39" t="s">
        <v>5</v>
      </c>
    </row>
    <row r="687" spans="1:5" ht="12.75">
      <c r="A687" s="35" t="s">
        <v>58</v>
      </c>
      <c r="E687" s="40" t="s">
        <v>5</v>
      </c>
    </row>
    <row r="688" spans="1:5" ht="165.75">
      <c r="A688" t="s">
        <v>59</v>
      </c>
      <c r="E688" s="39" t="s">
        <v>607</v>
      </c>
    </row>
    <row r="689" spans="1:16" ht="12.75">
      <c r="A689" t="s">
        <v>52</v>
      </c>
      <c s="34" t="s">
        <v>233</v>
      </c>
      <c s="34" t="s">
        <v>833</v>
      </c>
      <c s="35" t="s">
        <v>5</v>
      </c>
      <c s="6" t="s">
        <v>834</v>
      </c>
      <c s="36" t="s">
        <v>83</v>
      </c>
      <c s="37">
        <v>8</v>
      </c>
      <c s="36">
        <v>0</v>
      </c>
      <c s="36">
        <f>ROUND(G689*H689,6)</f>
      </c>
      <c r="L689" s="38">
        <v>0</v>
      </c>
      <c s="32">
        <f>ROUND(ROUND(L689,2)*ROUND(G689,3),2)</f>
      </c>
      <c s="36" t="s">
        <v>56</v>
      </c>
      <c>
        <f>(M689*21)/100</f>
      </c>
      <c t="s">
        <v>27</v>
      </c>
    </row>
    <row r="690" spans="1:5" ht="12.75">
      <c r="A690" s="35" t="s">
        <v>57</v>
      </c>
      <c r="E690" s="39" t="s">
        <v>5</v>
      </c>
    </row>
    <row r="691" spans="1:5" ht="12.75">
      <c r="A691" s="35" t="s">
        <v>58</v>
      </c>
      <c r="E691" s="40" t="s">
        <v>5</v>
      </c>
    </row>
    <row r="692" spans="1:5" ht="127.5">
      <c r="A692" t="s">
        <v>59</v>
      </c>
      <c r="E692" s="39" t="s">
        <v>830</v>
      </c>
    </row>
    <row r="693" spans="1:16" ht="12.75">
      <c r="A693" t="s">
        <v>52</v>
      </c>
      <c s="34" t="s">
        <v>237</v>
      </c>
      <c s="34" t="s">
        <v>835</v>
      </c>
      <c s="35" t="s">
        <v>5</v>
      </c>
      <c s="6" t="s">
        <v>836</v>
      </c>
      <c s="36" t="s">
        <v>83</v>
      </c>
      <c s="37">
        <v>2</v>
      </c>
      <c s="36">
        <v>0</v>
      </c>
      <c s="36">
        <f>ROUND(G693*H693,6)</f>
      </c>
      <c r="L693" s="38">
        <v>0</v>
      </c>
      <c s="32">
        <f>ROUND(ROUND(L693,2)*ROUND(G693,3),2)</f>
      </c>
      <c s="36" t="s">
        <v>56</v>
      </c>
      <c>
        <f>(M693*21)/100</f>
      </c>
      <c t="s">
        <v>27</v>
      </c>
    </row>
    <row r="694" spans="1:5" ht="12.75">
      <c r="A694" s="35" t="s">
        <v>57</v>
      </c>
      <c r="E694" s="39" t="s">
        <v>5</v>
      </c>
    </row>
    <row r="695" spans="1:5" ht="12.75">
      <c r="A695" s="35" t="s">
        <v>58</v>
      </c>
      <c r="E695" s="40" t="s">
        <v>5</v>
      </c>
    </row>
    <row r="696" spans="1:5" ht="165.75">
      <c r="A696" t="s">
        <v>59</v>
      </c>
      <c r="E696" s="39" t="s">
        <v>607</v>
      </c>
    </row>
    <row r="697" spans="1:16" ht="12.75">
      <c r="A697" t="s">
        <v>52</v>
      </c>
      <c s="34" t="s">
        <v>241</v>
      </c>
      <c s="34" t="s">
        <v>837</v>
      </c>
      <c s="35" t="s">
        <v>5</v>
      </c>
      <c s="6" t="s">
        <v>838</v>
      </c>
      <c s="36" t="s">
        <v>83</v>
      </c>
      <c s="37">
        <v>8</v>
      </c>
      <c s="36">
        <v>0</v>
      </c>
      <c s="36">
        <f>ROUND(G697*H697,6)</f>
      </c>
      <c r="L697" s="38">
        <v>0</v>
      </c>
      <c s="32">
        <f>ROUND(ROUND(L697,2)*ROUND(G697,3),2)</f>
      </c>
      <c s="36" t="s">
        <v>56</v>
      </c>
      <c>
        <f>(M697*21)/100</f>
      </c>
      <c t="s">
        <v>27</v>
      </c>
    </row>
    <row r="698" spans="1:5" ht="12.75">
      <c r="A698" s="35" t="s">
        <v>57</v>
      </c>
      <c r="E698" s="39" t="s">
        <v>5</v>
      </c>
    </row>
    <row r="699" spans="1:5" ht="12.75">
      <c r="A699" s="35" t="s">
        <v>58</v>
      </c>
      <c r="E699" s="40" t="s">
        <v>5</v>
      </c>
    </row>
    <row r="700" spans="1:5" ht="165.75">
      <c r="A700" t="s">
        <v>59</v>
      </c>
      <c r="E700" s="39" t="s">
        <v>610</v>
      </c>
    </row>
    <row r="701" spans="1:16" ht="12.75">
      <c r="A701" t="s">
        <v>52</v>
      </c>
      <c s="34" t="s">
        <v>245</v>
      </c>
      <c s="34" t="s">
        <v>839</v>
      </c>
      <c s="35" t="s">
        <v>5</v>
      </c>
      <c s="6" t="s">
        <v>840</v>
      </c>
      <c s="36" t="s">
        <v>83</v>
      </c>
      <c s="37">
        <v>8</v>
      </c>
      <c s="36">
        <v>0</v>
      </c>
      <c s="36">
        <f>ROUND(G701*H701,6)</f>
      </c>
      <c r="L701" s="38">
        <v>0</v>
      </c>
      <c s="32">
        <f>ROUND(ROUND(L701,2)*ROUND(G701,3),2)</f>
      </c>
      <c s="36" t="s">
        <v>56</v>
      </c>
      <c>
        <f>(M701*21)/100</f>
      </c>
      <c t="s">
        <v>27</v>
      </c>
    </row>
    <row r="702" spans="1:5" ht="12.75">
      <c r="A702" s="35" t="s">
        <v>57</v>
      </c>
      <c r="E702" s="39" t="s">
        <v>5</v>
      </c>
    </row>
    <row r="703" spans="1:5" ht="12.75">
      <c r="A703" s="35" t="s">
        <v>58</v>
      </c>
      <c r="E703" s="40" t="s">
        <v>5</v>
      </c>
    </row>
    <row r="704" spans="1:5" ht="127.5">
      <c r="A704" t="s">
        <v>59</v>
      </c>
      <c r="E704" s="39" t="s">
        <v>591</v>
      </c>
    </row>
    <row r="705" spans="1:16" ht="12.75">
      <c r="A705" t="s">
        <v>52</v>
      </c>
      <c s="34" t="s">
        <v>249</v>
      </c>
      <c s="34" t="s">
        <v>841</v>
      </c>
      <c s="35" t="s">
        <v>5</v>
      </c>
      <c s="6" t="s">
        <v>842</v>
      </c>
      <c s="36" t="s">
        <v>83</v>
      </c>
      <c s="37">
        <v>2</v>
      </c>
      <c s="36">
        <v>0</v>
      </c>
      <c s="36">
        <f>ROUND(G705*H705,6)</f>
      </c>
      <c r="L705" s="38">
        <v>0</v>
      </c>
      <c s="32">
        <f>ROUND(ROUND(L705,2)*ROUND(G705,3),2)</f>
      </c>
      <c s="36" t="s">
        <v>56</v>
      </c>
      <c>
        <f>(M705*21)/100</f>
      </c>
      <c t="s">
        <v>27</v>
      </c>
    </row>
    <row r="706" spans="1:5" ht="12.75">
      <c r="A706" s="35" t="s">
        <v>57</v>
      </c>
      <c r="E706" s="39" t="s">
        <v>5</v>
      </c>
    </row>
    <row r="707" spans="1:5" ht="12.75">
      <c r="A707" s="35" t="s">
        <v>58</v>
      </c>
      <c r="E707" s="40" t="s">
        <v>5</v>
      </c>
    </row>
    <row r="708" spans="1:5" ht="165.75">
      <c r="A708" t="s">
        <v>59</v>
      </c>
      <c r="E708" s="39" t="s">
        <v>607</v>
      </c>
    </row>
    <row r="709" spans="1:16" ht="12.75">
      <c r="A709" t="s">
        <v>52</v>
      </c>
      <c s="34" t="s">
        <v>253</v>
      </c>
      <c s="34" t="s">
        <v>843</v>
      </c>
      <c s="35" t="s">
        <v>5</v>
      </c>
      <c s="6" t="s">
        <v>844</v>
      </c>
      <c s="36" t="s">
        <v>83</v>
      </c>
      <c s="37">
        <v>8</v>
      </c>
      <c s="36">
        <v>0</v>
      </c>
      <c s="36">
        <f>ROUND(G709*H709,6)</f>
      </c>
      <c r="L709" s="38">
        <v>0</v>
      </c>
      <c s="32">
        <f>ROUND(ROUND(L709,2)*ROUND(G709,3),2)</f>
      </c>
      <c s="36" t="s">
        <v>56</v>
      </c>
      <c>
        <f>(M709*21)/100</f>
      </c>
      <c t="s">
        <v>27</v>
      </c>
    </row>
    <row r="710" spans="1:5" ht="12.75">
      <c r="A710" s="35" t="s">
        <v>57</v>
      </c>
      <c r="E710" s="39" t="s">
        <v>5</v>
      </c>
    </row>
    <row r="711" spans="1:5" ht="12.75">
      <c r="A711" s="35" t="s">
        <v>58</v>
      </c>
      <c r="E711" s="40" t="s">
        <v>5</v>
      </c>
    </row>
    <row r="712" spans="1:5" ht="165.75">
      <c r="A712" t="s">
        <v>59</v>
      </c>
      <c r="E712" s="39" t="s">
        <v>610</v>
      </c>
    </row>
    <row r="713" spans="1:16" ht="12.75">
      <c r="A713" t="s">
        <v>52</v>
      </c>
      <c s="34" t="s">
        <v>257</v>
      </c>
      <c s="34" t="s">
        <v>845</v>
      </c>
      <c s="35" t="s">
        <v>5</v>
      </c>
      <c s="6" t="s">
        <v>846</v>
      </c>
      <c s="36" t="s">
        <v>83</v>
      </c>
      <c s="37">
        <v>8</v>
      </c>
      <c s="36">
        <v>0</v>
      </c>
      <c s="36">
        <f>ROUND(G713*H713,6)</f>
      </c>
      <c r="L713" s="38">
        <v>0</v>
      </c>
      <c s="32">
        <f>ROUND(ROUND(L713,2)*ROUND(G713,3),2)</f>
      </c>
      <c s="36" t="s">
        <v>56</v>
      </c>
      <c>
        <f>(M713*21)/100</f>
      </c>
      <c t="s">
        <v>27</v>
      </c>
    </row>
    <row r="714" spans="1:5" ht="12.75">
      <c r="A714" s="35" t="s">
        <v>57</v>
      </c>
      <c r="E714" s="39" t="s">
        <v>5</v>
      </c>
    </row>
    <row r="715" spans="1:5" ht="12.75">
      <c r="A715" s="35" t="s">
        <v>58</v>
      </c>
      <c r="E715" s="40" t="s">
        <v>5</v>
      </c>
    </row>
    <row r="716" spans="1:5" ht="127.5">
      <c r="A716" t="s">
        <v>59</v>
      </c>
      <c r="E716" s="39" t="s">
        <v>591</v>
      </c>
    </row>
    <row r="717" spans="1:16" ht="12.75">
      <c r="A717" t="s">
        <v>52</v>
      </c>
      <c s="34" t="s">
        <v>261</v>
      </c>
      <c s="34" t="s">
        <v>847</v>
      </c>
      <c s="35" t="s">
        <v>5</v>
      </c>
      <c s="6" t="s">
        <v>848</v>
      </c>
      <c s="36" t="s">
        <v>83</v>
      </c>
      <c s="37">
        <v>2</v>
      </c>
      <c s="36">
        <v>0</v>
      </c>
      <c s="36">
        <f>ROUND(G717*H717,6)</f>
      </c>
      <c r="L717" s="38">
        <v>0</v>
      </c>
      <c s="32">
        <f>ROUND(ROUND(L717,2)*ROUND(G717,3),2)</f>
      </c>
      <c s="36" t="s">
        <v>56</v>
      </c>
      <c>
        <f>(M717*21)/100</f>
      </c>
      <c t="s">
        <v>27</v>
      </c>
    </row>
    <row r="718" spans="1:5" ht="12.75">
      <c r="A718" s="35" t="s">
        <v>57</v>
      </c>
      <c r="E718" s="39" t="s">
        <v>5</v>
      </c>
    </row>
    <row r="719" spans="1:5" ht="12.75">
      <c r="A719" s="35" t="s">
        <v>58</v>
      </c>
      <c r="E719" s="40" t="s">
        <v>5</v>
      </c>
    </row>
    <row r="720" spans="1:5" ht="165.75">
      <c r="A720" t="s">
        <v>59</v>
      </c>
      <c r="E720" s="39" t="s">
        <v>607</v>
      </c>
    </row>
    <row r="721" spans="1:16" ht="12.75">
      <c r="A721" t="s">
        <v>52</v>
      </c>
      <c s="34" t="s">
        <v>265</v>
      </c>
      <c s="34" t="s">
        <v>324</v>
      </c>
      <c s="35" t="s">
        <v>5</v>
      </c>
      <c s="6" t="s">
        <v>325</v>
      </c>
      <c s="36" t="s">
        <v>83</v>
      </c>
      <c s="37">
        <v>8</v>
      </c>
      <c s="36">
        <v>0</v>
      </c>
      <c s="36">
        <f>ROUND(G721*H721,6)</f>
      </c>
      <c r="L721" s="38">
        <v>0</v>
      </c>
      <c s="32">
        <f>ROUND(ROUND(L721,2)*ROUND(G721,3),2)</f>
      </c>
      <c s="36" t="s">
        <v>56</v>
      </c>
      <c>
        <f>(M721*21)/100</f>
      </c>
      <c t="s">
        <v>27</v>
      </c>
    </row>
    <row r="722" spans="1:5" ht="12.75">
      <c r="A722" s="35" t="s">
        <v>57</v>
      </c>
      <c r="E722" s="39" t="s">
        <v>5</v>
      </c>
    </row>
    <row r="723" spans="1:5" ht="12.75">
      <c r="A723" s="35" t="s">
        <v>58</v>
      </c>
      <c r="E723" s="40" t="s">
        <v>5</v>
      </c>
    </row>
    <row r="724" spans="1:5" ht="165.75">
      <c r="A724" t="s">
        <v>59</v>
      </c>
      <c r="E724" s="39" t="s">
        <v>610</v>
      </c>
    </row>
    <row r="725" spans="1:16" ht="12.75">
      <c r="A725" t="s">
        <v>52</v>
      </c>
      <c s="34" t="s">
        <v>269</v>
      </c>
      <c s="34" t="s">
        <v>328</v>
      </c>
      <c s="35" t="s">
        <v>5</v>
      </c>
      <c s="6" t="s">
        <v>329</v>
      </c>
      <c s="36" t="s">
        <v>83</v>
      </c>
      <c s="37">
        <v>8</v>
      </c>
      <c s="36">
        <v>0</v>
      </c>
      <c s="36">
        <f>ROUND(G725*H725,6)</f>
      </c>
      <c r="L725" s="38">
        <v>0</v>
      </c>
      <c s="32">
        <f>ROUND(ROUND(L725,2)*ROUND(G725,3),2)</f>
      </c>
      <c s="36" t="s">
        <v>56</v>
      </c>
      <c>
        <f>(M725*21)/100</f>
      </c>
      <c t="s">
        <v>27</v>
      </c>
    </row>
    <row r="726" spans="1:5" ht="12.75">
      <c r="A726" s="35" t="s">
        <v>57</v>
      </c>
      <c r="E726" s="39" t="s">
        <v>5</v>
      </c>
    </row>
    <row r="727" spans="1:5" ht="12.75">
      <c r="A727" s="35" t="s">
        <v>58</v>
      </c>
      <c r="E727" s="40" t="s">
        <v>5</v>
      </c>
    </row>
    <row r="728" spans="1:5" ht="127.5">
      <c r="A728" t="s">
        <v>59</v>
      </c>
      <c r="E728" s="39" t="s">
        <v>591</v>
      </c>
    </row>
    <row r="729" spans="1:16" ht="12.75">
      <c r="A729" t="s">
        <v>52</v>
      </c>
      <c s="34" t="s">
        <v>273</v>
      </c>
      <c s="34" t="s">
        <v>849</v>
      </c>
      <c s="35" t="s">
        <v>5</v>
      </c>
      <c s="6" t="s">
        <v>850</v>
      </c>
      <c s="36" t="s">
        <v>83</v>
      </c>
      <c s="37">
        <v>2</v>
      </c>
      <c s="36">
        <v>0</v>
      </c>
      <c s="36">
        <f>ROUND(G729*H729,6)</f>
      </c>
      <c r="L729" s="38">
        <v>0</v>
      </c>
      <c s="32">
        <f>ROUND(ROUND(L729,2)*ROUND(G729,3),2)</f>
      </c>
      <c s="36" t="s">
        <v>56</v>
      </c>
      <c>
        <f>(M729*21)/100</f>
      </c>
      <c t="s">
        <v>27</v>
      </c>
    </row>
    <row r="730" spans="1:5" ht="12.75">
      <c r="A730" s="35" t="s">
        <v>57</v>
      </c>
      <c r="E730" s="39" t="s">
        <v>5</v>
      </c>
    </row>
    <row r="731" spans="1:5" ht="12.75">
      <c r="A731" s="35" t="s">
        <v>58</v>
      </c>
      <c r="E731" s="40" t="s">
        <v>5</v>
      </c>
    </row>
    <row r="732" spans="1:5" ht="165.75">
      <c r="A732" t="s">
        <v>59</v>
      </c>
      <c r="E732" s="39" t="s">
        <v>607</v>
      </c>
    </row>
    <row r="733" spans="1:16" ht="12.75">
      <c r="A733" t="s">
        <v>52</v>
      </c>
      <c s="34" t="s">
        <v>277</v>
      </c>
      <c s="34" t="s">
        <v>851</v>
      </c>
      <c s="35" t="s">
        <v>5</v>
      </c>
      <c s="6" t="s">
        <v>852</v>
      </c>
      <c s="36" t="s">
        <v>83</v>
      </c>
      <c s="37">
        <v>1</v>
      </c>
      <c s="36">
        <v>0</v>
      </c>
      <c s="36">
        <f>ROUND(G733*H733,6)</f>
      </c>
      <c r="L733" s="38">
        <v>0</v>
      </c>
      <c s="32">
        <f>ROUND(ROUND(L733,2)*ROUND(G733,3),2)</f>
      </c>
      <c s="36" t="s">
        <v>56</v>
      </c>
      <c>
        <f>(M733*21)/100</f>
      </c>
      <c t="s">
        <v>27</v>
      </c>
    </row>
    <row r="734" spans="1:5" ht="12.75">
      <c r="A734" s="35" t="s">
        <v>57</v>
      </c>
      <c r="E734" s="39" t="s">
        <v>5</v>
      </c>
    </row>
    <row r="735" spans="1:5" ht="12.75">
      <c r="A735" s="35" t="s">
        <v>58</v>
      </c>
      <c r="E735" s="40" t="s">
        <v>5</v>
      </c>
    </row>
    <row r="736" spans="1:5" ht="165.75">
      <c r="A736" t="s">
        <v>59</v>
      </c>
      <c r="E736" s="39" t="s">
        <v>610</v>
      </c>
    </row>
    <row r="737" spans="1:16" ht="12.75">
      <c r="A737" t="s">
        <v>52</v>
      </c>
      <c s="34" t="s">
        <v>282</v>
      </c>
      <c s="34" t="s">
        <v>853</v>
      </c>
      <c s="35" t="s">
        <v>5</v>
      </c>
      <c s="6" t="s">
        <v>854</v>
      </c>
      <c s="36" t="s">
        <v>83</v>
      </c>
      <c s="37">
        <v>2</v>
      </c>
      <c s="36">
        <v>0</v>
      </c>
      <c s="36">
        <f>ROUND(G737*H737,6)</f>
      </c>
      <c r="L737" s="38">
        <v>0</v>
      </c>
      <c s="32">
        <f>ROUND(ROUND(L737,2)*ROUND(G737,3),2)</f>
      </c>
      <c s="36" t="s">
        <v>56</v>
      </c>
      <c>
        <f>(M737*21)/100</f>
      </c>
      <c t="s">
        <v>27</v>
      </c>
    </row>
    <row r="738" spans="1:5" ht="12.75">
      <c r="A738" s="35" t="s">
        <v>57</v>
      </c>
      <c r="E738" s="39" t="s">
        <v>5</v>
      </c>
    </row>
    <row r="739" spans="1:5" ht="12.75">
      <c r="A739" s="35" t="s">
        <v>58</v>
      </c>
      <c r="E739" s="40" t="s">
        <v>5</v>
      </c>
    </row>
    <row r="740" spans="1:5" ht="127.5">
      <c r="A740" t="s">
        <v>59</v>
      </c>
      <c r="E740" s="39" t="s">
        <v>591</v>
      </c>
    </row>
    <row r="741" spans="1:16" ht="12.75">
      <c r="A741" t="s">
        <v>52</v>
      </c>
      <c s="34" t="s">
        <v>286</v>
      </c>
      <c s="34" t="s">
        <v>855</v>
      </c>
      <c s="35" t="s">
        <v>5</v>
      </c>
      <c s="6" t="s">
        <v>856</v>
      </c>
      <c s="36" t="s">
        <v>83</v>
      </c>
      <c s="37">
        <v>1</v>
      </c>
      <c s="36">
        <v>0</v>
      </c>
      <c s="36">
        <f>ROUND(G741*H741,6)</f>
      </c>
      <c r="L741" s="38">
        <v>0</v>
      </c>
      <c s="32">
        <f>ROUND(ROUND(L741,2)*ROUND(G741,3),2)</f>
      </c>
      <c s="36" t="s">
        <v>56</v>
      </c>
      <c>
        <f>(M741*21)/100</f>
      </c>
      <c t="s">
        <v>27</v>
      </c>
    </row>
    <row r="742" spans="1:5" ht="12.75">
      <c r="A742" s="35" t="s">
        <v>57</v>
      </c>
      <c r="E742" s="39" t="s">
        <v>5</v>
      </c>
    </row>
    <row r="743" spans="1:5" ht="12.75">
      <c r="A743" s="35" t="s">
        <v>58</v>
      </c>
      <c r="E743" s="40" t="s">
        <v>5</v>
      </c>
    </row>
    <row r="744" spans="1:5" ht="165.75">
      <c r="A744" t="s">
        <v>59</v>
      </c>
      <c r="E744" s="39" t="s">
        <v>607</v>
      </c>
    </row>
    <row r="745" spans="1:16" ht="12.75">
      <c r="A745" t="s">
        <v>52</v>
      </c>
      <c s="34" t="s">
        <v>290</v>
      </c>
      <c s="34" t="s">
        <v>857</v>
      </c>
      <c s="35" t="s">
        <v>5</v>
      </c>
      <c s="6" t="s">
        <v>858</v>
      </c>
      <c s="36" t="s">
        <v>83</v>
      </c>
      <c s="37">
        <v>8</v>
      </c>
      <c s="36">
        <v>0</v>
      </c>
      <c s="36">
        <f>ROUND(G745*H745,6)</f>
      </c>
      <c r="L745" s="38">
        <v>0</v>
      </c>
      <c s="32">
        <f>ROUND(ROUND(L745,2)*ROUND(G745,3),2)</f>
      </c>
      <c s="36" t="s">
        <v>56</v>
      </c>
      <c>
        <f>(M745*21)/100</f>
      </c>
      <c t="s">
        <v>27</v>
      </c>
    </row>
    <row r="746" spans="1:5" ht="12.75">
      <c r="A746" s="35" t="s">
        <v>57</v>
      </c>
      <c r="E746" s="39" t="s">
        <v>5</v>
      </c>
    </row>
    <row r="747" spans="1:5" ht="12.75">
      <c r="A747" s="35" t="s">
        <v>58</v>
      </c>
      <c r="E747" s="40" t="s">
        <v>5</v>
      </c>
    </row>
    <row r="748" spans="1:5" ht="127.5">
      <c r="A748" t="s">
        <v>59</v>
      </c>
      <c r="E748" s="39" t="s">
        <v>859</v>
      </c>
    </row>
    <row r="749" spans="1:16" ht="12.75">
      <c r="A749" t="s">
        <v>52</v>
      </c>
      <c s="34" t="s">
        <v>294</v>
      </c>
      <c s="34" t="s">
        <v>860</v>
      </c>
      <c s="35" t="s">
        <v>5</v>
      </c>
      <c s="6" t="s">
        <v>861</v>
      </c>
      <c s="36" t="s">
        <v>83</v>
      </c>
      <c s="37">
        <v>4</v>
      </c>
      <c s="36">
        <v>0</v>
      </c>
      <c s="36">
        <f>ROUND(G749*H749,6)</f>
      </c>
      <c r="L749" s="38">
        <v>0</v>
      </c>
      <c s="32">
        <f>ROUND(ROUND(L749,2)*ROUND(G749,3),2)</f>
      </c>
      <c s="36" t="s">
        <v>56</v>
      </c>
      <c>
        <f>(M749*21)/100</f>
      </c>
      <c t="s">
        <v>27</v>
      </c>
    </row>
    <row r="750" spans="1:5" ht="12.75">
      <c r="A750" s="35" t="s">
        <v>57</v>
      </c>
      <c r="E750" s="39" t="s">
        <v>5</v>
      </c>
    </row>
    <row r="751" spans="1:5" ht="12.75">
      <c r="A751" s="35" t="s">
        <v>58</v>
      </c>
      <c r="E751" s="40" t="s">
        <v>5</v>
      </c>
    </row>
    <row r="752" spans="1:5" ht="127.5">
      <c r="A752" t="s">
        <v>59</v>
      </c>
      <c r="E752" s="39" t="s">
        <v>862</v>
      </c>
    </row>
    <row r="753" spans="1:16" ht="25.5">
      <c r="A753" t="s">
        <v>52</v>
      </c>
      <c s="34" t="s">
        <v>298</v>
      </c>
      <c s="34" t="s">
        <v>863</v>
      </c>
      <c s="35" t="s">
        <v>5</v>
      </c>
      <c s="6" t="s">
        <v>864</v>
      </c>
      <c s="36" t="s">
        <v>83</v>
      </c>
      <c s="37">
        <v>40</v>
      </c>
      <c s="36">
        <v>0</v>
      </c>
      <c s="36">
        <f>ROUND(G753*H753,6)</f>
      </c>
      <c r="L753" s="38">
        <v>0</v>
      </c>
      <c s="32">
        <f>ROUND(ROUND(L753,2)*ROUND(G753,3),2)</f>
      </c>
      <c s="36" t="s">
        <v>56</v>
      </c>
      <c>
        <f>(M753*21)/100</f>
      </c>
      <c t="s">
        <v>27</v>
      </c>
    </row>
    <row r="754" spans="1:5" ht="12.75">
      <c r="A754" s="35" t="s">
        <v>57</v>
      </c>
      <c r="E754" s="39" t="s">
        <v>5</v>
      </c>
    </row>
    <row r="755" spans="1:5" ht="12.75">
      <c r="A755" s="35" t="s">
        <v>58</v>
      </c>
      <c r="E755" s="40" t="s">
        <v>5</v>
      </c>
    </row>
    <row r="756" spans="1:5" ht="127.5">
      <c r="A756" t="s">
        <v>59</v>
      </c>
      <c r="E756" s="39" t="s">
        <v>865</v>
      </c>
    </row>
    <row r="757" spans="1:16" ht="25.5">
      <c r="A757" t="s">
        <v>52</v>
      </c>
      <c s="34" t="s">
        <v>302</v>
      </c>
      <c s="34" t="s">
        <v>866</v>
      </c>
      <c s="35" t="s">
        <v>5</v>
      </c>
      <c s="6" t="s">
        <v>867</v>
      </c>
      <c s="36" t="s">
        <v>810</v>
      </c>
      <c s="37">
        <v>4</v>
      </c>
      <c s="36">
        <v>0</v>
      </c>
      <c s="36">
        <f>ROUND(G757*H757,6)</f>
      </c>
      <c r="L757" s="38">
        <v>0</v>
      </c>
      <c s="32">
        <f>ROUND(ROUND(L757,2)*ROUND(G757,3),2)</f>
      </c>
      <c s="36" t="s">
        <v>56</v>
      </c>
      <c>
        <f>(M757*21)/100</f>
      </c>
      <c t="s">
        <v>27</v>
      </c>
    </row>
    <row r="758" spans="1:5" ht="12.75">
      <c r="A758" s="35" t="s">
        <v>57</v>
      </c>
      <c r="E758" s="39" t="s">
        <v>5</v>
      </c>
    </row>
    <row r="759" spans="1:5" ht="12.75">
      <c r="A759" s="35" t="s">
        <v>58</v>
      </c>
      <c r="E759" s="40" t="s">
        <v>5</v>
      </c>
    </row>
    <row r="760" spans="1:5" ht="127.5">
      <c r="A760" t="s">
        <v>59</v>
      </c>
      <c r="E760" s="39" t="s">
        <v>811</v>
      </c>
    </row>
    <row r="761" spans="1:16" ht="12.75">
      <c r="A761" t="s">
        <v>52</v>
      </c>
      <c s="34" t="s">
        <v>306</v>
      </c>
      <c s="34" t="s">
        <v>868</v>
      </c>
      <c s="35" t="s">
        <v>5</v>
      </c>
      <c s="6" t="s">
        <v>869</v>
      </c>
      <c s="36" t="s">
        <v>83</v>
      </c>
      <c s="37">
        <v>3</v>
      </c>
      <c s="36">
        <v>0</v>
      </c>
      <c s="36">
        <f>ROUND(G761*H761,6)</f>
      </c>
      <c r="L761" s="38">
        <v>0</v>
      </c>
      <c s="32">
        <f>ROUND(ROUND(L761,2)*ROUND(G761,3),2)</f>
      </c>
      <c s="36" t="s">
        <v>56</v>
      </c>
      <c>
        <f>(M761*21)/100</f>
      </c>
      <c t="s">
        <v>27</v>
      </c>
    </row>
    <row r="762" spans="1:5" ht="12.75">
      <c r="A762" s="35" t="s">
        <v>57</v>
      </c>
      <c r="E762" s="39" t="s">
        <v>5</v>
      </c>
    </row>
    <row r="763" spans="1:5" ht="12.75">
      <c r="A763" s="35" t="s">
        <v>58</v>
      </c>
      <c r="E763" s="40" t="s">
        <v>5</v>
      </c>
    </row>
    <row r="764" spans="1:5" ht="12.75">
      <c r="A764" t="s">
        <v>59</v>
      </c>
      <c r="E764" s="39" t="s">
        <v>334</v>
      </c>
    </row>
    <row r="765" spans="1:16" ht="12.75">
      <c r="A765" t="s">
        <v>52</v>
      </c>
      <c s="34" t="s">
        <v>310</v>
      </c>
      <c s="34" t="s">
        <v>870</v>
      </c>
      <c s="35" t="s">
        <v>5</v>
      </c>
      <c s="6" t="s">
        <v>871</v>
      </c>
      <c s="36" t="s">
        <v>83</v>
      </c>
      <c s="37">
        <v>3</v>
      </c>
      <c s="36">
        <v>0</v>
      </c>
      <c s="36">
        <f>ROUND(G765*H765,6)</f>
      </c>
      <c r="L765" s="38">
        <v>0</v>
      </c>
      <c s="32">
        <f>ROUND(ROUND(L765,2)*ROUND(G765,3),2)</f>
      </c>
      <c s="36" t="s">
        <v>56</v>
      </c>
      <c>
        <f>(M765*21)/100</f>
      </c>
      <c t="s">
        <v>27</v>
      </c>
    </row>
    <row r="766" spans="1:5" ht="12.75">
      <c r="A766" s="35" t="s">
        <v>57</v>
      </c>
      <c r="E766" s="39" t="s">
        <v>5</v>
      </c>
    </row>
    <row r="767" spans="1:5" ht="12.75">
      <c r="A767" s="35" t="s">
        <v>58</v>
      </c>
      <c r="E767" s="40" t="s">
        <v>5</v>
      </c>
    </row>
    <row r="768" spans="1:5" ht="12.75">
      <c r="A768" t="s">
        <v>59</v>
      </c>
      <c r="E768" s="39" t="s">
        <v>334</v>
      </c>
    </row>
    <row r="769" spans="1:16" ht="12.75">
      <c r="A769" t="s">
        <v>52</v>
      </c>
      <c s="34" t="s">
        <v>314</v>
      </c>
      <c s="34" t="s">
        <v>872</v>
      </c>
      <c s="35" t="s">
        <v>5</v>
      </c>
      <c s="6" t="s">
        <v>873</v>
      </c>
      <c s="36" t="s">
        <v>83</v>
      </c>
      <c s="37">
        <v>30</v>
      </c>
      <c s="36">
        <v>0</v>
      </c>
      <c s="36">
        <f>ROUND(G769*H769,6)</f>
      </c>
      <c r="L769" s="38">
        <v>0</v>
      </c>
      <c s="32">
        <f>ROUND(ROUND(L769,2)*ROUND(G769,3),2)</f>
      </c>
      <c s="36" t="s">
        <v>56</v>
      </c>
      <c>
        <f>(M769*21)/100</f>
      </c>
      <c t="s">
        <v>27</v>
      </c>
    </row>
    <row r="770" spans="1:5" ht="12.75">
      <c r="A770" s="35" t="s">
        <v>57</v>
      </c>
      <c r="E770" s="39" t="s">
        <v>5</v>
      </c>
    </row>
    <row r="771" spans="1:5" ht="12.75">
      <c r="A771" s="35" t="s">
        <v>58</v>
      </c>
      <c r="E771" s="40" t="s">
        <v>5</v>
      </c>
    </row>
    <row r="772" spans="1:5" ht="114.75">
      <c r="A772" t="s">
        <v>59</v>
      </c>
      <c r="E772" s="39" t="s">
        <v>753</v>
      </c>
    </row>
    <row r="773" spans="1:16" ht="12.75">
      <c r="A773" t="s">
        <v>52</v>
      </c>
      <c s="34" t="s">
        <v>318</v>
      </c>
      <c s="34" t="s">
        <v>874</v>
      </c>
      <c s="35" t="s">
        <v>5</v>
      </c>
      <c s="6" t="s">
        <v>875</v>
      </c>
      <c s="36" t="s">
        <v>83</v>
      </c>
      <c s="37">
        <v>30</v>
      </c>
      <c s="36">
        <v>0</v>
      </c>
      <c s="36">
        <f>ROUND(G773*H773,6)</f>
      </c>
      <c r="L773" s="38">
        <v>0</v>
      </c>
      <c s="32">
        <f>ROUND(ROUND(L773,2)*ROUND(G773,3),2)</f>
      </c>
      <c s="36" t="s">
        <v>56</v>
      </c>
      <c>
        <f>(M773*21)/100</f>
      </c>
      <c t="s">
        <v>27</v>
      </c>
    </row>
    <row r="774" spans="1:5" ht="12.75">
      <c r="A774" s="35" t="s">
        <v>57</v>
      </c>
      <c r="E774" s="39" t="s">
        <v>5</v>
      </c>
    </row>
    <row r="775" spans="1:5" ht="12.75">
      <c r="A775" s="35" t="s">
        <v>58</v>
      </c>
      <c r="E775" s="40" t="s">
        <v>5</v>
      </c>
    </row>
    <row r="776" spans="1:5" ht="140.25">
      <c r="A776" t="s">
        <v>59</v>
      </c>
      <c r="E776" s="39" t="s">
        <v>644</v>
      </c>
    </row>
    <row r="777" spans="1:16" ht="12.75">
      <c r="A777" t="s">
        <v>52</v>
      </c>
      <c s="34" t="s">
        <v>323</v>
      </c>
      <c s="34" t="s">
        <v>642</v>
      </c>
      <c s="35" t="s">
        <v>5</v>
      </c>
      <c s="6" t="s">
        <v>876</v>
      </c>
      <c s="36" t="s">
        <v>430</v>
      </c>
      <c s="37">
        <v>1</v>
      </c>
      <c s="36">
        <v>0</v>
      </c>
      <c s="36">
        <f>ROUND(G777*H777,6)</f>
      </c>
      <c r="L777" s="38">
        <v>0</v>
      </c>
      <c s="32">
        <f>ROUND(ROUND(L777,2)*ROUND(G777,3),2)</f>
      </c>
      <c s="36" t="s">
        <v>56</v>
      </c>
      <c>
        <f>(M777*21)/100</f>
      </c>
      <c t="s">
        <v>27</v>
      </c>
    </row>
    <row r="778" spans="1:5" ht="12.75">
      <c r="A778" s="35" t="s">
        <v>57</v>
      </c>
      <c r="E778" s="39" t="s">
        <v>5</v>
      </c>
    </row>
    <row r="779" spans="1:5" ht="12.75">
      <c r="A779" s="35" t="s">
        <v>58</v>
      </c>
      <c r="E779" s="40" t="s">
        <v>5</v>
      </c>
    </row>
    <row r="780" spans="1:5" ht="140.25">
      <c r="A780" t="s">
        <v>59</v>
      </c>
      <c r="E780" s="39" t="s">
        <v>644</v>
      </c>
    </row>
    <row r="781" spans="1:16" ht="12.75">
      <c r="A781" t="s">
        <v>52</v>
      </c>
      <c s="34" t="s">
        <v>327</v>
      </c>
      <c s="34" t="s">
        <v>877</v>
      </c>
      <c s="35" t="s">
        <v>5</v>
      </c>
      <c s="6" t="s">
        <v>878</v>
      </c>
      <c s="36" t="s">
        <v>879</v>
      </c>
      <c s="37">
        <v>1</v>
      </c>
      <c s="36">
        <v>0</v>
      </c>
      <c s="36">
        <f>ROUND(G781*H781,6)</f>
      </c>
      <c r="L781" s="38">
        <v>0</v>
      </c>
      <c s="32">
        <f>ROUND(ROUND(L781,2)*ROUND(G781,3),2)</f>
      </c>
      <c s="36" t="s">
        <v>56</v>
      </c>
      <c>
        <f>(M781*21)/100</f>
      </c>
      <c t="s">
        <v>27</v>
      </c>
    </row>
    <row r="782" spans="1:5" ht="12.75">
      <c r="A782" s="35" t="s">
        <v>57</v>
      </c>
      <c r="E782" s="39" t="s">
        <v>5</v>
      </c>
    </row>
    <row r="783" spans="1:5" ht="12.75">
      <c r="A783" s="35" t="s">
        <v>58</v>
      </c>
      <c r="E783" s="40" t="s">
        <v>5</v>
      </c>
    </row>
    <row r="784" spans="1:5" ht="153">
      <c r="A784" t="s">
        <v>59</v>
      </c>
      <c r="E784" s="39" t="s">
        <v>880</v>
      </c>
    </row>
    <row r="785" spans="1:13" ht="12.75">
      <c r="A785" t="s">
        <v>49</v>
      </c>
      <c r="C785" s="31" t="s">
        <v>649</v>
      </c>
      <c r="E785" s="33" t="s">
        <v>650</v>
      </c>
      <c r="J785" s="32">
        <f>0</f>
      </c>
      <c s="32">
        <f>0</f>
      </c>
      <c s="32">
        <f>0+L786+L790+L794</f>
      </c>
      <c s="32">
        <f>0+M786+M790+M794</f>
      </c>
    </row>
    <row r="786" spans="1:16" ht="25.5">
      <c r="A786" t="s">
        <v>52</v>
      </c>
      <c s="34" t="s">
        <v>331</v>
      </c>
      <c s="34" t="s">
        <v>651</v>
      </c>
      <c s="35" t="s">
        <v>652</v>
      </c>
      <c s="6" t="s">
        <v>653</v>
      </c>
      <c s="36" t="s">
        <v>654</v>
      </c>
      <c s="37">
        <v>0.01</v>
      </c>
      <c s="36">
        <v>0</v>
      </c>
      <c s="36">
        <f>ROUND(G786*H786,6)</f>
      </c>
      <c r="L786" s="38">
        <v>0</v>
      </c>
      <c s="32">
        <f>ROUND(ROUND(L786,2)*ROUND(G786,3),2)</f>
      </c>
      <c s="36" t="s">
        <v>655</v>
      </c>
      <c>
        <f>(M786*21)/100</f>
      </c>
      <c t="s">
        <v>27</v>
      </c>
    </row>
    <row r="787" spans="1:5" ht="12.75">
      <c r="A787" s="35" t="s">
        <v>57</v>
      </c>
      <c r="E787" s="39" t="s">
        <v>656</v>
      </c>
    </row>
    <row r="788" spans="1:5" ht="12.75">
      <c r="A788" s="35" t="s">
        <v>58</v>
      </c>
      <c r="E788" s="40" t="s">
        <v>5</v>
      </c>
    </row>
    <row r="789" spans="1:5" ht="165.75">
      <c r="A789" t="s">
        <v>59</v>
      </c>
      <c r="E789" s="39" t="s">
        <v>657</v>
      </c>
    </row>
    <row r="790" spans="1:16" ht="38.25">
      <c r="A790" t="s">
        <v>52</v>
      </c>
      <c s="34" t="s">
        <v>336</v>
      </c>
      <c s="34" t="s">
        <v>658</v>
      </c>
      <c s="35" t="s">
        <v>652</v>
      </c>
      <c s="6" t="s">
        <v>659</v>
      </c>
      <c s="36" t="s">
        <v>654</v>
      </c>
      <c s="37">
        <v>0.15</v>
      </c>
      <c s="36">
        <v>0</v>
      </c>
      <c s="36">
        <f>ROUND(G790*H790,6)</f>
      </c>
      <c r="L790" s="38">
        <v>0</v>
      </c>
      <c s="32">
        <f>ROUND(ROUND(L790,2)*ROUND(G790,3),2)</f>
      </c>
      <c s="36" t="s">
        <v>655</v>
      </c>
      <c>
        <f>(M790*21)/100</f>
      </c>
      <c t="s">
        <v>27</v>
      </c>
    </row>
    <row r="791" spans="1:5" ht="25.5">
      <c r="A791" s="35" t="s">
        <v>57</v>
      </c>
      <c r="E791" s="39" t="s">
        <v>660</v>
      </c>
    </row>
    <row r="792" spans="1:5" ht="12.75">
      <c r="A792" s="35" t="s">
        <v>58</v>
      </c>
      <c r="E792" s="40" t="s">
        <v>5</v>
      </c>
    </row>
    <row r="793" spans="1:5" ht="165.75">
      <c r="A793" t="s">
        <v>59</v>
      </c>
      <c r="E793" s="39" t="s">
        <v>657</v>
      </c>
    </row>
    <row r="794" spans="1:16" ht="25.5">
      <c r="A794" t="s">
        <v>52</v>
      </c>
      <c s="34" t="s">
        <v>414</v>
      </c>
      <c s="34" t="s">
        <v>661</v>
      </c>
      <c s="35" t="s">
        <v>652</v>
      </c>
      <c s="6" t="s">
        <v>662</v>
      </c>
      <c s="36" t="s">
        <v>654</v>
      </c>
      <c s="37">
        <v>0.003</v>
      </c>
      <c s="36">
        <v>0</v>
      </c>
      <c s="36">
        <f>ROUND(G794*H794,6)</f>
      </c>
      <c r="L794" s="38">
        <v>0</v>
      </c>
      <c s="32">
        <f>ROUND(ROUND(L794,2)*ROUND(G794,3),2)</f>
      </c>
      <c s="36" t="s">
        <v>655</v>
      </c>
      <c>
        <f>(M794*21)/100</f>
      </c>
      <c t="s">
        <v>27</v>
      </c>
    </row>
    <row r="795" spans="1:5" ht="25.5">
      <c r="A795" s="35" t="s">
        <v>57</v>
      </c>
      <c r="E795" s="39" t="s">
        <v>663</v>
      </c>
    </row>
    <row r="796" spans="1:5" ht="12.75">
      <c r="A796" s="35" t="s">
        <v>58</v>
      </c>
      <c r="E796" s="40" t="s">
        <v>5</v>
      </c>
    </row>
    <row r="797" spans="1:5" ht="165.75">
      <c r="A797" t="s">
        <v>59</v>
      </c>
      <c r="E797" s="39" t="s">
        <v>657</v>
      </c>
    </row>
    <row r="798" spans="1:13" ht="12.75">
      <c r="A798" t="s">
        <v>46</v>
      </c>
      <c r="C798" s="31" t="s">
        <v>881</v>
      </c>
      <c r="E798" s="33" t="s">
        <v>882</v>
      </c>
      <c r="J798" s="32">
        <f>0+J799+J804+J953</f>
      </c>
      <c s="32">
        <f>0+K799+K804+K953</f>
      </c>
      <c s="32">
        <f>0+L799+L804+L953</f>
      </c>
      <c s="32">
        <f>0+M799+M804+M953</f>
      </c>
    </row>
    <row r="799" spans="1:13" ht="12.75">
      <c r="A799" t="s">
        <v>49</v>
      </c>
      <c r="C799" s="31" t="s">
        <v>50</v>
      </c>
      <c r="E799" s="33" t="s">
        <v>51</v>
      </c>
      <c r="J799" s="32">
        <f>0</f>
      </c>
      <c s="32">
        <f>0</f>
      </c>
      <c s="32">
        <f>0+L800</f>
      </c>
      <c s="32">
        <f>0+M800</f>
      </c>
    </row>
    <row r="800" spans="1:16" ht="12.75">
      <c r="A800" t="s">
        <v>52</v>
      </c>
      <c s="34" t="s">
        <v>50</v>
      </c>
      <c s="34" t="s">
        <v>883</v>
      </c>
      <c s="35" t="s">
        <v>5</v>
      </c>
      <c s="6" t="s">
        <v>884</v>
      </c>
      <c s="36" t="s">
        <v>55</v>
      </c>
      <c s="37">
        <v>20</v>
      </c>
      <c s="36">
        <v>0</v>
      </c>
      <c s="36">
        <f>ROUND(G800*H800,6)</f>
      </c>
      <c r="L800" s="38">
        <v>0</v>
      </c>
      <c s="32">
        <f>ROUND(ROUND(L800,2)*ROUND(G800,3),2)</f>
      </c>
      <c s="36" t="s">
        <v>56</v>
      </c>
      <c>
        <f>(M800*21)/100</f>
      </c>
      <c t="s">
        <v>27</v>
      </c>
    </row>
    <row r="801" spans="1:5" ht="12.75">
      <c r="A801" s="35" t="s">
        <v>57</v>
      </c>
      <c r="E801" s="39" t="s">
        <v>5</v>
      </c>
    </row>
    <row r="802" spans="1:5" ht="12.75">
      <c r="A802" s="35" t="s">
        <v>58</v>
      </c>
      <c r="E802" s="40" t="s">
        <v>5</v>
      </c>
    </row>
    <row r="803" spans="1:5" ht="344.25">
      <c r="A803" t="s">
        <v>59</v>
      </c>
      <c r="E803" s="39" t="s">
        <v>571</v>
      </c>
    </row>
    <row r="804" spans="1:13" ht="12.75">
      <c r="A804" t="s">
        <v>49</v>
      </c>
      <c r="C804" s="31" t="s">
        <v>79</v>
      </c>
      <c r="E804" s="33" t="s">
        <v>80</v>
      </c>
      <c r="J804" s="32">
        <f>0</f>
      </c>
      <c s="32">
        <f>0</f>
      </c>
      <c s="32">
        <f>0+L805+L809+L813+L817+L821+L825+L829+L833+L837+L841+L845+L849+L853+L857+L861+L865+L869+L873+L877+L881+L885+L889+L893+L897+L901+L905+L909+L913+L917+L921+L925+L929+L933+L937+L941+L945+L949</f>
      </c>
      <c s="32">
        <f>0+M805+M809+M813+M817+M821+M825+M829+M833+M837+M841+M845+M849+M853+M857+M861+M865+M869+M873+M877+M881+M885+M889+M893+M897+M901+M905+M909+M913+M917+M921+M925+M929+M933+M937+M941+M945+M949</f>
      </c>
    </row>
    <row r="805" spans="1:16" ht="12.75">
      <c r="A805" t="s">
        <v>52</v>
      </c>
      <c s="34" t="s">
        <v>27</v>
      </c>
      <c s="34" t="s">
        <v>90</v>
      </c>
      <c s="35" t="s">
        <v>5</v>
      </c>
      <c s="6" t="s">
        <v>91</v>
      </c>
      <c s="36" t="s">
        <v>83</v>
      </c>
      <c s="37">
        <v>5</v>
      </c>
      <c s="36">
        <v>0</v>
      </c>
      <c s="36">
        <f>ROUND(G805*H805,6)</f>
      </c>
      <c r="L805" s="38">
        <v>0</v>
      </c>
      <c s="32">
        <f>ROUND(ROUND(L805,2)*ROUND(G805,3),2)</f>
      </c>
      <c s="36" t="s">
        <v>56</v>
      </c>
      <c>
        <f>(M805*21)/100</f>
      </c>
      <c t="s">
        <v>27</v>
      </c>
    </row>
    <row r="806" spans="1:5" ht="12.75">
      <c r="A806" s="35" t="s">
        <v>57</v>
      </c>
      <c r="E806" s="39" t="s">
        <v>5</v>
      </c>
    </row>
    <row r="807" spans="1:5" ht="12.75">
      <c r="A807" s="35" t="s">
        <v>58</v>
      </c>
      <c r="E807" s="40" t="s">
        <v>5</v>
      </c>
    </row>
    <row r="808" spans="1:5" ht="102">
      <c r="A808" t="s">
        <v>59</v>
      </c>
      <c r="E808" s="39" t="s">
        <v>760</v>
      </c>
    </row>
    <row r="809" spans="1:16" ht="25.5">
      <c r="A809" t="s">
        <v>52</v>
      </c>
      <c s="34" t="s">
        <v>26</v>
      </c>
      <c s="34" t="s">
        <v>885</v>
      </c>
      <c s="35" t="s">
        <v>5</v>
      </c>
      <c s="6" t="s">
        <v>886</v>
      </c>
      <c s="36" t="s">
        <v>68</v>
      </c>
      <c s="37">
        <v>15</v>
      </c>
      <c s="36">
        <v>0</v>
      </c>
      <c s="36">
        <f>ROUND(G809*H809,6)</f>
      </c>
      <c r="L809" s="38">
        <v>0</v>
      </c>
      <c s="32">
        <f>ROUND(ROUND(L809,2)*ROUND(G809,3),2)</f>
      </c>
      <c s="36" t="s">
        <v>56</v>
      </c>
      <c>
        <f>(M809*21)/100</f>
      </c>
      <c t="s">
        <v>27</v>
      </c>
    </row>
    <row r="810" spans="1:5" ht="12.75">
      <c r="A810" s="35" t="s">
        <v>57</v>
      </c>
      <c r="E810" s="39" t="s">
        <v>5</v>
      </c>
    </row>
    <row r="811" spans="1:5" ht="12.75">
      <c r="A811" s="35" t="s">
        <v>58</v>
      </c>
      <c r="E811" s="40" t="s">
        <v>5</v>
      </c>
    </row>
    <row r="812" spans="1:5" ht="76.5">
      <c r="A812" t="s">
        <v>59</v>
      </c>
      <c r="E812" s="39" t="s">
        <v>887</v>
      </c>
    </row>
    <row r="813" spans="1:16" ht="25.5">
      <c r="A813" t="s">
        <v>52</v>
      </c>
      <c s="34" t="s">
        <v>65</v>
      </c>
      <c s="34" t="s">
        <v>109</v>
      </c>
      <c s="35" t="s">
        <v>5</v>
      </c>
      <c s="6" t="s">
        <v>110</v>
      </c>
      <c s="36" t="s">
        <v>83</v>
      </c>
      <c s="37">
        <v>2</v>
      </c>
      <c s="36">
        <v>0</v>
      </c>
      <c s="36">
        <f>ROUND(G813*H813,6)</f>
      </c>
      <c r="L813" s="38">
        <v>0</v>
      </c>
      <c s="32">
        <f>ROUND(ROUND(L813,2)*ROUND(G813,3),2)</f>
      </c>
      <c s="36" t="s">
        <v>56</v>
      </c>
      <c>
        <f>(M813*21)/100</f>
      </c>
      <c t="s">
        <v>27</v>
      </c>
    </row>
    <row r="814" spans="1:5" ht="12.75">
      <c r="A814" s="35" t="s">
        <v>57</v>
      </c>
      <c r="E814" s="39" t="s">
        <v>5</v>
      </c>
    </row>
    <row r="815" spans="1:5" ht="12.75">
      <c r="A815" s="35" t="s">
        <v>58</v>
      </c>
      <c r="E815" s="40" t="s">
        <v>5</v>
      </c>
    </row>
    <row r="816" spans="1:5" ht="38.25">
      <c r="A816" t="s">
        <v>59</v>
      </c>
      <c r="E816" s="39" t="s">
        <v>111</v>
      </c>
    </row>
    <row r="817" spans="1:16" ht="12.75">
      <c r="A817" t="s">
        <v>52</v>
      </c>
      <c s="34" t="s">
        <v>70</v>
      </c>
      <c s="34" t="s">
        <v>888</v>
      </c>
      <c s="35" t="s">
        <v>5</v>
      </c>
      <c s="6" t="s">
        <v>889</v>
      </c>
      <c s="36" t="s">
        <v>890</v>
      </c>
      <c s="37">
        <v>4.2</v>
      </c>
      <c s="36">
        <v>0</v>
      </c>
      <c s="36">
        <f>ROUND(G817*H817,6)</f>
      </c>
      <c r="L817" s="38">
        <v>0</v>
      </c>
      <c s="32">
        <f>ROUND(ROUND(L817,2)*ROUND(G817,3),2)</f>
      </c>
      <c s="36" t="s">
        <v>56</v>
      </c>
      <c>
        <f>(M817*21)/100</f>
      </c>
      <c t="s">
        <v>27</v>
      </c>
    </row>
    <row r="818" spans="1:5" ht="12.75">
      <c r="A818" s="35" t="s">
        <v>57</v>
      </c>
      <c r="E818" s="39" t="s">
        <v>5</v>
      </c>
    </row>
    <row r="819" spans="1:5" ht="12.75">
      <c r="A819" s="35" t="s">
        <v>58</v>
      </c>
      <c r="E819" s="40" t="s">
        <v>891</v>
      </c>
    </row>
    <row r="820" spans="1:5" ht="153">
      <c r="A820" t="s">
        <v>59</v>
      </c>
      <c r="E820" s="39" t="s">
        <v>892</v>
      </c>
    </row>
    <row r="821" spans="1:16" ht="12.75">
      <c r="A821" t="s">
        <v>52</v>
      </c>
      <c s="34" t="s">
        <v>74</v>
      </c>
      <c s="34" t="s">
        <v>893</v>
      </c>
      <c s="35" t="s">
        <v>5</v>
      </c>
      <c s="6" t="s">
        <v>894</v>
      </c>
      <c s="36" t="s">
        <v>890</v>
      </c>
      <c s="37">
        <v>4.08</v>
      </c>
      <c s="36">
        <v>0</v>
      </c>
      <c s="36">
        <f>ROUND(G821*H821,6)</f>
      </c>
      <c r="L821" s="38">
        <v>0</v>
      </c>
      <c s="32">
        <f>ROUND(ROUND(L821,2)*ROUND(G821,3),2)</f>
      </c>
      <c s="36" t="s">
        <v>56</v>
      </c>
      <c>
        <f>(M821*21)/100</f>
      </c>
      <c t="s">
        <v>27</v>
      </c>
    </row>
    <row r="822" spans="1:5" ht="12.75">
      <c r="A822" s="35" t="s">
        <v>57</v>
      </c>
      <c r="E822" s="39" t="s">
        <v>5</v>
      </c>
    </row>
    <row r="823" spans="1:5" ht="12.75">
      <c r="A823" s="35" t="s">
        <v>58</v>
      </c>
      <c r="E823" s="40" t="s">
        <v>895</v>
      </c>
    </row>
    <row r="824" spans="1:5" ht="153">
      <c r="A824" t="s">
        <v>59</v>
      </c>
      <c r="E824" s="39" t="s">
        <v>896</v>
      </c>
    </row>
    <row r="825" spans="1:16" ht="12.75">
      <c r="A825" t="s">
        <v>52</v>
      </c>
      <c s="34" t="s">
        <v>79</v>
      </c>
      <c s="34" t="s">
        <v>897</v>
      </c>
      <c s="35" t="s">
        <v>5</v>
      </c>
      <c s="6" t="s">
        <v>898</v>
      </c>
      <c s="36" t="s">
        <v>890</v>
      </c>
      <c s="37">
        <v>175.2</v>
      </c>
      <c s="36">
        <v>0</v>
      </c>
      <c s="36">
        <f>ROUND(G825*H825,6)</f>
      </c>
      <c r="L825" s="38">
        <v>0</v>
      </c>
      <c s="32">
        <f>ROUND(ROUND(L825,2)*ROUND(G825,3),2)</f>
      </c>
      <c s="36" t="s">
        <v>56</v>
      </c>
      <c>
        <f>(M825*21)/100</f>
      </c>
      <c t="s">
        <v>27</v>
      </c>
    </row>
    <row r="826" spans="1:5" ht="12.75">
      <c r="A826" s="35" t="s">
        <v>57</v>
      </c>
      <c r="E826" s="39" t="s">
        <v>5</v>
      </c>
    </row>
    <row r="827" spans="1:5" ht="12.75">
      <c r="A827" s="35" t="s">
        <v>58</v>
      </c>
      <c r="E827" s="40" t="s">
        <v>899</v>
      </c>
    </row>
    <row r="828" spans="1:5" ht="153">
      <c r="A828" t="s">
        <v>59</v>
      </c>
      <c r="E828" s="39" t="s">
        <v>892</v>
      </c>
    </row>
    <row r="829" spans="1:16" ht="12.75">
      <c r="A829" t="s">
        <v>52</v>
      </c>
      <c s="34" t="s">
        <v>85</v>
      </c>
      <c s="34" t="s">
        <v>900</v>
      </c>
      <c s="35" t="s">
        <v>5</v>
      </c>
      <c s="6" t="s">
        <v>901</v>
      </c>
      <c s="36" t="s">
        <v>68</v>
      </c>
      <c s="37">
        <v>4120</v>
      </c>
      <c s="36">
        <v>0</v>
      </c>
      <c s="36">
        <f>ROUND(G829*H829,6)</f>
      </c>
      <c r="L829" s="38">
        <v>0</v>
      </c>
      <c s="32">
        <f>ROUND(ROUND(L829,2)*ROUND(G829,3),2)</f>
      </c>
      <c s="36" t="s">
        <v>56</v>
      </c>
      <c>
        <f>(M829*21)/100</f>
      </c>
      <c t="s">
        <v>27</v>
      </c>
    </row>
    <row r="830" spans="1:5" ht="12.75">
      <c r="A830" s="35" t="s">
        <v>57</v>
      </c>
      <c r="E830" s="39" t="s">
        <v>5</v>
      </c>
    </row>
    <row r="831" spans="1:5" ht="12.75">
      <c r="A831" s="35" t="s">
        <v>58</v>
      </c>
      <c r="E831" s="40" t="s">
        <v>902</v>
      </c>
    </row>
    <row r="832" spans="1:5" ht="114.75">
      <c r="A832" t="s">
        <v>59</v>
      </c>
      <c r="E832" s="39" t="s">
        <v>903</v>
      </c>
    </row>
    <row r="833" spans="1:16" ht="12.75">
      <c r="A833" t="s">
        <v>52</v>
      </c>
      <c s="34" t="s">
        <v>89</v>
      </c>
      <c s="34" t="s">
        <v>904</v>
      </c>
      <c s="35" t="s">
        <v>5</v>
      </c>
      <c s="6" t="s">
        <v>905</v>
      </c>
      <c s="36" t="s">
        <v>68</v>
      </c>
      <c s="37">
        <v>10600</v>
      </c>
      <c s="36">
        <v>0</v>
      </c>
      <c s="36">
        <f>ROUND(G833*H833,6)</f>
      </c>
      <c r="L833" s="38">
        <v>0</v>
      </c>
      <c s="32">
        <f>ROUND(ROUND(L833,2)*ROUND(G833,3),2)</f>
      </c>
      <c s="36" t="s">
        <v>56</v>
      </c>
      <c>
        <f>(M833*21)/100</f>
      </c>
      <c t="s">
        <v>27</v>
      </c>
    </row>
    <row r="834" spans="1:5" ht="12.75">
      <c r="A834" s="35" t="s">
        <v>57</v>
      </c>
      <c r="E834" s="39" t="s">
        <v>5</v>
      </c>
    </row>
    <row r="835" spans="1:5" ht="12.75">
      <c r="A835" s="35" t="s">
        <v>58</v>
      </c>
      <c r="E835" s="40" t="s">
        <v>5</v>
      </c>
    </row>
    <row r="836" spans="1:5" ht="153">
      <c r="A836" t="s">
        <v>59</v>
      </c>
      <c r="E836" s="39" t="s">
        <v>906</v>
      </c>
    </row>
    <row r="837" spans="1:16" ht="12.75">
      <c r="A837" t="s">
        <v>52</v>
      </c>
      <c s="34" t="s">
        <v>93</v>
      </c>
      <c s="34" t="s">
        <v>907</v>
      </c>
      <c s="35" t="s">
        <v>5</v>
      </c>
      <c s="6" t="s">
        <v>908</v>
      </c>
      <c s="36" t="s">
        <v>83</v>
      </c>
      <c s="37">
        <v>6</v>
      </c>
      <c s="36">
        <v>0</v>
      </c>
      <c s="36">
        <f>ROUND(G837*H837,6)</f>
      </c>
      <c r="L837" s="38">
        <v>0</v>
      </c>
      <c s="32">
        <f>ROUND(ROUND(L837,2)*ROUND(G837,3),2)</f>
      </c>
      <c s="36" t="s">
        <v>56</v>
      </c>
      <c>
        <f>(M837*21)/100</f>
      </c>
      <c t="s">
        <v>27</v>
      </c>
    </row>
    <row r="838" spans="1:5" ht="12.75">
      <c r="A838" s="35" t="s">
        <v>57</v>
      </c>
      <c r="E838" s="39" t="s">
        <v>5</v>
      </c>
    </row>
    <row r="839" spans="1:5" ht="12.75">
      <c r="A839" s="35" t="s">
        <v>58</v>
      </c>
      <c r="E839" s="40" t="s">
        <v>5</v>
      </c>
    </row>
    <row r="840" spans="1:5" ht="178.5">
      <c r="A840" t="s">
        <v>59</v>
      </c>
      <c r="E840" s="39" t="s">
        <v>600</v>
      </c>
    </row>
    <row r="841" spans="1:16" ht="12.75">
      <c r="A841" t="s">
        <v>52</v>
      </c>
      <c s="34" t="s">
        <v>97</v>
      </c>
      <c s="34" t="s">
        <v>909</v>
      </c>
      <c s="35" t="s">
        <v>5</v>
      </c>
      <c s="6" t="s">
        <v>910</v>
      </c>
      <c s="36" t="s">
        <v>83</v>
      </c>
      <c s="37">
        <v>6</v>
      </c>
      <c s="36">
        <v>0</v>
      </c>
      <c s="36">
        <f>ROUND(G841*H841,6)</f>
      </c>
      <c r="L841" s="38">
        <v>0</v>
      </c>
      <c s="32">
        <f>ROUND(ROUND(L841,2)*ROUND(G841,3),2)</f>
      </c>
      <c s="36" t="s">
        <v>56</v>
      </c>
      <c>
        <f>(M841*21)/100</f>
      </c>
      <c t="s">
        <v>27</v>
      </c>
    </row>
    <row r="842" spans="1:5" ht="12.75">
      <c r="A842" s="35" t="s">
        <v>57</v>
      </c>
      <c r="E842" s="39" t="s">
        <v>5</v>
      </c>
    </row>
    <row r="843" spans="1:5" ht="12.75">
      <c r="A843" s="35" t="s">
        <v>58</v>
      </c>
      <c r="E843" s="40" t="s">
        <v>5</v>
      </c>
    </row>
    <row r="844" spans="1:5" ht="127.5">
      <c r="A844" t="s">
        <v>59</v>
      </c>
      <c r="E844" s="39" t="s">
        <v>591</v>
      </c>
    </row>
    <row r="845" spans="1:16" ht="12.75">
      <c r="A845" t="s">
        <v>52</v>
      </c>
      <c s="34" t="s">
        <v>100</v>
      </c>
      <c s="34" t="s">
        <v>911</v>
      </c>
      <c s="35" t="s">
        <v>5</v>
      </c>
      <c s="6" t="s">
        <v>912</v>
      </c>
      <c s="36" t="s">
        <v>83</v>
      </c>
      <c s="37">
        <v>30</v>
      </c>
      <c s="36">
        <v>0</v>
      </c>
      <c s="36">
        <f>ROUND(G845*H845,6)</f>
      </c>
      <c r="L845" s="38">
        <v>0</v>
      </c>
      <c s="32">
        <f>ROUND(ROUND(L845,2)*ROUND(G845,3),2)</f>
      </c>
      <c s="36" t="s">
        <v>56</v>
      </c>
      <c>
        <f>(M845*21)/100</f>
      </c>
      <c t="s">
        <v>27</v>
      </c>
    </row>
    <row r="846" spans="1:5" ht="12.75">
      <c r="A846" s="35" t="s">
        <v>57</v>
      </c>
      <c r="E846" s="39" t="s">
        <v>5</v>
      </c>
    </row>
    <row r="847" spans="1:5" ht="12.75">
      <c r="A847" s="35" t="s">
        <v>58</v>
      </c>
      <c r="E847" s="40" t="s">
        <v>5</v>
      </c>
    </row>
    <row r="848" spans="1:5" ht="178.5">
      <c r="A848" t="s">
        <v>59</v>
      </c>
      <c r="E848" s="39" t="s">
        <v>582</v>
      </c>
    </row>
    <row r="849" spans="1:16" ht="12.75">
      <c r="A849" t="s">
        <v>52</v>
      </c>
      <c s="34" t="s">
        <v>104</v>
      </c>
      <c s="34" t="s">
        <v>913</v>
      </c>
      <c s="35" t="s">
        <v>5</v>
      </c>
      <c s="6" t="s">
        <v>914</v>
      </c>
      <c s="36" t="s">
        <v>83</v>
      </c>
      <c s="37">
        <v>30</v>
      </c>
      <c s="36">
        <v>0</v>
      </c>
      <c s="36">
        <f>ROUND(G849*H849,6)</f>
      </c>
      <c r="L849" s="38">
        <v>0</v>
      </c>
      <c s="32">
        <f>ROUND(ROUND(L849,2)*ROUND(G849,3),2)</f>
      </c>
      <c s="36" t="s">
        <v>56</v>
      </c>
      <c>
        <f>(M849*21)/100</f>
      </c>
      <c t="s">
        <v>27</v>
      </c>
    </row>
    <row r="850" spans="1:5" ht="12.75">
      <c r="A850" s="35" t="s">
        <v>57</v>
      </c>
      <c r="E850" s="39" t="s">
        <v>5</v>
      </c>
    </row>
    <row r="851" spans="1:5" ht="12.75">
      <c r="A851" s="35" t="s">
        <v>58</v>
      </c>
      <c r="E851" s="40" t="s">
        <v>5</v>
      </c>
    </row>
    <row r="852" spans="1:5" ht="127.5">
      <c r="A852" t="s">
        <v>59</v>
      </c>
      <c r="E852" s="39" t="s">
        <v>330</v>
      </c>
    </row>
    <row r="853" spans="1:16" ht="12.75">
      <c r="A853" t="s">
        <v>52</v>
      </c>
      <c s="34" t="s">
        <v>108</v>
      </c>
      <c s="34" t="s">
        <v>915</v>
      </c>
      <c s="35" t="s">
        <v>5</v>
      </c>
      <c s="6" t="s">
        <v>916</v>
      </c>
      <c s="36" t="s">
        <v>83</v>
      </c>
      <c s="37">
        <v>3</v>
      </c>
      <c s="36">
        <v>0</v>
      </c>
      <c s="36">
        <f>ROUND(G853*H853,6)</f>
      </c>
      <c r="L853" s="38">
        <v>0</v>
      </c>
      <c s="32">
        <f>ROUND(ROUND(L853,2)*ROUND(G853,3),2)</f>
      </c>
      <c s="36" t="s">
        <v>56</v>
      </c>
      <c>
        <f>(M853*21)/100</f>
      </c>
      <c t="s">
        <v>27</v>
      </c>
    </row>
    <row r="854" spans="1:5" ht="12.75">
      <c r="A854" s="35" t="s">
        <v>57</v>
      </c>
      <c r="E854" s="39" t="s">
        <v>5</v>
      </c>
    </row>
    <row r="855" spans="1:5" ht="12.75">
      <c r="A855" s="35" t="s">
        <v>58</v>
      </c>
      <c r="E855" s="40" t="s">
        <v>5</v>
      </c>
    </row>
    <row r="856" spans="1:5" ht="178.5">
      <c r="A856" t="s">
        <v>59</v>
      </c>
      <c r="E856" s="39" t="s">
        <v>582</v>
      </c>
    </row>
    <row r="857" spans="1:16" ht="12.75">
      <c r="A857" t="s">
        <v>52</v>
      </c>
      <c s="34" t="s">
        <v>112</v>
      </c>
      <c s="34" t="s">
        <v>917</v>
      </c>
      <c s="35" t="s">
        <v>5</v>
      </c>
      <c s="6" t="s">
        <v>918</v>
      </c>
      <c s="36" t="s">
        <v>83</v>
      </c>
      <c s="37">
        <v>3</v>
      </c>
      <c s="36">
        <v>0</v>
      </c>
      <c s="36">
        <f>ROUND(G857*H857,6)</f>
      </c>
      <c r="L857" s="38">
        <v>0</v>
      </c>
      <c s="32">
        <f>ROUND(ROUND(L857,2)*ROUND(G857,3),2)</f>
      </c>
      <c s="36" t="s">
        <v>56</v>
      </c>
      <c>
        <f>(M857*21)/100</f>
      </c>
      <c t="s">
        <v>27</v>
      </c>
    </row>
    <row r="858" spans="1:5" ht="12.75">
      <c r="A858" s="35" t="s">
        <v>57</v>
      </c>
      <c r="E858" s="39" t="s">
        <v>5</v>
      </c>
    </row>
    <row r="859" spans="1:5" ht="12.75">
      <c r="A859" s="35" t="s">
        <v>58</v>
      </c>
      <c r="E859" s="40" t="s">
        <v>5</v>
      </c>
    </row>
    <row r="860" spans="1:5" ht="127.5">
      <c r="A860" t="s">
        <v>59</v>
      </c>
      <c r="E860" s="39" t="s">
        <v>330</v>
      </c>
    </row>
    <row r="861" spans="1:16" ht="12.75">
      <c r="A861" t="s">
        <v>52</v>
      </c>
      <c s="34" t="s">
        <v>116</v>
      </c>
      <c s="34" t="s">
        <v>919</v>
      </c>
      <c s="35" t="s">
        <v>5</v>
      </c>
      <c s="6" t="s">
        <v>920</v>
      </c>
      <c s="36" t="s">
        <v>83</v>
      </c>
      <c s="37">
        <v>8</v>
      </c>
      <c s="36">
        <v>0</v>
      </c>
      <c s="36">
        <f>ROUND(G861*H861,6)</f>
      </c>
      <c r="L861" s="38">
        <v>0</v>
      </c>
      <c s="32">
        <f>ROUND(ROUND(L861,2)*ROUND(G861,3),2)</f>
      </c>
      <c s="36" t="s">
        <v>56</v>
      </c>
      <c>
        <f>(M861*21)/100</f>
      </c>
      <c t="s">
        <v>27</v>
      </c>
    </row>
    <row r="862" spans="1:5" ht="12.75">
      <c r="A862" s="35" t="s">
        <v>57</v>
      </c>
      <c r="E862" s="39" t="s">
        <v>5</v>
      </c>
    </row>
    <row r="863" spans="1:5" ht="12.75">
      <c r="A863" s="35" t="s">
        <v>58</v>
      </c>
      <c r="E863" s="40" t="s">
        <v>5</v>
      </c>
    </row>
    <row r="864" spans="1:5" ht="178.5">
      <c r="A864" t="s">
        <v>59</v>
      </c>
      <c r="E864" s="39" t="s">
        <v>600</v>
      </c>
    </row>
    <row r="865" spans="1:16" ht="25.5">
      <c r="A865" t="s">
        <v>52</v>
      </c>
      <c s="34" t="s">
        <v>120</v>
      </c>
      <c s="34" t="s">
        <v>921</v>
      </c>
      <c s="35" t="s">
        <v>5</v>
      </c>
      <c s="6" t="s">
        <v>922</v>
      </c>
      <c s="36" t="s">
        <v>83</v>
      </c>
      <c s="37">
        <v>8</v>
      </c>
      <c s="36">
        <v>0</v>
      </c>
      <c s="36">
        <f>ROUND(G865*H865,6)</f>
      </c>
      <c r="L865" s="38">
        <v>0</v>
      </c>
      <c s="32">
        <f>ROUND(ROUND(L865,2)*ROUND(G865,3),2)</f>
      </c>
      <c s="36" t="s">
        <v>56</v>
      </c>
      <c>
        <f>(M865*21)/100</f>
      </c>
      <c t="s">
        <v>27</v>
      </c>
    </row>
    <row r="866" spans="1:5" ht="12.75">
      <c r="A866" s="35" t="s">
        <v>57</v>
      </c>
      <c r="E866" s="39" t="s">
        <v>5</v>
      </c>
    </row>
    <row r="867" spans="1:5" ht="12.75">
      <c r="A867" s="35" t="s">
        <v>58</v>
      </c>
      <c r="E867" s="40" t="s">
        <v>5</v>
      </c>
    </row>
    <row r="868" spans="1:5" ht="127.5">
      <c r="A868" t="s">
        <v>59</v>
      </c>
      <c r="E868" s="39" t="s">
        <v>591</v>
      </c>
    </row>
    <row r="869" spans="1:16" ht="12.75">
      <c r="A869" t="s">
        <v>52</v>
      </c>
      <c s="34" t="s">
        <v>123</v>
      </c>
      <c s="34" t="s">
        <v>923</v>
      </c>
      <c s="35" t="s">
        <v>5</v>
      </c>
      <c s="6" t="s">
        <v>924</v>
      </c>
      <c s="36" t="s">
        <v>83</v>
      </c>
      <c s="37">
        <v>2</v>
      </c>
      <c s="36">
        <v>0</v>
      </c>
      <c s="36">
        <f>ROUND(G869*H869,6)</f>
      </c>
      <c r="L869" s="38">
        <v>0</v>
      </c>
      <c s="32">
        <f>ROUND(ROUND(L869,2)*ROUND(G869,3),2)</f>
      </c>
      <c s="36" t="s">
        <v>56</v>
      </c>
      <c>
        <f>(M869*21)/100</f>
      </c>
      <c t="s">
        <v>27</v>
      </c>
    </row>
    <row r="870" spans="1:5" ht="12.75">
      <c r="A870" s="35" t="s">
        <v>57</v>
      </c>
      <c r="E870" s="39" t="s">
        <v>5</v>
      </c>
    </row>
    <row r="871" spans="1:5" ht="12.75">
      <c r="A871" s="35" t="s">
        <v>58</v>
      </c>
      <c r="E871" s="40" t="s">
        <v>5</v>
      </c>
    </row>
    <row r="872" spans="1:5" ht="114.75">
      <c r="A872" t="s">
        <v>59</v>
      </c>
      <c r="E872" s="39" t="s">
        <v>753</v>
      </c>
    </row>
    <row r="873" spans="1:16" ht="12.75">
      <c r="A873" t="s">
        <v>52</v>
      </c>
      <c s="34" t="s">
        <v>128</v>
      </c>
      <c s="34" t="s">
        <v>925</v>
      </c>
      <c s="35" t="s">
        <v>5</v>
      </c>
      <c s="6" t="s">
        <v>926</v>
      </c>
      <c s="36" t="s">
        <v>83</v>
      </c>
      <c s="37">
        <v>1</v>
      </c>
      <c s="36">
        <v>0</v>
      </c>
      <c s="36">
        <f>ROUND(G873*H873,6)</f>
      </c>
      <c r="L873" s="38">
        <v>0</v>
      </c>
      <c s="32">
        <f>ROUND(ROUND(L873,2)*ROUND(G873,3),2)</f>
      </c>
      <c s="36" t="s">
        <v>56</v>
      </c>
      <c>
        <f>(M873*21)/100</f>
      </c>
      <c t="s">
        <v>27</v>
      </c>
    </row>
    <row r="874" spans="1:5" ht="12.75">
      <c r="A874" s="35" t="s">
        <v>57</v>
      </c>
      <c r="E874" s="39" t="s">
        <v>5</v>
      </c>
    </row>
    <row r="875" spans="1:5" ht="12.75">
      <c r="A875" s="35" t="s">
        <v>58</v>
      </c>
      <c r="E875" s="40" t="s">
        <v>5</v>
      </c>
    </row>
    <row r="876" spans="1:5" ht="114.75">
      <c r="A876" t="s">
        <v>59</v>
      </c>
      <c r="E876" s="39" t="s">
        <v>927</v>
      </c>
    </row>
    <row r="877" spans="1:16" ht="12.75">
      <c r="A877" t="s">
        <v>52</v>
      </c>
      <c s="34" t="s">
        <v>131</v>
      </c>
      <c s="34" t="s">
        <v>928</v>
      </c>
      <c s="35" t="s">
        <v>5</v>
      </c>
      <c s="6" t="s">
        <v>929</v>
      </c>
      <c s="36" t="s">
        <v>83</v>
      </c>
      <c s="37">
        <v>10</v>
      </c>
      <c s="36">
        <v>0</v>
      </c>
      <c s="36">
        <f>ROUND(G877*H877,6)</f>
      </c>
      <c r="L877" s="38">
        <v>0</v>
      </c>
      <c s="32">
        <f>ROUND(ROUND(L877,2)*ROUND(G877,3),2)</f>
      </c>
      <c s="36" t="s">
        <v>56</v>
      </c>
      <c>
        <f>(M877*21)/100</f>
      </c>
      <c t="s">
        <v>27</v>
      </c>
    </row>
    <row r="878" spans="1:5" ht="12.75">
      <c r="A878" s="35" t="s">
        <v>57</v>
      </c>
      <c r="E878" s="39" t="s">
        <v>5</v>
      </c>
    </row>
    <row r="879" spans="1:5" ht="12.75">
      <c r="A879" s="35" t="s">
        <v>58</v>
      </c>
      <c r="E879" s="40" t="s">
        <v>5</v>
      </c>
    </row>
    <row r="880" spans="1:5" ht="127.5">
      <c r="A880" t="s">
        <v>59</v>
      </c>
      <c r="E880" s="39" t="s">
        <v>591</v>
      </c>
    </row>
    <row r="881" spans="1:16" ht="12.75">
      <c r="A881" t="s">
        <v>52</v>
      </c>
      <c s="34" t="s">
        <v>134</v>
      </c>
      <c s="34" t="s">
        <v>930</v>
      </c>
      <c s="35" t="s">
        <v>5</v>
      </c>
      <c s="6" t="s">
        <v>931</v>
      </c>
      <c s="36" t="s">
        <v>83</v>
      </c>
      <c s="37">
        <v>22</v>
      </c>
      <c s="36">
        <v>0</v>
      </c>
      <c s="36">
        <f>ROUND(G881*H881,6)</f>
      </c>
      <c r="L881" s="38">
        <v>0</v>
      </c>
      <c s="32">
        <f>ROUND(ROUND(L881,2)*ROUND(G881,3),2)</f>
      </c>
      <c s="36" t="s">
        <v>56</v>
      </c>
      <c>
        <f>(M881*21)/100</f>
      </c>
      <c t="s">
        <v>27</v>
      </c>
    </row>
    <row r="882" spans="1:5" ht="12.75">
      <c r="A882" s="35" t="s">
        <v>57</v>
      </c>
      <c r="E882" s="39" t="s">
        <v>5</v>
      </c>
    </row>
    <row r="883" spans="1:5" ht="12.75">
      <c r="A883" s="35" t="s">
        <v>58</v>
      </c>
      <c r="E883" s="40" t="s">
        <v>5</v>
      </c>
    </row>
    <row r="884" spans="1:5" ht="114.75">
      <c r="A884" t="s">
        <v>59</v>
      </c>
      <c r="E884" s="39" t="s">
        <v>927</v>
      </c>
    </row>
    <row r="885" spans="1:16" ht="12.75">
      <c r="A885" t="s">
        <v>52</v>
      </c>
      <c s="34" t="s">
        <v>138</v>
      </c>
      <c s="34" t="s">
        <v>932</v>
      </c>
      <c s="35" t="s">
        <v>5</v>
      </c>
      <c s="6" t="s">
        <v>933</v>
      </c>
      <c s="36" t="s">
        <v>83</v>
      </c>
      <c s="37">
        <v>6</v>
      </c>
      <c s="36">
        <v>0</v>
      </c>
      <c s="36">
        <f>ROUND(G885*H885,6)</f>
      </c>
      <c r="L885" s="38">
        <v>0</v>
      </c>
      <c s="32">
        <f>ROUND(ROUND(L885,2)*ROUND(G885,3),2)</f>
      </c>
      <c s="36" t="s">
        <v>56</v>
      </c>
      <c>
        <f>(M885*21)/100</f>
      </c>
      <c t="s">
        <v>27</v>
      </c>
    </row>
    <row r="886" spans="1:5" ht="12.75">
      <c r="A886" s="35" t="s">
        <v>57</v>
      </c>
      <c r="E886" s="39" t="s">
        <v>5</v>
      </c>
    </row>
    <row r="887" spans="1:5" ht="12.75">
      <c r="A887" s="35" t="s">
        <v>58</v>
      </c>
      <c r="E887" s="40" t="s">
        <v>5</v>
      </c>
    </row>
    <row r="888" spans="1:5" ht="114.75">
      <c r="A888" t="s">
        <v>59</v>
      </c>
      <c r="E888" s="39" t="s">
        <v>927</v>
      </c>
    </row>
    <row r="889" spans="1:16" ht="12.75">
      <c r="A889" t="s">
        <v>52</v>
      </c>
      <c s="34" t="s">
        <v>142</v>
      </c>
      <c s="34" t="s">
        <v>934</v>
      </c>
      <c s="35" t="s">
        <v>5</v>
      </c>
      <c s="6" t="s">
        <v>935</v>
      </c>
      <c s="36" t="s">
        <v>83</v>
      </c>
      <c s="37">
        <v>2</v>
      </c>
      <c s="36">
        <v>0</v>
      </c>
      <c s="36">
        <f>ROUND(G889*H889,6)</f>
      </c>
      <c r="L889" s="38">
        <v>0</v>
      </c>
      <c s="32">
        <f>ROUND(ROUND(L889,2)*ROUND(G889,3),2)</f>
      </c>
      <c s="36" t="s">
        <v>56</v>
      </c>
      <c>
        <f>(M889*21)/100</f>
      </c>
      <c t="s">
        <v>27</v>
      </c>
    </row>
    <row r="890" spans="1:5" ht="12.75">
      <c r="A890" s="35" t="s">
        <v>57</v>
      </c>
      <c r="E890" s="39" t="s">
        <v>5</v>
      </c>
    </row>
    <row r="891" spans="1:5" ht="12.75">
      <c r="A891" s="35" t="s">
        <v>58</v>
      </c>
      <c r="E891" s="40" t="s">
        <v>5</v>
      </c>
    </row>
    <row r="892" spans="1:5" ht="140.25">
      <c r="A892" t="s">
        <v>59</v>
      </c>
      <c r="E892" s="39" t="s">
        <v>936</v>
      </c>
    </row>
    <row r="893" spans="1:16" ht="12.75">
      <c r="A893" t="s">
        <v>52</v>
      </c>
      <c s="34" t="s">
        <v>146</v>
      </c>
      <c s="34" t="s">
        <v>937</v>
      </c>
      <c s="35" t="s">
        <v>5</v>
      </c>
      <c s="6" t="s">
        <v>938</v>
      </c>
      <c s="36" t="s">
        <v>83</v>
      </c>
      <c s="37">
        <v>2</v>
      </c>
      <c s="36">
        <v>0</v>
      </c>
      <c s="36">
        <f>ROUND(G893*H893,6)</f>
      </c>
      <c r="L893" s="38">
        <v>0</v>
      </c>
      <c s="32">
        <f>ROUND(ROUND(L893,2)*ROUND(G893,3),2)</f>
      </c>
      <c s="36" t="s">
        <v>56</v>
      </c>
      <c>
        <f>(M893*21)/100</f>
      </c>
      <c t="s">
        <v>27</v>
      </c>
    </row>
    <row r="894" spans="1:5" ht="12.75">
      <c r="A894" s="35" t="s">
        <v>57</v>
      </c>
      <c r="E894" s="39" t="s">
        <v>5</v>
      </c>
    </row>
    <row r="895" spans="1:5" ht="12.75">
      <c r="A895" s="35" t="s">
        <v>58</v>
      </c>
      <c r="E895" s="40" t="s">
        <v>5</v>
      </c>
    </row>
    <row r="896" spans="1:5" ht="140.25">
      <c r="A896" t="s">
        <v>59</v>
      </c>
      <c r="E896" s="39" t="s">
        <v>936</v>
      </c>
    </row>
    <row r="897" spans="1:16" ht="12.75">
      <c r="A897" t="s">
        <v>52</v>
      </c>
      <c s="34" t="s">
        <v>149</v>
      </c>
      <c s="34" t="s">
        <v>939</v>
      </c>
      <c s="35" t="s">
        <v>5</v>
      </c>
      <c s="6" t="s">
        <v>940</v>
      </c>
      <c s="36" t="s">
        <v>83</v>
      </c>
      <c s="37">
        <v>2</v>
      </c>
      <c s="36">
        <v>0</v>
      </c>
      <c s="36">
        <f>ROUND(G897*H897,6)</f>
      </c>
      <c r="L897" s="38">
        <v>0</v>
      </c>
      <c s="32">
        <f>ROUND(ROUND(L897,2)*ROUND(G897,3),2)</f>
      </c>
      <c s="36" t="s">
        <v>56</v>
      </c>
      <c>
        <f>(M897*21)/100</f>
      </c>
      <c t="s">
        <v>27</v>
      </c>
    </row>
    <row r="898" spans="1:5" ht="12.75">
      <c r="A898" s="35" t="s">
        <v>57</v>
      </c>
      <c r="E898" s="39" t="s">
        <v>5</v>
      </c>
    </row>
    <row r="899" spans="1:5" ht="12.75">
      <c r="A899" s="35" t="s">
        <v>58</v>
      </c>
      <c r="E899" s="40" t="s">
        <v>5</v>
      </c>
    </row>
    <row r="900" spans="1:5" ht="140.25">
      <c r="A900" t="s">
        <v>59</v>
      </c>
      <c r="E900" s="39" t="s">
        <v>936</v>
      </c>
    </row>
    <row r="901" spans="1:16" ht="12.75">
      <c r="A901" t="s">
        <v>52</v>
      </c>
      <c s="34" t="s">
        <v>152</v>
      </c>
      <c s="34" t="s">
        <v>941</v>
      </c>
      <c s="35" t="s">
        <v>5</v>
      </c>
      <c s="6" t="s">
        <v>942</v>
      </c>
      <c s="36" t="s">
        <v>83</v>
      </c>
      <c s="37">
        <v>1</v>
      </c>
      <c s="36">
        <v>0</v>
      </c>
      <c s="36">
        <f>ROUND(G901*H901,6)</f>
      </c>
      <c r="L901" s="38">
        <v>0</v>
      </c>
      <c s="32">
        <f>ROUND(ROUND(L901,2)*ROUND(G901,3),2)</f>
      </c>
      <c s="36" t="s">
        <v>56</v>
      </c>
      <c>
        <f>(M901*21)/100</f>
      </c>
      <c t="s">
        <v>27</v>
      </c>
    </row>
    <row r="902" spans="1:5" ht="12.75">
      <c r="A902" s="35" t="s">
        <v>57</v>
      </c>
      <c r="E902" s="39" t="s">
        <v>5</v>
      </c>
    </row>
    <row r="903" spans="1:5" ht="12.75">
      <c r="A903" s="35" t="s">
        <v>58</v>
      </c>
      <c r="E903" s="40" t="s">
        <v>5</v>
      </c>
    </row>
    <row r="904" spans="1:5" ht="165.75">
      <c r="A904" t="s">
        <v>59</v>
      </c>
      <c r="E904" s="39" t="s">
        <v>326</v>
      </c>
    </row>
    <row r="905" spans="1:16" ht="12.75">
      <c r="A905" t="s">
        <v>52</v>
      </c>
      <c s="34" t="s">
        <v>155</v>
      </c>
      <c s="34" t="s">
        <v>943</v>
      </c>
      <c s="35" t="s">
        <v>5</v>
      </c>
      <c s="6" t="s">
        <v>944</v>
      </c>
      <c s="36" t="s">
        <v>83</v>
      </c>
      <c s="37">
        <v>2</v>
      </c>
      <c s="36">
        <v>0</v>
      </c>
      <c s="36">
        <f>ROUND(G905*H905,6)</f>
      </c>
      <c r="L905" s="38">
        <v>0</v>
      </c>
      <c s="32">
        <f>ROUND(ROUND(L905,2)*ROUND(G905,3),2)</f>
      </c>
      <c s="36" t="s">
        <v>56</v>
      </c>
      <c>
        <f>(M905*21)/100</f>
      </c>
      <c t="s">
        <v>27</v>
      </c>
    </row>
    <row r="906" spans="1:5" ht="12.75">
      <c r="A906" s="35" t="s">
        <v>57</v>
      </c>
      <c r="E906" s="39" t="s">
        <v>5</v>
      </c>
    </row>
    <row r="907" spans="1:5" ht="12.75">
      <c r="A907" s="35" t="s">
        <v>58</v>
      </c>
      <c r="E907" s="40" t="s">
        <v>5</v>
      </c>
    </row>
    <row r="908" spans="1:5" ht="127.5">
      <c r="A908" t="s">
        <v>59</v>
      </c>
      <c r="E908" s="39" t="s">
        <v>330</v>
      </c>
    </row>
    <row r="909" spans="1:16" ht="12.75">
      <c r="A909" t="s">
        <v>52</v>
      </c>
      <c s="34" t="s">
        <v>159</v>
      </c>
      <c s="34" t="s">
        <v>945</v>
      </c>
      <c s="35" t="s">
        <v>5</v>
      </c>
      <c s="6" t="s">
        <v>946</v>
      </c>
      <c s="36" t="s">
        <v>83</v>
      </c>
      <c s="37">
        <v>1</v>
      </c>
      <c s="36">
        <v>0</v>
      </c>
      <c s="36">
        <f>ROUND(G909*H909,6)</f>
      </c>
      <c r="L909" s="38">
        <v>0</v>
      </c>
      <c s="32">
        <f>ROUND(ROUND(L909,2)*ROUND(G909,3),2)</f>
      </c>
      <c s="36" t="s">
        <v>56</v>
      </c>
      <c>
        <f>(M909*21)/100</f>
      </c>
      <c t="s">
        <v>27</v>
      </c>
    </row>
    <row r="910" spans="1:5" ht="12.75">
      <c r="A910" s="35" t="s">
        <v>57</v>
      </c>
      <c r="E910" s="39" t="s">
        <v>5</v>
      </c>
    </row>
    <row r="911" spans="1:5" ht="12.75">
      <c r="A911" s="35" t="s">
        <v>58</v>
      </c>
      <c r="E911" s="40" t="s">
        <v>5</v>
      </c>
    </row>
    <row r="912" spans="1:5" ht="165.75">
      <c r="A912" t="s">
        <v>59</v>
      </c>
      <c r="E912" s="39" t="s">
        <v>607</v>
      </c>
    </row>
    <row r="913" spans="1:16" ht="12.75">
      <c r="A913" t="s">
        <v>52</v>
      </c>
      <c s="34" t="s">
        <v>162</v>
      </c>
      <c s="34" t="s">
        <v>947</v>
      </c>
      <c s="35" t="s">
        <v>5</v>
      </c>
      <c s="6" t="s">
        <v>948</v>
      </c>
      <c s="36" t="s">
        <v>83</v>
      </c>
      <c s="37">
        <v>72</v>
      </c>
      <c s="36">
        <v>0</v>
      </c>
      <c s="36">
        <f>ROUND(G913*H913,6)</f>
      </c>
      <c r="L913" s="38">
        <v>0</v>
      </c>
      <c s="32">
        <f>ROUND(ROUND(L913,2)*ROUND(G913,3),2)</f>
      </c>
      <c s="36" t="s">
        <v>56</v>
      </c>
      <c>
        <f>(M913*21)/100</f>
      </c>
      <c t="s">
        <v>27</v>
      </c>
    </row>
    <row r="914" spans="1:5" ht="12.75">
      <c r="A914" s="35" t="s">
        <v>57</v>
      </c>
      <c r="E914" s="39" t="s">
        <v>5</v>
      </c>
    </row>
    <row r="915" spans="1:5" ht="12.75">
      <c r="A915" s="35" t="s">
        <v>58</v>
      </c>
      <c r="E915" s="40" t="s">
        <v>5</v>
      </c>
    </row>
    <row r="916" spans="1:5" ht="102">
      <c r="A916" t="s">
        <v>59</v>
      </c>
      <c r="E916" s="39" t="s">
        <v>949</v>
      </c>
    </row>
    <row r="917" spans="1:16" ht="12.75">
      <c r="A917" t="s">
        <v>52</v>
      </c>
      <c s="34" t="s">
        <v>166</v>
      </c>
      <c s="34" t="s">
        <v>950</v>
      </c>
      <c s="35" t="s">
        <v>5</v>
      </c>
      <c s="6" t="s">
        <v>951</v>
      </c>
      <c s="36" t="s">
        <v>83</v>
      </c>
      <c s="37">
        <v>72</v>
      </c>
      <c s="36">
        <v>0</v>
      </c>
      <c s="36">
        <f>ROUND(G917*H917,6)</f>
      </c>
      <c r="L917" s="38">
        <v>0</v>
      </c>
      <c s="32">
        <f>ROUND(ROUND(L917,2)*ROUND(G917,3),2)</f>
      </c>
      <c s="36" t="s">
        <v>56</v>
      </c>
      <c>
        <f>(M917*21)/100</f>
      </c>
      <c t="s">
        <v>27</v>
      </c>
    </row>
    <row r="918" spans="1:5" ht="12.75">
      <c r="A918" s="35" t="s">
        <v>57</v>
      </c>
      <c r="E918" s="39" t="s">
        <v>5</v>
      </c>
    </row>
    <row r="919" spans="1:5" ht="12.75">
      <c r="A919" s="35" t="s">
        <v>58</v>
      </c>
      <c r="E919" s="40" t="s">
        <v>5</v>
      </c>
    </row>
    <row r="920" spans="1:5" ht="102">
      <c r="A920" t="s">
        <v>59</v>
      </c>
      <c r="E920" s="39" t="s">
        <v>952</v>
      </c>
    </row>
    <row r="921" spans="1:16" ht="12.75">
      <c r="A921" t="s">
        <v>52</v>
      </c>
      <c s="34" t="s">
        <v>170</v>
      </c>
      <c s="34" t="s">
        <v>642</v>
      </c>
      <c s="35" t="s">
        <v>5</v>
      </c>
      <c s="6" t="s">
        <v>876</v>
      </c>
      <c s="36" t="s">
        <v>430</v>
      </c>
      <c s="37">
        <v>1</v>
      </c>
      <c s="36">
        <v>0</v>
      </c>
      <c s="36">
        <f>ROUND(G921*H921,6)</f>
      </c>
      <c r="L921" s="38">
        <v>0</v>
      </c>
      <c s="32">
        <f>ROUND(ROUND(L921,2)*ROUND(G921,3),2)</f>
      </c>
      <c s="36" t="s">
        <v>56</v>
      </c>
      <c>
        <f>(M921*21)/100</f>
      </c>
      <c t="s">
        <v>27</v>
      </c>
    </row>
    <row r="922" spans="1:5" ht="12.75">
      <c r="A922" s="35" t="s">
        <v>57</v>
      </c>
      <c r="E922" s="39" t="s">
        <v>5</v>
      </c>
    </row>
    <row r="923" spans="1:5" ht="12.75">
      <c r="A923" s="35" t="s">
        <v>58</v>
      </c>
      <c r="E923" s="40" t="s">
        <v>5</v>
      </c>
    </row>
    <row r="924" spans="1:5" ht="140.25">
      <c r="A924" t="s">
        <v>59</v>
      </c>
      <c r="E924" s="39" t="s">
        <v>644</v>
      </c>
    </row>
    <row r="925" spans="1:16" ht="12.75">
      <c r="A925" t="s">
        <v>52</v>
      </c>
      <c s="34" t="s">
        <v>173</v>
      </c>
      <c s="34" t="s">
        <v>953</v>
      </c>
      <c s="35" t="s">
        <v>5</v>
      </c>
      <c s="6" t="s">
        <v>954</v>
      </c>
      <c s="36" t="s">
        <v>280</v>
      </c>
      <c s="37">
        <v>40</v>
      </c>
      <c s="36">
        <v>0</v>
      </c>
      <c s="36">
        <f>ROUND(G925*H925,6)</f>
      </c>
      <c r="L925" s="38">
        <v>0</v>
      </c>
      <c s="32">
        <f>ROUND(ROUND(L925,2)*ROUND(G925,3),2)</f>
      </c>
      <c s="36" t="s">
        <v>56</v>
      </c>
      <c>
        <f>(M925*21)/100</f>
      </c>
      <c t="s">
        <v>27</v>
      </c>
    </row>
    <row r="926" spans="1:5" ht="12.75">
      <c r="A926" s="35" t="s">
        <v>57</v>
      </c>
      <c r="E926" s="39" t="s">
        <v>5</v>
      </c>
    </row>
    <row r="927" spans="1:5" ht="12.75">
      <c r="A927" s="35" t="s">
        <v>58</v>
      </c>
      <c r="E927" s="40" t="s">
        <v>5</v>
      </c>
    </row>
    <row r="928" spans="1:5" ht="89.25">
      <c r="A928" t="s">
        <v>59</v>
      </c>
      <c r="E928" s="39" t="s">
        <v>955</v>
      </c>
    </row>
    <row r="929" spans="1:16" ht="12.75">
      <c r="A929" t="s">
        <v>52</v>
      </c>
      <c s="34" t="s">
        <v>177</v>
      </c>
      <c s="34" t="s">
        <v>956</v>
      </c>
      <c s="35" t="s">
        <v>50</v>
      </c>
      <c s="6" t="s">
        <v>957</v>
      </c>
      <c s="36" t="s">
        <v>83</v>
      </c>
      <c s="37">
        <v>1</v>
      </c>
      <c s="36">
        <v>0</v>
      </c>
      <c s="36">
        <f>ROUND(G929*H929,6)</f>
      </c>
      <c r="L929" s="38">
        <v>0</v>
      </c>
      <c s="32">
        <f>ROUND(ROUND(L929,2)*ROUND(G929,3),2)</f>
      </c>
      <c s="36" t="s">
        <v>56</v>
      </c>
      <c>
        <f>(M929*21)/100</f>
      </c>
      <c t="s">
        <v>27</v>
      </c>
    </row>
    <row r="930" spans="1:5" ht="12.75">
      <c r="A930" s="35" t="s">
        <v>57</v>
      </c>
      <c r="E930" s="39" t="s">
        <v>5</v>
      </c>
    </row>
    <row r="931" spans="1:5" ht="12.75">
      <c r="A931" s="35" t="s">
        <v>58</v>
      </c>
      <c r="E931" s="40" t="s">
        <v>5</v>
      </c>
    </row>
    <row r="932" spans="1:5" ht="114.75">
      <c r="A932" t="s">
        <v>59</v>
      </c>
      <c r="E932" s="39" t="s">
        <v>958</v>
      </c>
    </row>
    <row r="933" spans="1:16" ht="12.75">
      <c r="A933" t="s">
        <v>52</v>
      </c>
      <c s="34" t="s">
        <v>181</v>
      </c>
      <c s="34" t="s">
        <v>959</v>
      </c>
      <c s="35" t="s">
        <v>5</v>
      </c>
      <c s="6" t="s">
        <v>960</v>
      </c>
      <c s="36" t="s">
        <v>83</v>
      </c>
      <c s="37">
        <v>1</v>
      </c>
      <c s="36">
        <v>0</v>
      </c>
      <c s="36">
        <f>ROUND(G933*H933,6)</f>
      </c>
      <c r="L933" s="38">
        <v>0</v>
      </c>
      <c s="32">
        <f>ROUND(ROUND(L933,2)*ROUND(G933,3),2)</f>
      </c>
      <c s="36" t="s">
        <v>56</v>
      </c>
      <c>
        <f>(M933*21)/100</f>
      </c>
      <c t="s">
        <v>27</v>
      </c>
    </row>
    <row r="934" spans="1:5" ht="12.75">
      <c r="A934" s="35" t="s">
        <v>57</v>
      </c>
      <c r="E934" s="39" t="s">
        <v>5</v>
      </c>
    </row>
    <row r="935" spans="1:5" ht="12.75">
      <c r="A935" s="35" t="s">
        <v>58</v>
      </c>
      <c r="E935" s="40" t="s">
        <v>5</v>
      </c>
    </row>
    <row r="936" spans="1:5" ht="127.5">
      <c r="A936" t="s">
        <v>59</v>
      </c>
      <c r="E936" s="39" t="s">
        <v>961</v>
      </c>
    </row>
    <row r="937" spans="1:16" ht="12.75">
      <c r="A937" t="s">
        <v>52</v>
      </c>
      <c s="34" t="s">
        <v>185</v>
      </c>
      <c s="34" t="s">
        <v>962</v>
      </c>
      <c s="35" t="s">
        <v>5</v>
      </c>
      <c s="6" t="s">
        <v>963</v>
      </c>
      <c s="36" t="s">
        <v>83</v>
      </c>
      <c s="37">
        <v>1</v>
      </c>
      <c s="36">
        <v>0</v>
      </c>
      <c s="36">
        <f>ROUND(G937*H937,6)</f>
      </c>
      <c r="L937" s="38">
        <v>0</v>
      </c>
      <c s="32">
        <f>ROUND(ROUND(L937,2)*ROUND(G937,3),2)</f>
      </c>
      <c s="36" t="s">
        <v>56</v>
      </c>
      <c>
        <f>(M937*21)/100</f>
      </c>
      <c t="s">
        <v>27</v>
      </c>
    </row>
    <row r="938" spans="1:5" ht="12.75">
      <c r="A938" s="35" t="s">
        <v>57</v>
      </c>
      <c r="E938" s="39" t="s">
        <v>5</v>
      </c>
    </row>
    <row r="939" spans="1:5" ht="12.75">
      <c r="A939" s="35" t="s">
        <v>58</v>
      </c>
      <c r="E939" s="40" t="s">
        <v>5</v>
      </c>
    </row>
    <row r="940" spans="1:5" ht="114.75">
      <c r="A940" t="s">
        <v>59</v>
      </c>
      <c r="E940" s="39" t="s">
        <v>958</v>
      </c>
    </row>
    <row r="941" spans="1:16" ht="12.75">
      <c r="A941" t="s">
        <v>52</v>
      </c>
      <c s="34" t="s">
        <v>189</v>
      </c>
      <c s="34" t="s">
        <v>964</v>
      </c>
      <c s="35" t="s">
        <v>5</v>
      </c>
      <c s="6" t="s">
        <v>965</v>
      </c>
      <c s="36" t="s">
        <v>83</v>
      </c>
      <c s="37">
        <v>1</v>
      </c>
      <c s="36">
        <v>0</v>
      </c>
      <c s="36">
        <f>ROUND(G941*H941,6)</f>
      </c>
      <c r="L941" s="38">
        <v>0</v>
      </c>
      <c s="32">
        <f>ROUND(ROUND(L941,2)*ROUND(G941,3),2)</f>
      </c>
      <c s="36" t="s">
        <v>56</v>
      </c>
      <c>
        <f>(M941*21)/100</f>
      </c>
      <c t="s">
        <v>27</v>
      </c>
    </row>
    <row r="942" spans="1:5" ht="12.75">
      <c r="A942" s="35" t="s">
        <v>57</v>
      </c>
      <c r="E942" s="39" t="s">
        <v>5</v>
      </c>
    </row>
    <row r="943" spans="1:5" ht="12.75">
      <c r="A943" s="35" t="s">
        <v>58</v>
      </c>
      <c r="E943" s="40" t="s">
        <v>5</v>
      </c>
    </row>
    <row r="944" spans="1:5" ht="127.5">
      <c r="A944" t="s">
        <v>59</v>
      </c>
      <c r="E944" s="39" t="s">
        <v>961</v>
      </c>
    </row>
    <row r="945" spans="1:16" ht="12.75">
      <c r="A945" t="s">
        <v>52</v>
      </c>
      <c s="34" t="s">
        <v>193</v>
      </c>
      <c s="34" t="s">
        <v>966</v>
      </c>
      <c s="35" t="s">
        <v>5</v>
      </c>
      <c s="6" t="s">
        <v>967</v>
      </c>
      <c s="36" t="s">
        <v>968</v>
      </c>
      <c s="37">
        <v>84</v>
      </c>
      <c s="36">
        <v>0</v>
      </c>
      <c s="36">
        <f>ROUND(G945*H945,6)</f>
      </c>
      <c r="L945" s="38">
        <v>0</v>
      </c>
      <c s="32">
        <f>ROUND(ROUND(L945,2)*ROUND(G945,3),2)</f>
      </c>
      <c s="36" t="s">
        <v>56</v>
      </c>
      <c>
        <f>(M945*21)/100</f>
      </c>
      <c t="s">
        <v>27</v>
      </c>
    </row>
    <row r="946" spans="1:5" ht="12.75">
      <c r="A946" s="35" t="s">
        <v>57</v>
      </c>
      <c r="E946" s="39" t="s">
        <v>5</v>
      </c>
    </row>
    <row r="947" spans="1:5" ht="12.75">
      <c r="A947" s="35" t="s">
        <v>58</v>
      </c>
      <c r="E947" s="40" t="s">
        <v>5</v>
      </c>
    </row>
    <row r="948" spans="1:5" ht="153">
      <c r="A948" t="s">
        <v>59</v>
      </c>
      <c r="E948" s="39" t="s">
        <v>969</v>
      </c>
    </row>
    <row r="949" spans="1:16" ht="12.75">
      <c r="A949" t="s">
        <v>52</v>
      </c>
      <c s="34" t="s">
        <v>197</v>
      </c>
      <c s="34" t="s">
        <v>970</v>
      </c>
      <c s="35" t="s">
        <v>5</v>
      </c>
      <c s="6" t="s">
        <v>789</v>
      </c>
      <c s="36" t="s">
        <v>68</v>
      </c>
      <c s="37">
        <v>4120</v>
      </c>
      <c s="36">
        <v>0</v>
      </c>
      <c s="36">
        <f>ROUND(G949*H949,6)</f>
      </c>
      <c r="L949" s="38">
        <v>0</v>
      </c>
      <c s="32">
        <f>ROUND(ROUND(L949,2)*ROUND(G949,3),2)</f>
      </c>
      <c s="36" t="s">
        <v>56</v>
      </c>
      <c>
        <f>(M949*21)/100</f>
      </c>
      <c t="s">
        <v>27</v>
      </c>
    </row>
    <row r="950" spans="1:5" ht="12.75">
      <c r="A950" s="35" t="s">
        <v>57</v>
      </c>
      <c r="E950" s="39" t="s">
        <v>5</v>
      </c>
    </row>
    <row r="951" spans="1:5" ht="12.75">
      <c r="A951" s="35" t="s">
        <v>58</v>
      </c>
      <c r="E951" s="40" t="s">
        <v>5</v>
      </c>
    </row>
    <row r="952" spans="1:5" ht="114.75">
      <c r="A952" t="s">
        <v>59</v>
      </c>
      <c r="E952" s="39" t="s">
        <v>971</v>
      </c>
    </row>
    <row r="953" spans="1:13" ht="12.75">
      <c r="A953" t="s">
        <v>49</v>
      </c>
      <c r="C953" s="31" t="s">
        <v>649</v>
      </c>
      <c r="E953" s="33" t="s">
        <v>650</v>
      </c>
      <c r="J953" s="32">
        <f>0</f>
      </c>
      <c s="32">
        <f>0</f>
      </c>
      <c s="32">
        <f>0+L954+L958+L962</f>
      </c>
      <c s="32">
        <f>0+M954+M958+M962</f>
      </c>
    </row>
    <row r="954" spans="1:16" ht="25.5">
      <c r="A954" t="s">
        <v>52</v>
      </c>
      <c s="34" t="s">
        <v>201</v>
      </c>
      <c s="34" t="s">
        <v>972</v>
      </c>
      <c s="35" t="s">
        <v>652</v>
      </c>
      <c s="6" t="s">
        <v>973</v>
      </c>
      <c s="36" t="s">
        <v>654</v>
      </c>
      <c s="37">
        <v>2</v>
      </c>
      <c s="36">
        <v>0</v>
      </c>
      <c s="36">
        <f>ROUND(G954*H954,6)</f>
      </c>
      <c r="L954" s="38">
        <v>0</v>
      </c>
      <c s="32">
        <f>ROUND(ROUND(L954,2)*ROUND(G954,3),2)</f>
      </c>
      <c s="36" t="s">
        <v>655</v>
      </c>
      <c>
        <f>(M954*21)/100</f>
      </c>
      <c t="s">
        <v>27</v>
      </c>
    </row>
    <row r="955" spans="1:5" ht="12.75">
      <c r="A955" s="35" t="s">
        <v>57</v>
      </c>
      <c r="E955" s="39" t="s">
        <v>656</v>
      </c>
    </row>
    <row r="956" spans="1:5" ht="12.75">
      <c r="A956" s="35" t="s">
        <v>58</v>
      </c>
      <c r="E956" s="40" t="s">
        <v>5</v>
      </c>
    </row>
    <row r="957" spans="1:5" ht="165.75">
      <c r="A957" t="s">
        <v>59</v>
      </c>
      <c r="E957" s="39" t="s">
        <v>657</v>
      </c>
    </row>
    <row r="958" spans="1:16" ht="25.5">
      <c r="A958" t="s">
        <v>52</v>
      </c>
      <c s="34" t="s">
        <v>205</v>
      </c>
      <c s="34" t="s">
        <v>651</v>
      </c>
      <c s="35" t="s">
        <v>652</v>
      </c>
      <c s="6" t="s">
        <v>653</v>
      </c>
      <c s="36" t="s">
        <v>654</v>
      </c>
      <c s="37">
        <v>0.003</v>
      </c>
      <c s="36">
        <v>0</v>
      </c>
      <c s="36">
        <f>ROUND(G958*H958,6)</f>
      </c>
      <c r="L958" s="38">
        <v>0</v>
      </c>
      <c s="32">
        <f>ROUND(ROUND(L958,2)*ROUND(G958,3),2)</f>
      </c>
      <c s="36" t="s">
        <v>655</v>
      </c>
      <c>
        <f>(M958*21)/100</f>
      </c>
      <c t="s">
        <v>27</v>
      </c>
    </row>
    <row r="959" spans="1:5" ht="12.75">
      <c r="A959" s="35" t="s">
        <v>57</v>
      </c>
      <c r="E959" s="39" t="s">
        <v>656</v>
      </c>
    </row>
    <row r="960" spans="1:5" ht="12.75">
      <c r="A960" s="35" t="s">
        <v>58</v>
      </c>
      <c r="E960" s="40" t="s">
        <v>5</v>
      </c>
    </row>
    <row r="961" spans="1:5" ht="165.75">
      <c r="A961" t="s">
        <v>59</v>
      </c>
      <c r="E961" s="39" t="s">
        <v>657</v>
      </c>
    </row>
    <row r="962" spans="1:16" ht="25.5">
      <c r="A962" t="s">
        <v>52</v>
      </c>
      <c s="34" t="s">
        <v>209</v>
      </c>
      <c s="34" t="s">
        <v>974</v>
      </c>
      <c s="35" t="s">
        <v>652</v>
      </c>
      <c s="6" t="s">
        <v>975</v>
      </c>
      <c s="36" t="s">
        <v>654</v>
      </c>
      <c s="37">
        <v>0.005</v>
      </c>
      <c s="36">
        <v>0</v>
      </c>
      <c s="36">
        <f>ROUND(G962*H962,6)</f>
      </c>
      <c r="L962" s="38">
        <v>0</v>
      </c>
      <c s="32">
        <f>ROUND(ROUND(L962,2)*ROUND(G962,3),2)</f>
      </c>
      <c s="36" t="s">
        <v>655</v>
      </c>
      <c>
        <f>(M962*21)/100</f>
      </c>
      <c t="s">
        <v>27</v>
      </c>
    </row>
    <row r="963" spans="1:5" ht="12.75">
      <c r="A963" s="35" t="s">
        <v>57</v>
      </c>
      <c r="E963" s="39" t="s">
        <v>656</v>
      </c>
    </row>
    <row r="964" spans="1:5" ht="12.75">
      <c r="A964" s="35" t="s">
        <v>58</v>
      </c>
      <c r="E964" s="40" t="s">
        <v>5</v>
      </c>
    </row>
    <row r="965" spans="1:5" ht="165.75">
      <c r="A965" t="s">
        <v>59</v>
      </c>
      <c r="E965" s="39" t="s">
        <v>657</v>
      </c>
    </row>
    <row r="966" spans="1:13" ht="12.75">
      <c r="A966" t="s">
        <v>46</v>
      </c>
      <c r="C966" s="31" t="s">
        <v>976</v>
      </c>
      <c r="E966" s="33" t="s">
        <v>977</v>
      </c>
      <c r="J966" s="32">
        <f>0+J967+J976+J981+J1142</f>
      </c>
      <c s="32">
        <f>0+K967+K976+K981+K1142</f>
      </c>
      <c s="32">
        <f>0+L967+L976+L981+L1142</f>
      </c>
      <c s="32">
        <f>0+M967+M976+M981+M1142</f>
      </c>
    </row>
    <row r="967" spans="1:13" ht="12.75">
      <c r="A967" t="s">
        <v>49</v>
      </c>
      <c r="C967" s="31" t="s">
        <v>50</v>
      </c>
      <c r="E967" s="33" t="s">
        <v>51</v>
      </c>
      <c r="J967" s="32">
        <f>0</f>
      </c>
      <c s="32">
        <f>0</f>
      </c>
      <c s="32">
        <f>0+L968+L972</f>
      </c>
      <c s="32">
        <f>0+M968+M972</f>
      </c>
    </row>
    <row r="968" spans="1:16" ht="12.75">
      <c r="A968" t="s">
        <v>52</v>
      </c>
      <c s="34" t="s">
        <v>50</v>
      </c>
      <c s="34" t="s">
        <v>978</v>
      </c>
      <c s="35" t="s">
        <v>5</v>
      </c>
      <c s="6" t="s">
        <v>979</v>
      </c>
      <c s="36" t="s">
        <v>55</v>
      </c>
      <c s="37">
        <v>3</v>
      </c>
      <c s="36">
        <v>0</v>
      </c>
      <c s="36">
        <f>ROUND(G968*H968,6)</f>
      </c>
      <c r="L968" s="38">
        <v>0</v>
      </c>
      <c s="32">
        <f>ROUND(ROUND(L968,2)*ROUND(G968,3),2)</f>
      </c>
      <c s="36" t="s">
        <v>56</v>
      </c>
      <c>
        <f>(M968*21)/100</f>
      </c>
      <c t="s">
        <v>27</v>
      </c>
    </row>
    <row r="969" spans="1:5" ht="12.75">
      <c r="A969" s="35" t="s">
        <v>57</v>
      </c>
      <c r="E969" s="39" t="s">
        <v>5</v>
      </c>
    </row>
    <row r="970" spans="1:5" ht="12.75">
      <c r="A970" s="35" t="s">
        <v>58</v>
      </c>
      <c r="E970" s="40" t="s">
        <v>5</v>
      </c>
    </row>
    <row r="971" spans="1:5" ht="318.75">
      <c r="A971" t="s">
        <v>59</v>
      </c>
      <c r="E971" s="39" t="s">
        <v>980</v>
      </c>
    </row>
    <row r="972" spans="1:16" ht="12.75">
      <c r="A972" t="s">
        <v>52</v>
      </c>
      <c s="34" t="s">
        <v>27</v>
      </c>
      <c s="34" t="s">
        <v>569</v>
      </c>
      <c s="35" t="s">
        <v>5</v>
      </c>
      <c s="6" t="s">
        <v>570</v>
      </c>
      <c s="36" t="s">
        <v>55</v>
      </c>
      <c s="37">
        <v>48.6</v>
      </c>
      <c s="36">
        <v>0</v>
      </c>
      <c s="36">
        <f>ROUND(G972*H972,6)</f>
      </c>
      <c r="L972" s="38">
        <v>0</v>
      </c>
      <c s="32">
        <f>ROUND(ROUND(L972,2)*ROUND(G972,3),2)</f>
      </c>
      <c s="36" t="s">
        <v>56</v>
      </c>
      <c>
        <f>(M972*21)/100</f>
      </c>
      <c t="s">
        <v>27</v>
      </c>
    </row>
    <row r="973" spans="1:5" ht="12.75">
      <c r="A973" s="35" t="s">
        <v>57</v>
      </c>
      <c r="E973" s="39" t="s">
        <v>5</v>
      </c>
    </row>
    <row r="974" spans="1:5" ht="12.75">
      <c r="A974" s="35" t="s">
        <v>58</v>
      </c>
      <c r="E974" s="40" t="s">
        <v>5</v>
      </c>
    </row>
    <row r="975" spans="1:5" ht="344.25">
      <c r="A975" t="s">
        <v>59</v>
      </c>
      <c r="E975" s="39" t="s">
        <v>571</v>
      </c>
    </row>
    <row r="976" spans="1:13" ht="12.75">
      <c r="A976" t="s">
        <v>49</v>
      </c>
      <c r="C976" s="31" t="s">
        <v>27</v>
      </c>
      <c r="E976" s="33" t="s">
        <v>981</v>
      </c>
      <c r="J976" s="32">
        <f>0</f>
      </c>
      <c s="32">
        <f>0</f>
      </c>
      <c s="32">
        <f>0+L977</f>
      </c>
      <c s="32">
        <f>0+M977</f>
      </c>
    </row>
    <row r="977" spans="1:16" ht="12.75">
      <c r="A977" t="s">
        <v>52</v>
      </c>
      <c s="34" t="s">
        <v>26</v>
      </c>
      <c s="34" t="s">
        <v>982</v>
      </c>
      <c s="35" t="s">
        <v>5</v>
      </c>
      <c s="6" t="s">
        <v>983</v>
      </c>
      <c s="36" t="s">
        <v>55</v>
      </c>
      <c s="37">
        <v>3</v>
      </c>
      <c s="36">
        <v>0</v>
      </c>
      <c s="36">
        <f>ROUND(G977*H977,6)</f>
      </c>
      <c r="L977" s="38">
        <v>0</v>
      </c>
      <c s="32">
        <f>ROUND(ROUND(L977,2)*ROUND(G977,3),2)</f>
      </c>
      <c s="36" t="s">
        <v>56</v>
      </c>
      <c>
        <f>(M977*21)/100</f>
      </c>
      <c t="s">
        <v>27</v>
      </c>
    </row>
    <row r="978" spans="1:5" ht="12.75">
      <c r="A978" s="35" t="s">
        <v>57</v>
      </c>
      <c r="E978" s="39" t="s">
        <v>5</v>
      </c>
    </row>
    <row r="979" spans="1:5" ht="12.75">
      <c r="A979" s="35" t="s">
        <v>58</v>
      </c>
      <c r="E979" s="40" t="s">
        <v>5</v>
      </c>
    </row>
    <row r="980" spans="1:5" ht="369.75">
      <c r="A980" t="s">
        <v>59</v>
      </c>
      <c r="E980" s="39" t="s">
        <v>984</v>
      </c>
    </row>
    <row r="981" spans="1:13" ht="12.75">
      <c r="A981" t="s">
        <v>49</v>
      </c>
      <c r="C981" s="31" t="s">
        <v>79</v>
      </c>
      <c r="E981" s="33" t="s">
        <v>80</v>
      </c>
      <c r="J981" s="32">
        <f>0</f>
      </c>
      <c s="32">
        <f>0</f>
      </c>
      <c s="32">
        <f>0+L982+L986+L990+L994+L998+L1002+L1006+L1010+L1014+L1018+L1022+L1026+L1030+L1034+L1038+L1042+L1046+L1050+L1054+L1058+L1062+L1066+L1070+L1074+L1078+L1082+L1086+L1090+L1094+L1098+L1102+L1106+L1110+L1114+L1118+L1122+L1126+L1130+L1134+L1138</f>
      </c>
      <c s="32">
        <f>0+M982+M986+M990+M994+M998+M1002+M1006+M1010+M1014+M1018+M1022+M1026+M1030+M1034+M1038+M1042+M1046+M1050+M1054+M1058+M1062+M1066+M1070+M1074+M1078+M1082+M1086+M1090+M1094+M1098+M1102+M1106+M1110+M1114+M1118+M1122+M1126+M1130+M1134+M1138</f>
      </c>
    </row>
    <row r="982" spans="1:16" ht="12.75">
      <c r="A982" t="s">
        <v>52</v>
      </c>
      <c s="34" t="s">
        <v>65</v>
      </c>
      <c s="34" t="s">
        <v>94</v>
      </c>
      <c s="35" t="s">
        <v>5</v>
      </c>
      <c s="6" t="s">
        <v>95</v>
      </c>
      <c s="36" t="s">
        <v>68</v>
      </c>
      <c s="37">
        <v>135</v>
      </c>
      <c s="36">
        <v>0</v>
      </c>
      <c s="36">
        <f>ROUND(G982*H982,6)</f>
      </c>
      <c r="L982" s="38">
        <v>0</v>
      </c>
      <c s="32">
        <f>ROUND(ROUND(L982,2)*ROUND(G982,3),2)</f>
      </c>
      <c s="36" t="s">
        <v>56</v>
      </c>
      <c>
        <f>(M982*21)/100</f>
      </c>
      <c t="s">
        <v>27</v>
      </c>
    </row>
    <row r="983" spans="1:5" ht="12.75">
      <c r="A983" s="35" t="s">
        <v>57</v>
      </c>
      <c r="E983" s="39" t="s">
        <v>5</v>
      </c>
    </row>
    <row r="984" spans="1:5" ht="12.75">
      <c r="A984" s="35" t="s">
        <v>58</v>
      </c>
      <c r="E984" s="40" t="s">
        <v>5</v>
      </c>
    </row>
    <row r="985" spans="1:5" ht="102">
      <c r="A985" t="s">
        <v>59</v>
      </c>
      <c r="E985" s="39" t="s">
        <v>96</v>
      </c>
    </row>
    <row r="986" spans="1:16" ht="25.5">
      <c r="A986" t="s">
        <v>52</v>
      </c>
      <c s="34" t="s">
        <v>70</v>
      </c>
      <c s="34" t="s">
        <v>985</v>
      </c>
      <c s="35" t="s">
        <v>5</v>
      </c>
      <c s="6" t="s">
        <v>986</v>
      </c>
      <c s="36" t="s">
        <v>68</v>
      </c>
      <c s="37">
        <v>30</v>
      </c>
      <c s="36">
        <v>0</v>
      </c>
      <c s="36">
        <f>ROUND(G986*H986,6)</f>
      </c>
      <c r="L986" s="38">
        <v>0</v>
      </c>
      <c s="32">
        <f>ROUND(ROUND(L986,2)*ROUND(G986,3),2)</f>
      </c>
      <c s="36" t="s">
        <v>56</v>
      </c>
      <c>
        <f>(M986*21)/100</f>
      </c>
      <c t="s">
        <v>27</v>
      </c>
    </row>
    <row r="987" spans="1:5" ht="12.75">
      <c r="A987" s="35" t="s">
        <v>57</v>
      </c>
      <c r="E987" s="39" t="s">
        <v>5</v>
      </c>
    </row>
    <row r="988" spans="1:5" ht="12.75">
      <c r="A988" s="35" t="s">
        <v>58</v>
      </c>
      <c r="E988" s="40" t="s">
        <v>5</v>
      </c>
    </row>
    <row r="989" spans="1:5" ht="76.5">
      <c r="A989" t="s">
        <v>59</v>
      </c>
      <c r="E989" s="39" t="s">
        <v>887</v>
      </c>
    </row>
    <row r="990" spans="1:16" ht="25.5">
      <c r="A990" t="s">
        <v>52</v>
      </c>
      <c s="34" t="s">
        <v>74</v>
      </c>
      <c s="34" t="s">
        <v>885</v>
      </c>
      <c s="35" t="s">
        <v>5</v>
      </c>
      <c s="6" t="s">
        <v>886</v>
      </c>
      <c s="36" t="s">
        <v>68</v>
      </c>
      <c s="37">
        <v>13</v>
      </c>
      <c s="36">
        <v>0</v>
      </c>
      <c s="36">
        <f>ROUND(G990*H990,6)</f>
      </c>
      <c r="L990" s="38">
        <v>0</v>
      </c>
      <c s="32">
        <f>ROUND(ROUND(L990,2)*ROUND(G990,3),2)</f>
      </c>
      <c s="36" t="s">
        <v>56</v>
      </c>
      <c>
        <f>(M990*21)/100</f>
      </c>
      <c t="s">
        <v>27</v>
      </c>
    </row>
    <row r="991" spans="1:5" ht="12.75">
      <c r="A991" s="35" t="s">
        <v>57</v>
      </c>
      <c r="E991" s="39" t="s">
        <v>5</v>
      </c>
    </row>
    <row r="992" spans="1:5" ht="12.75">
      <c r="A992" s="35" t="s">
        <v>58</v>
      </c>
      <c r="E992" s="40" t="s">
        <v>5</v>
      </c>
    </row>
    <row r="993" spans="1:5" ht="76.5">
      <c r="A993" t="s">
        <v>59</v>
      </c>
      <c r="E993" s="39" t="s">
        <v>103</v>
      </c>
    </row>
    <row r="994" spans="1:16" ht="25.5">
      <c r="A994" t="s">
        <v>52</v>
      </c>
      <c s="34" t="s">
        <v>79</v>
      </c>
      <c s="34" t="s">
        <v>109</v>
      </c>
      <c s="35" t="s">
        <v>5</v>
      </c>
      <c s="6" t="s">
        <v>110</v>
      </c>
      <c s="36" t="s">
        <v>83</v>
      </c>
      <c s="37">
        <v>4</v>
      </c>
      <c s="36">
        <v>0</v>
      </c>
      <c s="36">
        <f>ROUND(G994*H994,6)</f>
      </c>
      <c r="L994" s="38">
        <v>0</v>
      </c>
      <c s="32">
        <f>ROUND(ROUND(L994,2)*ROUND(G994,3),2)</f>
      </c>
      <c s="36" t="s">
        <v>56</v>
      </c>
      <c>
        <f>(M994*21)/100</f>
      </c>
      <c t="s">
        <v>27</v>
      </c>
    </row>
    <row r="995" spans="1:5" ht="12.75">
      <c r="A995" s="35" t="s">
        <v>57</v>
      </c>
      <c r="E995" s="39" t="s">
        <v>5</v>
      </c>
    </row>
    <row r="996" spans="1:5" ht="12.75">
      <c r="A996" s="35" t="s">
        <v>58</v>
      </c>
      <c r="E996" s="40" t="s">
        <v>5</v>
      </c>
    </row>
    <row r="997" spans="1:5" ht="38.25">
      <c r="A997" t="s">
        <v>59</v>
      </c>
      <c r="E997" s="39" t="s">
        <v>111</v>
      </c>
    </row>
    <row r="998" spans="1:16" ht="12.75">
      <c r="A998" t="s">
        <v>52</v>
      </c>
      <c s="34" t="s">
        <v>85</v>
      </c>
      <c s="34" t="s">
        <v>484</v>
      </c>
      <c s="35" t="s">
        <v>5</v>
      </c>
      <c s="6" t="s">
        <v>485</v>
      </c>
      <c s="36" t="s">
        <v>68</v>
      </c>
      <c s="37">
        <v>190</v>
      </c>
      <c s="36">
        <v>0</v>
      </c>
      <c s="36">
        <f>ROUND(G998*H998,6)</f>
      </c>
      <c r="L998" s="38">
        <v>0</v>
      </c>
      <c s="32">
        <f>ROUND(ROUND(L998,2)*ROUND(G998,3),2)</f>
      </c>
      <c s="36" t="s">
        <v>56</v>
      </c>
      <c>
        <f>(M998*21)/100</f>
      </c>
      <c t="s">
        <v>27</v>
      </c>
    </row>
    <row r="999" spans="1:5" ht="12.75">
      <c r="A999" s="35" t="s">
        <v>57</v>
      </c>
      <c r="E999" s="39" t="s">
        <v>5</v>
      </c>
    </row>
    <row r="1000" spans="1:5" ht="12.75">
      <c r="A1000" s="35" t="s">
        <v>58</v>
      </c>
      <c r="E1000" s="40" t="s">
        <v>5</v>
      </c>
    </row>
    <row r="1001" spans="1:5" ht="89.25">
      <c r="A1001" t="s">
        <v>59</v>
      </c>
      <c r="E1001" s="39" t="s">
        <v>987</v>
      </c>
    </row>
    <row r="1002" spans="1:16" ht="25.5">
      <c r="A1002" t="s">
        <v>52</v>
      </c>
      <c s="34" t="s">
        <v>89</v>
      </c>
      <c s="34" t="s">
        <v>490</v>
      </c>
      <c s="35" t="s">
        <v>5</v>
      </c>
      <c s="6" t="s">
        <v>491</v>
      </c>
      <c s="36" t="s">
        <v>83</v>
      </c>
      <c s="37">
        <v>10</v>
      </c>
      <c s="36">
        <v>0</v>
      </c>
      <c s="36">
        <f>ROUND(G1002*H1002,6)</f>
      </c>
      <c r="L1002" s="38">
        <v>0</v>
      </c>
      <c s="32">
        <f>ROUND(ROUND(L1002,2)*ROUND(G1002,3),2)</f>
      </c>
      <c s="36" t="s">
        <v>56</v>
      </c>
      <c>
        <f>(M1002*21)/100</f>
      </c>
      <c t="s">
        <v>27</v>
      </c>
    </row>
    <row r="1003" spans="1:5" ht="12.75">
      <c r="A1003" s="35" t="s">
        <v>57</v>
      </c>
      <c r="E1003" s="39" t="s">
        <v>5</v>
      </c>
    </row>
    <row r="1004" spans="1:5" ht="12.75">
      <c r="A1004" s="35" t="s">
        <v>58</v>
      </c>
      <c r="E1004" s="40" t="s">
        <v>5</v>
      </c>
    </row>
    <row r="1005" spans="1:5" ht="102">
      <c r="A1005" t="s">
        <v>59</v>
      </c>
      <c r="E1005" s="39" t="s">
        <v>439</v>
      </c>
    </row>
    <row r="1006" spans="1:16" ht="12.75">
      <c r="A1006" t="s">
        <v>52</v>
      </c>
      <c s="34" t="s">
        <v>93</v>
      </c>
      <c s="34" t="s">
        <v>787</v>
      </c>
      <c s="35" t="s">
        <v>788</v>
      </c>
      <c s="6" t="s">
        <v>789</v>
      </c>
      <c s="36" t="s">
        <v>68</v>
      </c>
      <c s="37">
        <v>170</v>
      </c>
      <c s="36">
        <v>0</v>
      </c>
      <c s="36">
        <f>ROUND(G1006*H1006,6)</f>
      </c>
      <c r="L1006" s="38">
        <v>0</v>
      </c>
      <c s="32">
        <f>ROUND(ROUND(L1006,2)*ROUND(G1006,3),2)</f>
      </c>
      <c s="36" t="s">
        <v>56</v>
      </c>
      <c>
        <f>(M1006*21)/100</f>
      </c>
      <c t="s">
        <v>27</v>
      </c>
    </row>
    <row r="1007" spans="1:5" ht="12.75">
      <c r="A1007" s="35" t="s">
        <v>57</v>
      </c>
      <c r="E1007" s="39" t="s">
        <v>5</v>
      </c>
    </row>
    <row r="1008" spans="1:5" ht="12.75">
      <c r="A1008" s="35" t="s">
        <v>58</v>
      </c>
      <c r="E1008" s="40" t="s">
        <v>5</v>
      </c>
    </row>
    <row r="1009" spans="1:5" ht="153">
      <c r="A1009" t="s">
        <v>59</v>
      </c>
      <c r="E1009" s="39" t="s">
        <v>906</v>
      </c>
    </row>
    <row r="1010" spans="1:16" ht="12.75">
      <c r="A1010" t="s">
        <v>52</v>
      </c>
      <c s="34" t="s">
        <v>97</v>
      </c>
      <c s="34" t="s">
        <v>580</v>
      </c>
      <c s="35" t="s">
        <v>5</v>
      </c>
      <c s="6" t="s">
        <v>581</v>
      </c>
      <c s="36" t="s">
        <v>83</v>
      </c>
      <c s="37">
        <v>3</v>
      </c>
      <c s="36">
        <v>0</v>
      </c>
      <c s="36">
        <f>ROUND(G1010*H1010,6)</f>
      </c>
      <c r="L1010" s="38">
        <v>0</v>
      </c>
      <c s="32">
        <f>ROUND(ROUND(L1010,2)*ROUND(G1010,3),2)</f>
      </c>
      <c s="36" t="s">
        <v>56</v>
      </c>
      <c>
        <f>(M1010*21)/100</f>
      </c>
      <c t="s">
        <v>27</v>
      </c>
    </row>
    <row r="1011" spans="1:5" ht="12.75">
      <c r="A1011" s="35" t="s">
        <v>57</v>
      </c>
      <c r="E1011" s="39" t="s">
        <v>5</v>
      </c>
    </row>
    <row r="1012" spans="1:5" ht="12.75">
      <c r="A1012" s="35" t="s">
        <v>58</v>
      </c>
      <c r="E1012" s="40" t="s">
        <v>5</v>
      </c>
    </row>
    <row r="1013" spans="1:5" ht="178.5">
      <c r="A1013" t="s">
        <v>59</v>
      </c>
      <c r="E1013" s="39" t="s">
        <v>600</v>
      </c>
    </row>
    <row r="1014" spans="1:16" ht="12.75">
      <c r="A1014" t="s">
        <v>52</v>
      </c>
      <c s="34" t="s">
        <v>100</v>
      </c>
      <c s="34" t="s">
        <v>583</v>
      </c>
      <c s="35" t="s">
        <v>5</v>
      </c>
      <c s="6" t="s">
        <v>584</v>
      </c>
      <c s="36" t="s">
        <v>83</v>
      </c>
      <c s="37">
        <v>3</v>
      </c>
      <c s="36">
        <v>0</v>
      </c>
      <c s="36">
        <f>ROUND(G1014*H1014,6)</f>
      </c>
      <c r="L1014" s="38">
        <v>0</v>
      </c>
      <c s="32">
        <f>ROUND(ROUND(L1014,2)*ROUND(G1014,3),2)</f>
      </c>
      <c s="36" t="s">
        <v>56</v>
      </c>
      <c>
        <f>(M1014*21)/100</f>
      </c>
      <c t="s">
        <v>27</v>
      </c>
    </row>
    <row r="1015" spans="1:5" ht="12.75">
      <c r="A1015" s="35" t="s">
        <v>57</v>
      </c>
      <c r="E1015" s="39" t="s">
        <v>5</v>
      </c>
    </row>
    <row r="1016" spans="1:5" ht="12.75">
      <c r="A1016" s="35" t="s">
        <v>58</v>
      </c>
      <c r="E1016" s="40" t="s">
        <v>5</v>
      </c>
    </row>
    <row r="1017" spans="1:5" ht="127.5">
      <c r="A1017" t="s">
        <v>59</v>
      </c>
      <c r="E1017" s="39" t="s">
        <v>591</v>
      </c>
    </row>
    <row r="1018" spans="1:16" ht="12.75">
      <c r="A1018" t="s">
        <v>52</v>
      </c>
      <c s="34" t="s">
        <v>104</v>
      </c>
      <c s="34" t="s">
        <v>988</v>
      </c>
      <c s="35" t="s">
        <v>5</v>
      </c>
      <c s="6" t="s">
        <v>989</v>
      </c>
      <c s="36" t="s">
        <v>83</v>
      </c>
      <c s="37">
        <v>10</v>
      </c>
      <c s="36">
        <v>0</v>
      </c>
      <c s="36">
        <f>ROUND(G1018*H1018,6)</f>
      </c>
      <c r="L1018" s="38">
        <v>0</v>
      </c>
      <c s="32">
        <f>ROUND(ROUND(L1018,2)*ROUND(G1018,3),2)</f>
      </c>
      <c s="36" t="s">
        <v>56</v>
      </c>
      <c>
        <f>(M1018*21)/100</f>
      </c>
      <c t="s">
        <v>27</v>
      </c>
    </row>
    <row r="1019" spans="1:5" ht="12.75">
      <c r="A1019" s="35" t="s">
        <v>57</v>
      </c>
      <c r="E1019" s="39" t="s">
        <v>5</v>
      </c>
    </row>
    <row r="1020" spans="1:5" ht="12.75">
      <c r="A1020" s="35" t="s">
        <v>58</v>
      </c>
      <c r="E1020" s="40" t="s">
        <v>5</v>
      </c>
    </row>
    <row r="1021" spans="1:5" ht="140.25">
      <c r="A1021" t="s">
        <v>59</v>
      </c>
      <c r="E1021" s="39" t="s">
        <v>936</v>
      </c>
    </row>
    <row r="1022" spans="1:16" ht="12.75">
      <c r="A1022" t="s">
        <v>52</v>
      </c>
      <c s="34" t="s">
        <v>108</v>
      </c>
      <c s="34" t="s">
        <v>666</v>
      </c>
      <c s="35" t="s">
        <v>5</v>
      </c>
      <c s="6" t="s">
        <v>667</v>
      </c>
      <c s="36" t="s">
        <v>126</v>
      </c>
      <c s="37">
        <v>0.88</v>
      </c>
      <c s="36">
        <v>0</v>
      </c>
      <c s="36">
        <f>ROUND(G1022*H1022,6)</f>
      </c>
      <c r="L1022" s="38">
        <v>0</v>
      </c>
      <c s="32">
        <f>ROUND(ROUND(L1022,2)*ROUND(G1022,3),2)</f>
      </c>
      <c s="36" t="s">
        <v>56</v>
      </c>
      <c>
        <f>(M1022*21)/100</f>
      </c>
      <c t="s">
        <v>27</v>
      </c>
    </row>
    <row r="1023" spans="1:5" ht="12.75">
      <c r="A1023" s="35" t="s">
        <v>57</v>
      </c>
      <c r="E1023" s="39" t="s">
        <v>5</v>
      </c>
    </row>
    <row r="1024" spans="1:5" ht="12.75">
      <c r="A1024" s="35" t="s">
        <v>58</v>
      </c>
      <c r="E1024" s="40" t="s">
        <v>5</v>
      </c>
    </row>
    <row r="1025" spans="1:5" ht="102">
      <c r="A1025" t="s">
        <v>59</v>
      </c>
      <c r="E1025" s="39" t="s">
        <v>668</v>
      </c>
    </row>
    <row r="1026" spans="1:16" ht="12.75">
      <c r="A1026" t="s">
        <v>52</v>
      </c>
      <c s="34" t="s">
        <v>112</v>
      </c>
      <c s="34" t="s">
        <v>669</v>
      </c>
      <c s="35" t="s">
        <v>5</v>
      </c>
      <c s="6" t="s">
        <v>670</v>
      </c>
      <c s="36" t="s">
        <v>126</v>
      </c>
      <c s="37">
        <v>0.88</v>
      </c>
      <c s="36">
        <v>0</v>
      </c>
      <c s="36">
        <f>ROUND(G1026*H1026,6)</f>
      </c>
      <c r="L1026" s="38">
        <v>0</v>
      </c>
      <c s="32">
        <f>ROUND(ROUND(L1026,2)*ROUND(G1026,3),2)</f>
      </c>
      <c s="36" t="s">
        <v>56</v>
      </c>
      <c>
        <f>(M1026*21)/100</f>
      </c>
      <c t="s">
        <v>27</v>
      </c>
    </row>
    <row r="1027" spans="1:5" ht="12.75">
      <c r="A1027" s="35" t="s">
        <v>57</v>
      </c>
      <c r="E1027" s="39" t="s">
        <v>5</v>
      </c>
    </row>
    <row r="1028" spans="1:5" ht="12.75">
      <c r="A1028" s="35" t="s">
        <v>58</v>
      </c>
      <c r="E1028" s="40" t="s">
        <v>5</v>
      </c>
    </row>
    <row r="1029" spans="1:5" ht="102">
      <c r="A1029" t="s">
        <v>59</v>
      </c>
      <c r="E1029" s="39" t="s">
        <v>671</v>
      </c>
    </row>
    <row r="1030" spans="1:16" ht="12.75">
      <c r="A1030" t="s">
        <v>52</v>
      </c>
      <c s="34" t="s">
        <v>116</v>
      </c>
      <c s="34" t="s">
        <v>990</v>
      </c>
      <c s="35" t="s">
        <v>5</v>
      </c>
      <c s="6" t="s">
        <v>991</v>
      </c>
      <c s="36" t="s">
        <v>83</v>
      </c>
      <c s="37">
        <v>6</v>
      </c>
      <c s="36">
        <v>0</v>
      </c>
      <c s="36">
        <f>ROUND(G1030*H1030,6)</f>
      </c>
      <c r="L1030" s="38">
        <v>0</v>
      </c>
      <c s="32">
        <f>ROUND(ROUND(L1030,2)*ROUND(G1030,3),2)</f>
      </c>
      <c s="36" t="s">
        <v>56</v>
      </c>
      <c>
        <f>(M1030*21)/100</f>
      </c>
      <c t="s">
        <v>27</v>
      </c>
    </row>
    <row r="1031" spans="1:5" ht="12.75">
      <c r="A1031" s="35" t="s">
        <v>57</v>
      </c>
      <c r="E1031" s="39" t="s">
        <v>5</v>
      </c>
    </row>
    <row r="1032" spans="1:5" ht="12.75">
      <c r="A1032" s="35" t="s">
        <v>58</v>
      </c>
      <c r="E1032" s="40" t="s">
        <v>5</v>
      </c>
    </row>
    <row r="1033" spans="1:5" ht="89.25">
      <c r="A1033" t="s">
        <v>59</v>
      </c>
      <c r="E1033" s="39" t="s">
        <v>992</v>
      </c>
    </row>
    <row r="1034" spans="1:16" ht="12.75">
      <c r="A1034" t="s">
        <v>52</v>
      </c>
      <c s="34" t="s">
        <v>120</v>
      </c>
      <c s="34" t="s">
        <v>993</v>
      </c>
      <c s="35" t="s">
        <v>5</v>
      </c>
      <c s="6" t="s">
        <v>994</v>
      </c>
      <c s="36" t="s">
        <v>83</v>
      </c>
      <c s="37">
        <v>6</v>
      </c>
      <c s="36">
        <v>0</v>
      </c>
      <c s="36">
        <f>ROUND(G1034*H1034,6)</f>
      </c>
      <c r="L1034" s="38">
        <v>0</v>
      </c>
      <c s="32">
        <f>ROUND(ROUND(L1034,2)*ROUND(G1034,3),2)</f>
      </c>
      <c s="36" t="s">
        <v>56</v>
      </c>
      <c>
        <f>(M1034*21)/100</f>
      </c>
      <c t="s">
        <v>27</v>
      </c>
    </row>
    <row r="1035" spans="1:5" ht="12.75">
      <c r="A1035" s="35" t="s">
        <v>57</v>
      </c>
      <c r="E1035" s="39" t="s">
        <v>5</v>
      </c>
    </row>
    <row r="1036" spans="1:5" ht="12.75">
      <c r="A1036" s="35" t="s">
        <v>58</v>
      </c>
      <c r="E1036" s="40" t="s">
        <v>5</v>
      </c>
    </row>
    <row r="1037" spans="1:5" ht="76.5">
      <c r="A1037" t="s">
        <v>59</v>
      </c>
      <c r="E1037" s="39" t="s">
        <v>995</v>
      </c>
    </row>
    <row r="1038" spans="1:16" ht="12.75">
      <c r="A1038" t="s">
        <v>52</v>
      </c>
      <c s="34" t="s">
        <v>123</v>
      </c>
      <c s="34" t="s">
        <v>996</v>
      </c>
      <c s="35" t="s">
        <v>5</v>
      </c>
      <c s="6" t="s">
        <v>997</v>
      </c>
      <c s="36" t="s">
        <v>83</v>
      </c>
      <c s="37">
        <v>2</v>
      </c>
      <c s="36">
        <v>0</v>
      </c>
      <c s="36">
        <f>ROUND(G1038*H1038,6)</f>
      </c>
      <c r="L1038" s="38">
        <v>0</v>
      </c>
      <c s="32">
        <f>ROUND(ROUND(L1038,2)*ROUND(G1038,3),2)</f>
      </c>
      <c s="36" t="s">
        <v>56</v>
      </c>
      <c>
        <f>(M1038*21)/100</f>
      </c>
      <c t="s">
        <v>27</v>
      </c>
    </row>
    <row r="1039" spans="1:5" ht="12.75">
      <c r="A1039" s="35" t="s">
        <v>57</v>
      </c>
      <c r="E1039" s="39" t="s">
        <v>5</v>
      </c>
    </row>
    <row r="1040" spans="1:5" ht="12.75">
      <c r="A1040" s="35" t="s">
        <v>58</v>
      </c>
      <c r="E1040" s="40" t="s">
        <v>5</v>
      </c>
    </row>
    <row r="1041" spans="1:5" ht="114.75">
      <c r="A1041" t="s">
        <v>59</v>
      </c>
      <c r="E1041" s="39" t="s">
        <v>927</v>
      </c>
    </row>
    <row r="1042" spans="1:16" ht="12.75">
      <c r="A1042" t="s">
        <v>52</v>
      </c>
      <c s="34" t="s">
        <v>128</v>
      </c>
      <c s="34" t="s">
        <v>998</v>
      </c>
      <c s="35" t="s">
        <v>5</v>
      </c>
      <c s="6" t="s">
        <v>999</v>
      </c>
      <c s="36" t="s">
        <v>83</v>
      </c>
      <c s="37">
        <v>2</v>
      </c>
      <c s="36">
        <v>0</v>
      </c>
      <c s="36">
        <f>ROUND(G1042*H1042,6)</f>
      </c>
      <c r="L1042" s="38">
        <v>0</v>
      </c>
      <c s="32">
        <f>ROUND(ROUND(L1042,2)*ROUND(G1042,3),2)</f>
      </c>
      <c s="36" t="s">
        <v>56</v>
      </c>
      <c>
        <f>(M1042*21)/100</f>
      </c>
      <c t="s">
        <v>27</v>
      </c>
    </row>
    <row r="1043" spans="1:5" ht="12.75">
      <c r="A1043" s="35" t="s">
        <v>57</v>
      </c>
      <c r="E1043" s="39" t="s">
        <v>5</v>
      </c>
    </row>
    <row r="1044" spans="1:5" ht="12.75">
      <c r="A1044" s="35" t="s">
        <v>58</v>
      </c>
      <c r="E1044" s="40" t="s">
        <v>5</v>
      </c>
    </row>
    <row r="1045" spans="1:5" ht="140.25">
      <c r="A1045" t="s">
        <v>59</v>
      </c>
      <c r="E1045" s="39" t="s">
        <v>1000</v>
      </c>
    </row>
    <row r="1046" spans="1:16" ht="12.75">
      <c r="A1046" t="s">
        <v>52</v>
      </c>
      <c s="34" t="s">
        <v>131</v>
      </c>
      <c s="34" t="s">
        <v>1001</v>
      </c>
      <c s="35" t="s">
        <v>5</v>
      </c>
      <c s="6" t="s">
        <v>1002</v>
      </c>
      <c s="36" t="s">
        <v>83</v>
      </c>
      <c s="37">
        <v>1</v>
      </c>
      <c s="36">
        <v>0</v>
      </c>
      <c s="36">
        <f>ROUND(G1046*H1046,6)</f>
      </c>
      <c r="L1046" s="38">
        <v>0</v>
      </c>
      <c s="32">
        <f>ROUND(ROUND(L1046,2)*ROUND(G1046,3),2)</f>
      </c>
      <c s="36" t="s">
        <v>56</v>
      </c>
      <c>
        <f>(M1046*21)/100</f>
      </c>
      <c t="s">
        <v>27</v>
      </c>
    </row>
    <row r="1047" spans="1:5" ht="12.75">
      <c r="A1047" s="35" t="s">
        <v>57</v>
      </c>
      <c r="E1047" s="39" t="s">
        <v>5</v>
      </c>
    </row>
    <row r="1048" spans="1:5" ht="12.75">
      <c r="A1048" s="35" t="s">
        <v>58</v>
      </c>
      <c r="E1048" s="40" t="s">
        <v>5</v>
      </c>
    </row>
    <row r="1049" spans="1:5" ht="140.25">
      <c r="A1049" t="s">
        <v>59</v>
      </c>
      <c r="E1049" s="39" t="s">
        <v>644</v>
      </c>
    </row>
    <row r="1050" spans="1:16" ht="12.75">
      <c r="A1050" t="s">
        <v>52</v>
      </c>
      <c s="34" t="s">
        <v>134</v>
      </c>
      <c s="34" t="s">
        <v>1003</v>
      </c>
      <c s="35" t="s">
        <v>5</v>
      </c>
      <c s="6" t="s">
        <v>1004</v>
      </c>
      <c s="36" t="s">
        <v>83</v>
      </c>
      <c s="37">
        <v>5</v>
      </c>
      <c s="36">
        <v>0</v>
      </c>
      <c s="36">
        <f>ROUND(G1050*H1050,6)</f>
      </c>
      <c r="L1050" s="38">
        <v>0</v>
      </c>
      <c s="32">
        <f>ROUND(ROUND(L1050,2)*ROUND(G1050,3),2)</f>
      </c>
      <c s="36" t="s">
        <v>56</v>
      </c>
      <c>
        <f>(M1050*21)/100</f>
      </c>
      <c t="s">
        <v>27</v>
      </c>
    </row>
    <row r="1051" spans="1:5" ht="12.75">
      <c r="A1051" s="35" t="s">
        <v>57</v>
      </c>
      <c r="E1051" s="39" t="s">
        <v>5</v>
      </c>
    </row>
    <row r="1052" spans="1:5" ht="12.75">
      <c r="A1052" s="35" t="s">
        <v>58</v>
      </c>
      <c r="E1052" s="40" t="s">
        <v>5</v>
      </c>
    </row>
    <row r="1053" spans="1:5" ht="140.25">
      <c r="A1053" t="s">
        <v>59</v>
      </c>
      <c r="E1053" s="39" t="s">
        <v>644</v>
      </c>
    </row>
    <row r="1054" spans="1:16" ht="12.75">
      <c r="A1054" t="s">
        <v>52</v>
      </c>
      <c s="34" t="s">
        <v>138</v>
      </c>
      <c s="34" t="s">
        <v>1005</v>
      </c>
      <c s="35" t="s">
        <v>5</v>
      </c>
      <c s="6" t="s">
        <v>1006</v>
      </c>
      <c s="36" t="s">
        <v>83</v>
      </c>
      <c s="37">
        <v>14</v>
      </c>
      <c s="36">
        <v>0</v>
      </c>
      <c s="36">
        <f>ROUND(G1054*H1054,6)</f>
      </c>
      <c r="L1054" s="38">
        <v>0</v>
      </c>
      <c s="32">
        <f>ROUND(ROUND(L1054,2)*ROUND(G1054,3),2)</f>
      </c>
      <c s="36" t="s">
        <v>56</v>
      </c>
      <c>
        <f>(M1054*21)/100</f>
      </c>
      <c t="s">
        <v>27</v>
      </c>
    </row>
    <row r="1055" spans="1:5" ht="12.75">
      <c r="A1055" s="35" t="s">
        <v>57</v>
      </c>
      <c r="E1055" s="39" t="s">
        <v>5</v>
      </c>
    </row>
    <row r="1056" spans="1:5" ht="12.75">
      <c r="A1056" s="35" t="s">
        <v>58</v>
      </c>
      <c r="E1056" s="40" t="s">
        <v>5</v>
      </c>
    </row>
    <row r="1057" spans="1:5" ht="140.25">
      <c r="A1057" t="s">
        <v>59</v>
      </c>
      <c r="E1057" s="39" t="s">
        <v>644</v>
      </c>
    </row>
    <row r="1058" spans="1:16" ht="12.75">
      <c r="A1058" t="s">
        <v>52</v>
      </c>
      <c s="34" t="s">
        <v>152</v>
      </c>
      <c s="34" t="s">
        <v>1007</v>
      </c>
      <c s="35" t="s">
        <v>5</v>
      </c>
      <c s="6" t="s">
        <v>1008</v>
      </c>
      <c s="36" t="s">
        <v>83</v>
      </c>
      <c s="37">
        <v>2</v>
      </c>
      <c s="36">
        <v>0</v>
      </c>
      <c s="36">
        <f>ROUND(G1058*H1058,6)</f>
      </c>
      <c r="L1058" s="38">
        <v>0</v>
      </c>
      <c s="32">
        <f>ROUND(ROUND(L1058,2)*ROUND(G1058,3),2)</f>
      </c>
      <c s="36" t="s">
        <v>56</v>
      </c>
      <c>
        <f>(M1058*21)/100</f>
      </c>
      <c t="s">
        <v>27</v>
      </c>
    </row>
    <row r="1059" spans="1:5" ht="12.75">
      <c r="A1059" s="35" t="s">
        <v>57</v>
      </c>
      <c r="E1059" s="39" t="s">
        <v>5</v>
      </c>
    </row>
    <row r="1060" spans="1:5" ht="12.75">
      <c r="A1060" s="35" t="s">
        <v>58</v>
      </c>
      <c r="E1060" s="40" t="s">
        <v>5</v>
      </c>
    </row>
    <row r="1061" spans="1:5" ht="140.25">
      <c r="A1061" t="s">
        <v>59</v>
      </c>
      <c r="E1061" s="39" t="s">
        <v>644</v>
      </c>
    </row>
    <row r="1062" spans="1:16" ht="25.5">
      <c r="A1062" t="s">
        <v>52</v>
      </c>
      <c s="34" t="s">
        <v>155</v>
      </c>
      <c s="34" t="s">
        <v>1009</v>
      </c>
      <c s="35" t="s">
        <v>5</v>
      </c>
      <c s="6" t="s">
        <v>1010</v>
      </c>
      <c s="36" t="s">
        <v>83</v>
      </c>
      <c s="37">
        <v>1</v>
      </c>
      <c s="36">
        <v>0</v>
      </c>
      <c s="36">
        <f>ROUND(G1062*H1062,6)</f>
      </c>
      <c r="L1062" s="38">
        <v>0</v>
      </c>
      <c s="32">
        <f>ROUND(ROUND(L1062,2)*ROUND(G1062,3),2)</f>
      </c>
      <c s="36" t="s">
        <v>56</v>
      </c>
      <c>
        <f>(M1062*21)/100</f>
      </c>
      <c t="s">
        <v>27</v>
      </c>
    </row>
    <row r="1063" spans="1:5" ht="12.75">
      <c r="A1063" s="35" t="s">
        <v>57</v>
      </c>
      <c r="E1063" s="39" t="s">
        <v>5</v>
      </c>
    </row>
    <row r="1064" spans="1:5" ht="12.75">
      <c r="A1064" s="35" t="s">
        <v>58</v>
      </c>
      <c r="E1064" s="40" t="s">
        <v>5</v>
      </c>
    </row>
    <row r="1065" spans="1:5" ht="191.25">
      <c r="A1065" t="s">
        <v>59</v>
      </c>
      <c r="E1065" s="39" t="s">
        <v>1011</v>
      </c>
    </row>
    <row r="1066" spans="1:16" ht="25.5">
      <c r="A1066" t="s">
        <v>52</v>
      </c>
      <c s="34" t="s">
        <v>159</v>
      </c>
      <c s="34" t="s">
        <v>1012</v>
      </c>
      <c s="35" t="s">
        <v>5</v>
      </c>
      <c s="6" t="s">
        <v>1013</v>
      </c>
      <c s="36" t="s">
        <v>83</v>
      </c>
      <c s="37">
        <v>2</v>
      </c>
      <c s="36">
        <v>0</v>
      </c>
      <c s="36">
        <f>ROUND(G1066*H1066,6)</f>
      </c>
      <c r="L1066" s="38">
        <v>0</v>
      </c>
      <c s="32">
        <f>ROUND(ROUND(L1066,2)*ROUND(G1066,3),2)</f>
      </c>
      <c s="36" t="s">
        <v>56</v>
      </c>
      <c>
        <f>(M1066*21)/100</f>
      </c>
      <c t="s">
        <v>27</v>
      </c>
    </row>
    <row r="1067" spans="1:5" ht="12.75">
      <c r="A1067" s="35" t="s">
        <v>57</v>
      </c>
      <c r="E1067" s="39" t="s">
        <v>5</v>
      </c>
    </row>
    <row r="1068" spans="1:5" ht="12.75">
      <c r="A1068" s="35" t="s">
        <v>58</v>
      </c>
      <c r="E1068" s="40" t="s">
        <v>5</v>
      </c>
    </row>
    <row r="1069" spans="1:5" ht="102">
      <c r="A1069" t="s">
        <v>59</v>
      </c>
      <c r="E1069" s="39" t="s">
        <v>1014</v>
      </c>
    </row>
    <row r="1070" spans="1:16" ht="12.75">
      <c r="A1070" t="s">
        <v>52</v>
      </c>
      <c s="34" t="s">
        <v>162</v>
      </c>
      <c s="34" t="s">
        <v>1015</v>
      </c>
      <c s="35" t="s">
        <v>5</v>
      </c>
      <c s="6" t="s">
        <v>1016</v>
      </c>
      <c s="36" t="s">
        <v>83</v>
      </c>
      <c s="37">
        <v>6</v>
      </c>
      <c s="36">
        <v>0</v>
      </c>
      <c s="36">
        <f>ROUND(G1070*H1070,6)</f>
      </c>
      <c r="L1070" s="38">
        <v>0</v>
      </c>
      <c s="32">
        <f>ROUND(ROUND(L1070,2)*ROUND(G1070,3),2)</f>
      </c>
      <c s="36" t="s">
        <v>56</v>
      </c>
      <c>
        <f>(M1070*21)/100</f>
      </c>
      <c t="s">
        <v>27</v>
      </c>
    </row>
    <row r="1071" spans="1:5" ht="12.75">
      <c r="A1071" s="35" t="s">
        <v>57</v>
      </c>
      <c r="E1071" s="39" t="s">
        <v>5</v>
      </c>
    </row>
    <row r="1072" spans="1:5" ht="12.75">
      <c r="A1072" s="35" t="s">
        <v>58</v>
      </c>
      <c r="E1072" s="40" t="s">
        <v>5</v>
      </c>
    </row>
    <row r="1073" spans="1:5" ht="114.75">
      <c r="A1073" t="s">
        <v>59</v>
      </c>
      <c r="E1073" s="39" t="s">
        <v>753</v>
      </c>
    </row>
    <row r="1074" spans="1:16" ht="12.75">
      <c r="A1074" t="s">
        <v>52</v>
      </c>
      <c s="34" t="s">
        <v>166</v>
      </c>
      <c s="34" t="s">
        <v>1017</v>
      </c>
      <c s="35" t="s">
        <v>5</v>
      </c>
      <c s="6" t="s">
        <v>1018</v>
      </c>
      <c s="36" t="s">
        <v>83</v>
      </c>
      <c s="37">
        <v>1</v>
      </c>
      <c s="36">
        <v>0</v>
      </c>
      <c s="36">
        <f>ROUND(G1074*H1074,6)</f>
      </c>
      <c r="L1074" s="38">
        <v>0</v>
      </c>
      <c s="32">
        <f>ROUND(ROUND(L1074,2)*ROUND(G1074,3),2)</f>
      </c>
      <c s="36" t="s">
        <v>56</v>
      </c>
      <c>
        <f>(M1074*21)/100</f>
      </c>
      <c t="s">
        <v>27</v>
      </c>
    </row>
    <row r="1075" spans="1:5" ht="12.75">
      <c r="A1075" s="35" t="s">
        <v>57</v>
      </c>
      <c r="E1075" s="39" t="s">
        <v>5</v>
      </c>
    </row>
    <row r="1076" spans="1:5" ht="12.75">
      <c r="A1076" s="35" t="s">
        <v>58</v>
      </c>
      <c r="E1076" s="40" t="s">
        <v>5</v>
      </c>
    </row>
    <row r="1077" spans="1:5" ht="114.75">
      <c r="A1077" t="s">
        <v>59</v>
      </c>
      <c r="E1077" s="39" t="s">
        <v>753</v>
      </c>
    </row>
    <row r="1078" spans="1:16" ht="25.5">
      <c r="A1078" t="s">
        <v>52</v>
      </c>
      <c s="34" t="s">
        <v>170</v>
      </c>
      <c s="34" t="s">
        <v>1019</v>
      </c>
      <c s="35" t="s">
        <v>5</v>
      </c>
      <c s="6" t="s">
        <v>1020</v>
      </c>
      <c s="36" t="s">
        <v>83</v>
      </c>
      <c s="37">
        <v>2</v>
      </c>
      <c s="36">
        <v>0</v>
      </c>
      <c s="36">
        <f>ROUND(G1078*H1078,6)</f>
      </c>
      <c r="L1078" s="38">
        <v>0</v>
      </c>
      <c s="32">
        <f>ROUND(ROUND(L1078,2)*ROUND(G1078,3),2)</f>
      </c>
      <c s="36" t="s">
        <v>56</v>
      </c>
      <c>
        <f>(M1078*21)/100</f>
      </c>
      <c t="s">
        <v>27</v>
      </c>
    </row>
    <row r="1079" spans="1:5" ht="12.75">
      <c r="A1079" s="35" t="s">
        <v>57</v>
      </c>
      <c r="E1079" s="39" t="s">
        <v>5</v>
      </c>
    </row>
    <row r="1080" spans="1:5" ht="12.75">
      <c r="A1080" s="35" t="s">
        <v>58</v>
      </c>
      <c r="E1080" s="40" t="s">
        <v>5</v>
      </c>
    </row>
    <row r="1081" spans="1:5" ht="140.25">
      <c r="A1081" t="s">
        <v>59</v>
      </c>
      <c r="E1081" s="39" t="s">
        <v>644</v>
      </c>
    </row>
    <row r="1082" spans="1:16" ht="25.5">
      <c r="A1082" t="s">
        <v>52</v>
      </c>
      <c s="34" t="s">
        <v>173</v>
      </c>
      <c s="34" t="s">
        <v>1021</v>
      </c>
      <c s="35" t="s">
        <v>5</v>
      </c>
      <c s="6" t="s">
        <v>1022</v>
      </c>
      <c s="36" t="s">
        <v>83</v>
      </c>
      <c s="37">
        <v>1</v>
      </c>
      <c s="36">
        <v>0</v>
      </c>
      <c s="36">
        <f>ROUND(G1082*H1082,6)</f>
      </c>
      <c r="L1082" s="38">
        <v>0</v>
      </c>
      <c s="32">
        <f>ROUND(ROUND(L1082,2)*ROUND(G1082,3),2)</f>
      </c>
      <c s="36" t="s">
        <v>56</v>
      </c>
      <c>
        <f>(M1082*21)/100</f>
      </c>
      <c t="s">
        <v>27</v>
      </c>
    </row>
    <row r="1083" spans="1:5" ht="12.75">
      <c r="A1083" s="35" t="s">
        <v>57</v>
      </c>
      <c r="E1083" s="39" t="s">
        <v>5</v>
      </c>
    </row>
    <row r="1084" spans="1:5" ht="12.75">
      <c r="A1084" s="35" t="s">
        <v>58</v>
      </c>
      <c r="E1084" s="40" t="s">
        <v>5</v>
      </c>
    </row>
    <row r="1085" spans="1:5" ht="114.75">
      <c r="A1085" t="s">
        <v>59</v>
      </c>
      <c r="E1085" s="39" t="s">
        <v>927</v>
      </c>
    </row>
    <row r="1086" spans="1:16" ht="12.75">
      <c r="A1086" t="s">
        <v>52</v>
      </c>
      <c s="34" t="s">
        <v>181</v>
      </c>
      <c s="34" t="s">
        <v>1023</v>
      </c>
      <c s="35" t="s">
        <v>5</v>
      </c>
      <c s="6" t="s">
        <v>1024</v>
      </c>
      <c s="36" t="s">
        <v>83</v>
      </c>
      <c s="37">
        <v>2</v>
      </c>
      <c s="36">
        <v>0</v>
      </c>
      <c s="36">
        <f>ROUND(G1086*H1086,6)</f>
      </c>
      <c r="L1086" s="38">
        <v>0</v>
      </c>
      <c s="32">
        <f>ROUND(ROUND(L1086,2)*ROUND(G1086,3),2)</f>
      </c>
      <c s="36" t="s">
        <v>56</v>
      </c>
      <c>
        <f>(M1086*21)/100</f>
      </c>
      <c t="s">
        <v>27</v>
      </c>
    </row>
    <row r="1087" spans="1:5" ht="12.75">
      <c r="A1087" s="35" t="s">
        <v>57</v>
      </c>
      <c r="E1087" s="39" t="s">
        <v>5</v>
      </c>
    </row>
    <row r="1088" spans="1:5" ht="12.75">
      <c r="A1088" s="35" t="s">
        <v>58</v>
      </c>
      <c r="E1088" s="40" t="s">
        <v>5</v>
      </c>
    </row>
    <row r="1089" spans="1:5" ht="165.75">
      <c r="A1089" t="s">
        <v>59</v>
      </c>
      <c r="E1089" s="39" t="s">
        <v>607</v>
      </c>
    </row>
    <row r="1090" spans="1:16" ht="12.75">
      <c r="A1090" t="s">
        <v>52</v>
      </c>
      <c s="34" t="s">
        <v>185</v>
      </c>
      <c s="34" t="s">
        <v>1025</v>
      </c>
      <c s="35" t="s">
        <v>5</v>
      </c>
      <c s="6" t="s">
        <v>1026</v>
      </c>
      <c s="36" t="s">
        <v>83</v>
      </c>
      <c s="37">
        <v>4</v>
      </c>
      <c s="36">
        <v>0</v>
      </c>
      <c s="36">
        <f>ROUND(G1090*H1090,6)</f>
      </c>
      <c r="L1090" s="38">
        <v>0</v>
      </c>
      <c s="32">
        <f>ROUND(ROUND(L1090,2)*ROUND(G1090,3),2)</f>
      </c>
      <c s="36" t="s">
        <v>56</v>
      </c>
      <c>
        <f>(M1090*21)/100</f>
      </c>
      <c t="s">
        <v>27</v>
      </c>
    </row>
    <row r="1091" spans="1:5" ht="12.75">
      <c r="A1091" s="35" t="s">
        <v>57</v>
      </c>
      <c r="E1091" s="39" t="s">
        <v>5</v>
      </c>
    </row>
    <row r="1092" spans="1:5" ht="12.75">
      <c r="A1092" s="35" t="s">
        <v>58</v>
      </c>
      <c r="E1092" s="40" t="s">
        <v>5</v>
      </c>
    </row>
    <row r="1093" spans="1:5" ht="191.25">
      <c r="A1093" t="s">
        <v>59</v>
      </c>
      <c r="E1093" s="39" t="s">
        <v>1027</v>
      </c>
    </row>
    <row r="1094" spans="1:16" ht="12.75">
      <c r="A1094" t="s">
        <v>52</v>
      </c>
      <c s="34" t="s">
        <v>189</v>
      </c>
      <c s="34" t="s">
        <v>1028</v>
      </c>
      <c s="35" t="s">
        <v>5</v>
      </c>
      <c s="6" t="s">
        <v>1029</v>
      </c>
      <c s="36" t="s">
        <v>83</v>
      </c>
      <c s="37">
        <v>4</v>
      </c>
      <c s="36">
        <v>0</v>
      </c>
      <c s="36">
        <f>ROUND(G1094*H1094,6)</f>
      </c>
      <c r="L1094" s="38">
        <v>0</v>
      </c>
      <c s="32">
        <f>ROUND(ROUND(L1094,2)*ROUND(G1094,3),2)</f>
      </c>
      <c s="36" t="s">
        <v>56</v>
      </c>
      <c>
        <f>(M1094*21)/100</f>
      </c>
      <c t="s">
        <v>27</v>
      </c>
    </row>
    <row r="1095" spans="1:5" ht="12.75">
      <c r="A1095" s="35" t="s">
        <v>57</v>
      </c>
      <c r="E1095" s="39" t="s">
        <v>5</v>
      </c>
    </row>
    <row r="1096" spans="1:5" ht="12.75">
      <c r="A1096" s="35" t="s">
        <v>58</v>
      </c>
      <c r="E1096" s="40" t="s">
        <v>5</v>
      </c>
    </row>
    <row r="1097" spans="1:5" ht="140.25">
      <c r="A1097" t="s">
        <v>59</v>
      </c>
      <c r="E1097" s="39" t="s">
        <v>644</v>
      </c>
    </row>
    <row r="1098" spans="1:16" ht="25.5">
      <c r="A1098" t="s">
        <v>52</v>
      </c>
      <c s="34" t="s">
        <v>193</v>
      </c>
      <c s="34" t="s">
        <v>1030</v>
      </c>
      <c s="35" t="s">
        <v>5</v>
      </c>
      <c s="6" t="s">
        <v>1031</v>
      </c>
      <c s="36" t="s">
        <v>83</v>
      </c>
      <c s="37">
        <v>1</v>
      </c>
      <c s="36">
        <v>0</v>
      </c>
      <c s="36">
        <f>ROUND(G1098*H1098,6)</f>
      </c>
      <c r="L1098" s="38">
        <v>0</v>
      </c>
      <c s="32">
        <f>ROUND(ROUND(L1098,2)*ROUND(G1098,3),2)</f>
      </c>
      <c s="36" t="s">
        <v>56</v>
      </c>
      <c>
        <f>(M1098*21)/100</f>
      </c>
      <c t="s">
        <v>27</v>
      </c>
    </row>
    <row r="1099" spans="1:5" ht="12.75">
      <c r="A1099" s="35" t="s">
        <v>57</v>
      </c>
      <c r="E1099" s="39" t="s">
        <v>5</v>
      </c>
    </row>
    <row r="1100" spans="1:5" ht="12.75">
      <c r="A1100" s="35" t="s">
        <v>58</v>
      </c>
      <c r="E1100" s="40" t="s">
        <v>5</v>
      </c>
    </row>
    <row r="1101" spans="1:5" ht="191.25">
      <c r="A1101" t="s">
        <v>59</v>
      </c>
      <c r="E1101" s="39" t="s">
        <v>1011</v>
      </c>
    </row>
    <row r="1102" spans="1:16" ht="12.75">
      <c r="A1102" t="s">
        <v>52</v>
      </c>
      <c s="34" t="s">
        <v>197</v>
      </c>
      <c s="34" t="s">
        <v>1032</v>
      </c>
      <c s="35" t="s">
        <v>788</v>
      </c>
      <c s="6" t="s">
        <v>1033</v>
      </c>
      <c s="36" t="s">
        <v>83</v>
      </c>
      <c s="37">
        <v>3</v>
      </c>
      <c s="36">
        <v>0</v>
      </c>
      <c s="36">
        <f>ROUND(G1102*H1102,6)</f>
      </c>
      <c r="L1102" s="38">
        <v>0</v>
      </c>
      <c s="32">
        <f>ROUND(ROUND(L1102,2)*ROUND(G1102,3),2)</f>
      </c>
      <c s="36" t="s">
        <v>56</v>
      </c>
      <c>
        <f>(M1102*21)/100</f>
      </c>
      <c t="s">
        <v>27</v>
      </c>
    </row>
    <row r="1103" spans="1:5" ht="12.75">
      <c r="A1103" s="35" t="s">
        <v>57</v>
      </c>
      <c r="E1103" s="39" t="s">
        <v>5</v>
      </c>
    </row>
    <row r="1104" spans="1:5" ht="12.75">
      <c r="A1104" s="35" t="s">
        <v>58</v>
      </c>
      <c r="E1104" s="40" t="s">
        <v>5</v>
      </c>
    </row>
    <row r="1105" spans="1:5" ht="191.25">
      <c r="A1105" t="s">
        <v>59</v>
      </c>
      <c r="E1105" s="39" t="s">
        <v>1011</v>
      </c>
    </row>
    <row r="1106" spans="1:16" ht="12.75">
      <c r="A1106" t="s">
        <v>52</v>
      </c>
      <c s="34" t="s">
        <v>201</v>
      </c>
      <c s="34" t="s">
        <v>1034</v>
      </c>
      <c s="35" t="s">
        <v>788</v>
      </c>
      <c s="6" t="s">
        <v>1035</v>
      </c>
      <c s="36" t="s">
        <v>83</v>
      </c>
      <c s="37">
        <v>2</v>
      </c>
      <c s="36">
        <v>0</v>
      </c>
      <c s="36">
        <f>ROUND(G1106*H1106,6)</f>
      </c>
      <c r="L1106" s="38">
        <v>0</v>
      </c>
      <c s="32">
        <f>ROUND(ROUND(L1106,2)*ROUND(G1106,3),2)</f>
      </c>
      <c s="36" t="s">
        <v>56</v>
      </c>
      <c>
        <f>(M1106*21)/100</f>
      </c>
      <c t="s">
        <v>27</v>
      </c>
    </row>
    <row r="1107" spans="1:5" ht="12.75">
      <c r="A1107" s="35" t="s">
        <v>57</v>
      </c>
      <c r="E1107" s="39" t="s">
        <v>5</v>
      </c>
    </row>
    <row r="1108" spans="1:5" ht="12.75">
      <c r="A1108" s="35" t="s">
        <v>58</v>
      </c>
      <c r="E1108" s="40" t="s">
        <v>5</v>
      </c>
    </row>
    <row r="1109" spans="1:5" ht="191.25">
      <c r="A1109" t="s">
        <v>59</v>
      </c>
      <c r="E1109" s="39" t="s">
        <v>1011</v>
      </c>
    </row>
    <row r="1110" spans="1:16" ht="12.75">
      <c r="A1110" t="s">
        <v>52</v>
      </c>
      <c s="34" t="s">
        <v>209</v>
      </c>
      <c s="34" t="s">
        <v>1036</v>
      </c>
      <c s="35" t="s">
        <v>788</v>
      </c>
      <c s="6" t="s">
        <v>1037</v>
      </c>
      <c s="36" t="s">
        <v>83</v>
      </c>
      <c s="37">
        <v>5</v>
      </c>
      <c s="36">
        <v>0</v>
      </c>
      <c s="36">
        <f>ROUND(G1110*H1110,6)</f>
      </c>
      <c r="L1110" s="38">
        <v>0</v>
      </c>
      <c s="32">
        <f>ROUND(ROUND(L1110,2)*ROUND(G1110,3),2)</f>
      </c>
      <c s="36" t="s">
        <v>56</v>
      </c>
      <c>
        <f>(M1110*21)/100</f>
      </c>
      <c t="s">
        <v>27</v>
      </c>
    </row>
    <row r="1111" spans="1:5" ht="12.75">
      <c r="A1111" s="35" t="s">
        <v>57</v>
      </c>
      <c r="E1111" s="39" t="s">
        <v>5</v>
      </c>
    </row>
    <row r="1112" spans="1:5" ht="12.75">
      <c r="A1112" s="35" t="s">
        <v>58</v>
      </c>
      <c r="E1112" s="40" t="s">
        <v>5</v>
      </c>
    </row>
    <row r="1113" spans="1:5" ht="191.25">
      <c r="A1113" t="s">
        <v>59</v>
      </c>
      <c r="E1113" s="39" t="s">
        <v>1038</v>
      </c>
    </row>
    <row r="1114" spans="1:16" ht="12.75">
      <c r="A1114" t="s">
        <v>52</v>
      </c>
      <c s="34" t="s">
        <v>213</v>
      </c>
      <c s="34" t="s">
        <v>1039</v>
      </c>
      <c s="35" t="s">
        <v>788</v>
      </c>
      <c s="6" t="s">
        <v>1040</v>
      </c>
      <c s="36" t="s">
        <v>83</v>
      </c>
      <c s="37">
        <v>4</v>
      </c>
      <c s="36">
        <v>0</v>
      </c>
      <c s="36">
        <f>ROUND(G1114*H1114,6)</f>
      </c>
      <c r="L1114" s="38">
        <v>0</v>
      </c>
      <c s="32">
        <f>ROUND(ROUND(L1114,2)*ROUND(G1114,3),2)</f>
      </c>
      <c s="36" t="s">
        <v>56</v>
      </c>
      <c>
        <f>(M1114*21)/100</f>
      </c>
      <c t="s">
        <v>27</v>
      </c>
    </row>
    <row r="1115" spans="1:5" ht="12.75">
      <c r="A1115" s="35" t="s">
        <v>57</v>
      </c>
      <c r="E1115" s="39" t="s">
        <v>5</v>
      </c>
    </row>
    <row r="1116" spans="1:5" ht="12.75">
      <c r="A1116" s="35" t="s">
        <v>58</v>
      </c>
      <c r="E1116" s="40" t="s">
        <v>5</v>
      </c>
    </row>
    <row r="1117" spans="1:5" ht="191.25">
      <c r="A1117" t="s">
        <v>59</v>
      </c>
      <c r="E1117" s="39" t="s">
        <v>1011</v>
      </c>
    </row>
    <row r="1118" spans="1:16" ht="12.75">
      <c r="A1118" t="s">
        <v>52</v>
      </c>
      <c s="34" t="s">
        <v>217</v>
      </c>
      <c s="34" t="s">
        <v>1041</v>
      </c>
      <c s="35" t="s">
        <v>788</v>
      </c>
      <c s="6" t="s">
        <v>1042</v>
      </c>
      <c s="36" t="s">
        <v>83</v>
      </c>
      <c s="37">
        <v>2</v>
      </c>
      <c s="36">
        <v>0</v>
      </c>
      <c s="36">
        <f>ROUND(G1118*H1118,6)</f>
      </c>
      <c r="L1118" s="38">
        <v>0</v>
      </c>
      <c s="32">
        <f>ROUND(ROUND(L1118,2)*ROUND(G1118,3),2)</f>
      </c>
      <c s="36" t="s">
        <v>56</v>
      </c>
      <c>
        <f>(M1118*21)/100</f>
      </c>
      <c t="s">
        <v>27</v>
      </c>
    </row>
    <row r="1119" spans="1:5" ht="12.75">
      <c r="A1119" s="35" t="s">
        <v>57</v>
      </c>
      <c r="E1119" s="39" t="s">
        <v>5</v>
      </c>
    </row>
    <row r="1120" spans="1:5" ht="12.75">
      <c r="A1120" s="35" t="s">
        <v>58</v>
      </c>
      <c r="E1120" s="40" t="s">
        <v>5</v>
      </c>
    </row>
    <row r="1121" spans="1:5" ht="191.25">
      <c r="A1121" t="s">
        <v>59</v>
      </c>
      <c r="E1121" s="39" t="s">
        <v>1038</v>
      </c>
    </row>
    <row r="1122" spans="1:16" ht="12.75">
      <c r="A1122" t="s">
        <v>52</v>
      </c>
      <c s="34" t="s">
        <v>221</v>
      </c>
      <c s="34" t="s">
        <v>1043</v>
      </c>
      <c s="35" t="s">
        <v>788</v>
      </c>
      <c s="6" t="s">
        <v>1044</v>
      </c>
      <c s="36" t="s">
        <v>83</v>
      </c>
      <c s="37">
        <v>3</v>
      </c>
      <c s="36">
        <v>0</v>
      </c>
      <c s="36">
        <f>ROUND(G1122*H1122,6)</f>
      </c>
      <c r="L1122" s="38">
        <v>0</v>
      </c>
      <c s="32">
        <f>ROUND(ROUND(L1122,2)*ROUND(G1122,3),2)</f>
      </c>
      <c s="36" t="s">
        <v>56</v>
      </c>
      <c>
        <f>(M1122*21)/100</f>
      </c>
      <c t="s">
        <v>27</v>
      </c>
    </row>
    <row r="1123" spans="1:5" ht="12.75">
      <c r="A1123" s="35" t="s">
        <v>57</v>
      </c>
      <c r="E1123" s="39" t="s">
        <v>5</v>
      </c>
    </row>
    <row r="1124" spans="1:5" ht="12.75">
      <c r="A1124" s="35" t="s">
        <v>58</v>
      </c>
      <c r="E1124" s="40" t="s">
        <v>5</v>
      </c>
    </row>
    <row r="1125" spans="1:5" ht="140.25">
      <c r="A1125" t="s">
        <v>59</v>
      </c>
      <c r="E1125" s="39" t="s">
        <v>644</v>
      </c>
    </row>
    <row r="1126" spans="1:16" ht="12.75">
      <c r="A1126" t="s">
        <v>52</v>
      </c>
      <c s="34" t="s">
        <v>225</v>
      </c>
      <c s="34" t="s">
        <v>1045</v>
      </c>
      <c s="35" t="s">
        <v>788</v>
      </c>
      <c s="6" t="s">
        <v>1046</v>
      </c>
      <c s="36" t="s">
        <v>83</v>
      </c>
      <c s="37">
        <v>2</v>
      </c>
      <c s="36">
        <v>0</v>
      </c>
      <c s="36">
        <f>ROUND(G1126*H1126,6)</f>
      </c>
      <c r="L1126" s="38">
        <v>0</v>
      </c>
      <c s="32">
        <f>ROUND(ROUND(L1126,2)*ROUND(G1126,3),2)</f>
      </c>
      <c s="36" t="s">
        <v>56</v>
      </c>
      <c>
        <f>(M1126*21)/100</f>
      </c>
      <c t="s">
        <v>27</v>
      </c>
    </row>
    <row r="1127" spans="1:5" ht="12.75">
      <c r="A1127" s="35" t="s">
        <v>57</v>
      </c>
      <c r="E1127" s="39" t="s">
        <v>5</v>
      </c>
    </row>
    <row r="1128" spans="1:5" ht="12.75">
      <c r="A1128" s="35" t="s">
        <v>58</v>
      </c>
      <c r="E1128" s="40" t="s">
        <v>5</v>
      </c>
    </row>
    <row r="1129" spans="1:5" ht="191.25">
      <c r="A1129" t="s">
        <v>59</v>
      </c>
      <c r="E1129" s="39" t="s">
        <v>1011</v>
      </c>
    </row>
    <row r="1130" spans="1:16" ht="12.75">
      <c r="A1130" t="s">
        <v>52</v>
      </c>
      <c s="34" t="s">
        <v>229</v>
      </c>
      <c s="34" t="s">
        <v>1047</v>
      </c>
      <c s="35" t="s">
        <v>788</v>
      </c>
      <c s="6" t="s">
        <v>1048</v>
      </c>
      <c s="36" t="s">
        <v>83</v>
      </c>
      <c s="37">
        <v>1</v>
      </c>
      <c s="36">
        <v>0</v>
      </c>
      <c s="36">
        <f>ROUND(G1130*H1130,6)</f>
      </c>
      <c r="L1130" s="38">
        <v>0</v>
      </c>
      <c s="32">
        <f>ROUND(ROUND(L1130,2)*ROUND(G1130,3),2)</f>
      </c>
      <c s="36" t="s">
        <v>56</v>
      </c>
      <c>
        <f>(M1130*21)/100</f>
      </c>
      <c t="s">
        <v>27</v>
      </c>
    </row>
    <row r="1131" spans="1:5" ht="12.75">
      <c r="A1131" s="35" t="s">
        <v>57</v>
      </c>
      <c r="E1131" s="39" t="s">
        <v>5</v>
      </c>
    </row>
    <row r="1132" spans="1:5" ht="12.75">
      <c r="A1132" s="35" t="s">
        <v>58</v>
      </c>
      <c r="E1132" s="40" t="s">
        <v>5</v>
      </c>
    </row>
    <row r="1133" spans="1:5" ht="191.25">
      <c r="A1133" t="s">
        <v>59</v>
      </c>
      <c r="E1133" s="39" t="s">
        <v>1038</v>
      </c>
    </row>
    <row r="1134" spans="1:16" ht="25.5">
      <c r="A1134" t="s">
        <v>52</v>
      </c>
      <c s="34" t="s">
        <v>233</v>
      </c>
      <c s="34" t="s">
        <v>1049</v>
      </c>
      <c s="35" t="s">
        <v>788</v>
      </c>
      <c s="6" t="s">
        <v>1050</v>
      </c>
      <c s="36" t="s">
        <v>83</v>
      </c>
      <c s="37">
        <v>2</v>
      </c>
      <c s="36">
        <v>0</v>
      </c>
      <c s="36">
        <f>ROUND(G1134*H1134,6)</f>
      </c>
      <c r="L1134" s="38">
        <v>0</v>
      </c>
      <c s="32">
        <f>ROUND(ROUND(L1134,2)*ROUND(G1134,3),2)</f>
      </c>
      <c s="36" t="s">
        <v>56</v>
      </c>
      <c>
        <f>(M1134*21)/100</f>
      </c>
      <c t="s">
        <v>27</v>
      </c>
    </row>
    <row r="1135" spans="1:5" ht="12.75">
      <c r="A1135" s="35" t="s">
        <v>57</v>
      </c>
      <c r="E1135" s="39" t="s">
        <v>5</v>
      </c>
    </row>
    <row r="1136" spans="1:5" ht="12.75">
      <c r="A1136" s="35" t="s">
        <v>58</v>
      </c>
      <c r="E1136" s="40" t="s">
        <v>5</v>
      </c>
    </row>
    <row r="1137" spans="1:5" ht="114.75">
      <c r="A1137" t="s">
        <v>59</v>
      </c>
      <c r="E1137" s="39" t="s">
        <v>753</v>
      </c>
    </row>
    <row r="1138" spans="1:16" ht="12.75">
      <c r="A1138" t="s">
        <v>52</v>
      </c>
      <c s="34" t="s">
        <v>245</v>
      </c>
      <c s="34" t="s">
        <v>1051</v>
      </c>
      <c s="35" t="s">
        <v>5</v>
      </c>
      <c s="6" t="s">
        <v>1052</v>
      </c>
      <c s="36" t="s">
        <v>83</v>
      </c>
      <c s="37">
        <v>1</v>
      </c>
      <c s="36">
        <v>0</v>
      </c>
      <c s="36">
        <f>ROUND(G1138*H1138,6)</f>
      </c>
      <c r="L1138" s="38">
        <v>0</v>
      </c>
      <c s="32">
        <f>ROUND(ROUND(L1138,2)*ROUND(G1138,3),2)</f>
      </c>
      <c s="36" t="s">
        <v>655</v>
      </c>
      <c>
        <f>(M1138*0)/100</f>
      </c>
      <c t="s">
        <v>334</v>
      </c>
    </row>
    <row r="1139" spans="1:5" ht="12.75">
      <c r="A1139" s="35" t="s">
        <v>57</v>
      </c>
      <c r="E1139" s="39" t="s">
        <v>5</v>
      </c>
    </row>
    <row r="1140" spans="1:5" ht="12.75">
      <c r="A1140" s="35" t="s">
        <v>58</v>
      </c>
      <c r="E1140" s="40" t="s">
        <v>5</v>
      </c>
    </row>
    <row r="1141" spans="1:5" ht="191.25">
      <c r="A1141" t="s">
        <v>59</v>
      </c>
      <c r="E1141" s="39" t="s">
        <v>1053</v>
      </c>
    </row>
    <row r="1142" spans="1:13" ht="12.75">
      <c r="A1142" t="s">
        <v>49</v>
      </c>
      <c r="C1142" s="31" t="s">
        <v>649</v>
      </c>
      <c r="E1142" s="33" t="s">
        <v>650</v>
      </c>
      <c r="J1142" s="32">
        <f>0</f>
      </c>
      <c s="32">
        <f>0</f>
      </c>
      <c s="32">
        <f>0+L1143+L1147</f>
      </c>
      <c s="32">
        <f>0+M1143+M1147</f>
      </c>
    </row>
    <row r="1143" spans="1:16" ht="25.5">
      <c r="A1143" t="s">
        <v>52</v>
      </c>
      <c s="34" t="s">
        <v>237</v>
      </c>
      <c s="34" t="s">
        <v>651</v>
      </c>
      <c s="35" t="s">
        <v>652</v>
      </c>
      <c s="6" t="s">
        <v>653</v>
      </c>
      <c s="36" t="s">
        <v>654</v>
      </c>
      <c s="37">
        <v>0.003</v>
      </c>
      <c s="36">
        <v>0</v>
      </c>
      <c s="36">
        <f>ROUND(G1143*H1143,6)</f>
      </c>
      <c r="L1143" s="38">
        <v>0</v>
      </c>
      <c s="32">
        <f>ROUND(ROUND(L1143,2)*ROUND(G1143,3),2)</f>
      </c>
      <c s="36" t="s">
        <v>655</v>
      </c>
      <c>
        <f>(M1143*21)/100</f>
      </c>
      <c t="s">
        <v>27</v>
      </c>
    </row>
    <row r="1144" spans="1:5" ht="12.75">
      <c r="A1144" s="35" t="s">
        <v>57</v>
      </c>
      <c r="E1144" s="39" t="s">
        <v>656</v>
      </c>
    </row>
    <row r="1145" spans="1:5" ht="12.75">
      <c r="A1145" s="35" t="s">
        <v>58</v>
      </c>
      <c r="E1145" s="40" t="s">
        <v>5</v>
      </c>
    </row>
    <row r="1146" spans="1:5" ht="165.75">
      <c r="A1146" t="s">
        <v>59</v>
      </c>
      <c r="E1146" s="39" t="s">
        <v>657</v>
      </c>
    </row>
    <row r="1147" spans="1:16" ht="38.25">
      <c r="A1147" t="s">
        <v>52</v>
      </c>
      <c s="34" t="s">
        <v>241</v>
      </c>
      <c s="34" t="s">
        <v>658</v>
      </c>
      <c s="35" t="s">
        <v>652</v>
      </c>
      <c s="6" t="s">
        <v>659</v>
      </c>
      <c s="36" t="s">
        <v>654</v>
      </c>
      <c s="37">
        <v>0.25</v>
      </c>
      <c s="36">
        <v>0</v>
      </c>
      <c s="36">
        <f>ROUND(G1147*H1147,6)</f>
      </c>
      <c r="L1147" s="38">
        <v>0</v>
      </c>
      <c s="32">
        <f>ROUND(ROUND(L1147,2)*ROUND(G1147,3),2)</f>
      </c>
      <c s="36" t="s">
        <v>655</v>
      </c>
      <c>
        <f>(M1147*21)/100</f>
      </c>
      <c t="s">
        <v>27</v>
      </c>
    </row>
    <row r="1148" spans="1:5" ht="25.5">
      <c r="A1148" s="35" t="s">
        <v>57</v>
      </c>
      <c r="E1148" s="39" t="s">
        <v>660</v>
      </c>
    </row>
    <row r="1149" spans="1:5" ht="12.75">
      <c r="A1149" s="35" t="s">
        <v>58</v>
      </c>
      <c r="E1149" s="40" t="s">
        <v>5</v>
      </c>
    </row>
    <row r="1150" spans="1:5" ht="165.75">
      <c r="A1150" t="s">
        <v>59</v>
      </c>
      <c r="E1150" s="39" t="s">
        <v>657</v>
      </c>
    </row>
    <row r="1151" spans="1:13" ht="12.75">
      <c r="A1151" t="s">
        <v>46</v>
      </c>
      <c r="C1151" s="31" t="s">
        <v>1054</v>
      </c>
      <c r="E1151" s="33" t="s">
        <v>1055</v>
      </c>
      <c r="J1151" s="32">
        <f>0+J1152+J1157+J1322+J1327</f>
      </c>
      <c s="32">
        <f>0+K1152+K1157+K1322+K1327</f>
      </c>
      <c s="32">
        <f>0+L1152+L1157+L1322+L1327</f>
      </c>
      <c s="32">
        <f>0+M1152+M1157+M1322+M1327</f>
      </c>
    </row>
    <row r="1152" spans="1:13" ht="12.75">
      <c r="A1152" t="s">
        <v>49</v>
      </c>
      <c r="C1152" s="31" t="s">
        <v>50</v>
      </c>
      <c r="E1152" s="33" t="s">
        <v>51</v>
      </c>
      <c r="J1152" s="32">
        <f>0</f>
      </c>
      <c s="32">
        <f>0</f>
      </c>
      <c s="32">
        <f>0+L1153</f>
      </c>
      <c s="32">
        <f>0+M1153</f>
      </c>
    </row>
    <row r="1153" spans="1:16" ht="12.75">
      <c r="A1153" t="s">
        <v>52</v>
      </c>
      <c s="34" t="s">
        <v>50</v>
      </c>
      <c s="34" t="s">
        <v>569</v>
      </c>
      <c s="35" t="s">
        <v>5</v>
      </c>
      <c s="6" t="s">
        <v>570</v>
      </c>
      <c s="36" t="s">
        <v>55</v>
      </c>
      <c s="37">
        <v>20</v>
      </c>
      <c s="36">
        <v>0</v>
      </c>
      <c s="36">
        <f>ROUND(G1153*H1153,6)</f>
      </c>
      <c r="L1153" s="38">
        <v>0</v>
      </c>
      <c s="32">
        <f>ROUND(ROUND(L1153,2)*ROUND(G1153,3),2)</f>
      </c>
      <c s="36" t="s">
        <v>56</v>
      </c>
      <c>
        <f>(M1153*21)/100</f>
      </c>
      <c t="s">
        <v>27</v>
      </c>
    </row>
    <row r="1154" spans="1:5" ht="12.75">
      <c r="A1154" s="35" t="s">
        <v>57</v>
      </c>
      <c r="E1154" s="39" t="s">
        <v>5</v>
      </c>
    </row>
    <row r="1155" spans="1:5" ht="12.75">
      <c r="A1155" s="35" t="s">
        <v>58</v>
      </c>
      <c r="E1155" s="40" t="s">
        <v>5</v>
      </c>
    </row>
    <row r="1156" spans="1:5" ht="344.25">
      <c r="A1156" t="s">
        <v>59</v>
      </c>
      <c r="E1156" s="39" t="s">
        <v>571</v>
      </c>
    </row>
    <row r="1157" spans="1:13" ht="12.75">
      <c r="A1157" t="s">
        <v>49</v>
      </c>
      <c r="C1157" s="31" t="s">
        <v>79</v>
      </c>
      <c r="E1157" s="33" t="s">
        <v>80</v>
      </c>
      <c r="J1157" s="32">
        <f>0</f>
      </c>
      <c s="32">
        <f>0</f>
      </c>
      <c s="32">
        <f>0+L1158+L1162+L1166+L1170+L1174+L1178+L1182+L1186+L1190+L1194+L1198+L1202+L1206+L1210+L1214+L1218+L1222+L1226+L1230+L1234+L1238+L1242+L1246+L1250+L1254+L1258+L1262+L1266+L1270+L1274+L1278+L1282+L1286+L1290+L1294+L1298+L1302+L1306+L1310+L1314+L1318</f>
      </c>
      <c s="32">
        <f>0+M1158+M1162+M1166+M1170+M1174+M1178+M1182+M1186+M1190+M1194+M1198+M1202+M1206+M1210+M1214+M1218+M1222+M1226+M1230+M1234+M1238+M1242+M1246+M1250+M1254+M1258+M1262+M1266+M1270+M1274+M1278+M1282+M1286+M1290+M1294+M1298+M1302+M1306+M1310+M1314+M1318</f>
      </c>
    </row>
    <row r="1158" spans="1:16" ht="12.75">
      <c r="A1158" t="s">
        <v>52</v>
      </c>
      <c s="34" t="s">
        <v>27</v>
      </c>
      <c s="34" t="s">
        <v>574</v>
      </c>
      <c s="35" t="s">
        <v>5</v>
      </c>
      <c s="6" t="s">
        <v>575</v>
      </c>
      <c s="36" t="s">
        <v>68</v>
      </c>
      <c s="37">
        <v>130</v>
      </c>
      <c s="36">
        <v>0</v>
      </c>
      <c s="36">
        <f>ROUND(G1158*H1158,6)</f>
      </c>
      <c r="L1158" s="38">
        <v>0</v>
      </c>
      <c s="32">
        <f>ROUND(ROUND(L1158,2)*ROUND(G1158,3),2)</f>
      </c>
      <c s="36" t="s">
        <v>56</v>
      </c>
      <c>
        <f>(M1158*21)/100</f>
      </c>
      <c t="s">
        <v>27</v>
      </c>
    </row>
    <row r="1159" spans="1:5" ht="12.75">
      <c r="A1159" s="35" t="s">
        <v>57</v>
      </c>
      <c r="E1159" s="39" t="s">
        <v>5</v>
      </c>
    </row>
    <row r="1160" spans="1:5" ht="12.75">
      <c r="A1160" s="35" t="s">
        <v>58</v>
      </c>
      <c r="E1160" s="40" t="s">
        <v>5</v>
      </c>
    </row>
    <row r="1161" spans="1:5" ht="102">
      <c r="A1161" t="s">
        <v>59</v>
      </c>
      <c r="E1161" s="39" t="s">
        <v>576</v>
      </c>
    </row>
    <row r="1162" spans="1:16" ht="12.75">
      <c r="A1162" t="s">
        <v>52</v>
      </c>
      <c s="34" t="s">
        <v>26</v>
      </c>
      <c s="34" t="s">
        <v>1056</v>
      </c>
      <c s="35" t="s">
        <v>5</v>
      </c>
      <c s="6" t="s">
        <v>1057</v>
      </c>
      <c s="36" t="s">
        <v>77</v>
      </c>
      <c s="37">
        <v>1</v>
      </c>
      <c s="36">
        <v>0</v>
      </c>
      <c s="36">
        <f>ROUND(G1162*H1162,6)</f>
      </c>
      <c r="L1162" s="38">
        <v>0</v>
      </c>
      <c s="32">
        <f>ROUND(ROUND(L1162,2)*ROUND(G1162,3),2)</f>
      </c>
      <c s="36" t="s">
        <v>56</v>
      </c>
      <c>
        <f>(M1162*21)/100</f>
      </c>
      <c t="s">
        <v>27</v>
      </c>
    </row>
    <row r="1163" spans="1:5" ht="12.75">
      <c r="A1163" s="35" t="s">
        <v>57</v>
      </c>
      <c r="E1163" s="39" t="s">
        <v>5</v>
      </c>
    </row>
    <row r="1164" spans="1:5" ht="12.75">
      <c r="A1164" s="35" t="s">
        <v>58</v>
      </c>
      <c r="E1164" s="40" t="s">
        <v>5</v>
      </c>
    </row>
    <row r="1165" spans="1:5" ht="38.25">
      <c r="A1165" t="s">
        <v>59</v>
      </c>
      <c r="E1165" s="39" t="s">
        <v>111</v>
      </c>
    </row>
    <row r="1166" spans="1:16" ht="12.75">
      <c r="A1166" t="s">
        <v>52</v>
      </c>
      <c s="34" t="s">
        <v>65</v>
      </c>
      <c s="34" t="s">
        <v>484</v>
      </c>
      <c s="35" t="s">
        <v>5</v>
      </c>
      <c s="6" t="s">
        <v>485</v>
      </c>
      <c s="36" t="s">
        <v>68</v>
      </c>
      <c s="37">
        <v>15</v>
      </c>
      <c s="36">
        <v>0</v>
      </c>
      <c s="36">
        <f>ROUND(G1166*H1166,6)</f>
      </c>
      <c r="L1166" s="38">
        <v>0</v>
      </c>
      <c s="32">
        <f>ROUND(ROUND(L1166,2)*ROUND(G1166,3),2)</f>
      </c>
      <c s="36" t="s">
        <v>56</v>
      </c>
      <c>
        <f>(M1166*21)/100</f>
      </c>
      <c t="s">
        <v>27</v>
      </c>
    </row>
    <row r="1167" spans="1:5" ht="12.75">
      <c r="A1167" s="35" t="s">
        <v>57</v>
      </c>
      <c r="E1167" s="39" t="s">
        <v>5</v>
      </c>
    </row>
    <row r="1168" spans="1:5" ht="12.75">
      <c r="A1168" s="35" t="s">
        <v>58</v>
      </c>
      <c r="E1168" s="40" t="s">
        <v>5</v>
      </c>
    </row>
    <row r="1169" spans="1:5" ht="89.25">
      <c r="A1169" t="s">
        <v>59</v>
      </c>
      <c r="E1169" s="39" t="s">
        <v>435</v>
      </c>
    </row>
    <row r="1170" spans="1:16" ht="12.75">
      <c r="A1170" t="s">
        <v>52</v>
      </c>
      <c s="34" t="s">
        <v>70</v>
      </c>
      <c s="34" t="s">
        <v>803</v>
      </c>
      <c s="35" t="s">
        <v>5</v>
      </c>
      <c s="6" t="s">
        <v>804</v>
      </c>
      <c s="36" t="s">
        <v>68</v>
      </c>
      <c s="37">
        <v>140</v>
      </c>
      <c s="36">
        <v>0</v>
      </c>
      <c s="36">
        <f>ROUND(G1170*H1170,6)</f>
      </c>
      <c r="L1170" s="38">
        <v>0</v>
      </c>
      <c s="32">
        <f>ROUND(ROUND(L1170,2)*ROUND(G1170,3),2)</f>
      </c>
      <c s="36" t="s">
        <v>56</v>
      </c>
      <c>
        <f>(M1170*21)/100</f>
      </c>
      <c t="s">
        <v>27</v>
      </c>
    </row>
    <row r="1171" spans="1:5" ht="12.75">
      <c r="A1171" s="35" t="s">
        <v>57</v>
      </c>
      <c r="E1171" s="39" t="s">
        <v>5</v>
      </c>
    </row>
    <row r="1172" spans="1:5" ht="12.75">
      <c r="A1172" s="35" t="s">
        <v>58</v>
      </c>
      <c r="E1172" s="40" t="s">
        <v>5</v>
      </c>
    </row>
    <row r="1173" spans="1:5" ht="153">
      <c r="A1173" t="s">
        <v>59</v>
      </c>
      <c r="E1173" s="39" t="s">
        <v>805</v>
      </c>
    </row>
    <row r="1174" spans="1:16" ht="12.75">
      <c r="A1174" t="s">
        <v>52</v>
      </c>
      <c s="34" t="s">
        <v>74</v>
      </c>
      <c s="34" t="s">
        <v>808</v>
      </c>
      <c s="35" t="s">
        <v>5</v>
      </c>
      <c s="6" t="s">
        <v>809</v>
      </c>
      <c s="36" t="s">
        <v>810</v>
      </c>
      <c s="37">
        <v>2</v>
      </c>
      <c s="36">
        <v>0</v>
      </c>
      <c s="36">
        <f>ROUND(G1174*H1174,6)</f>
      </c>
      <c r="L1174" s="38">
        <v>0</v>
      </c>
      <c s="32">
        <f>ROUND(ROUND(L1174,2)*ROUND(G1174,3),2)</f>
      </c>
      <c s="36" t="s">
        <v>56</v>
      </c>
      <c>
        <f>(M1174*21)/100</f>
      </c>
      <c t="s">
        <v>27</v>
      </c>
    </row>
    <row r="1175" spans="1:5" ht="12.75">
      <c r="A1175" s="35" t="s">
        <v>57</v>
      </c>
      <c r="E1175" s="39" t="s">
        <v>5</v>
      </c>
    </row>
    <row r="1176" spans="1:5" ht="12.75">
      <c r="A1176" s="35" t="s">
        <v>58</v>
      </c>
      <c r="E1176" s="40" t="s">
        <v>5</v>
      </c>
    </row>
    <row r="1177" spans="1:5" ht="127.5">
      <c r="A1177" t="s">
        <v>59</v>
      </c>
      <c r="E1177" s="39" t="s">
        <v>811</v>
      </c>
    </row>
    <row r="1178" spans="1:16" ht="12.75">
      <c r="A1178" t="s">
        <v>52</v>
      </c>
      <c s="34" t="s">
        <v>79</v>
      </c>
      <c s="34" t="s">
        <v>1058</v>
      </c>
      <c s="35" t="s">
        <v>5</v>
      </c>
      <c s="6" t="s">
        <v>1059</v>
      </c>
      <c s="36" t="s">
        <v>68</v>
      </c>
      <c s="37">
        <v>140</v>
      </c>
      <c s="36">
        <v>0</v>
      </c>
      <c s="36">
        <f>ROUND(G1178*H1178,6)</f>
      </c>
      <c r="L1178" s="38">
        <v>0</v>
      </c>
      <c s="32">
        <f>ROUND(ROUND(L1178,2)*ROUND(G1178,3),2)</f>
      </c>
      <c s="36" t="s">
        <v>56</v>
      </c>
      <c>
        <f>(M1178*21)/100</f>
      </c>
      <c t="s">
        <v>27</v>
      </c>
    </row>
    <row r="1179" spans="1:5" ht="12.75">
      <c r="A1179" s="35" t="s">
        <v>57</v>
      </c>
      <c r="E1179" s="39" t="s">
        <v>5</v>
      </c>
    </row>
    <row r="1180" spans="1:5" ht="12.75">
      <c r="A1180" s="35" t="s">
        <v>58</v>
      </c>
      <c r="E1180" s="40" t="s">
        <v>5</v>
      </c>
    </row>
    <row r="1181" spans="1:5" ht="127.5">
      <c r="A1181" t="s">
        <v>59</v>
      </c>
      <c r="E1181" s="39" t="s">
        <v>1060</v>
      </c>
    </row>
    <row r="1182" spans="1:16" ht="12.75">
      <c r="A1182" t="s">
        <v>52</v>
      </c>
      <c s="34" t="s">
        <v>85</v>
      </c>
      <c s="34" t="s">
        <v>988</v>
      </c>
      <c s="35" t="s">
        <v>5</v>
      </c>
      <c s="6" t="s">
        <v>989</v>
      </c>
      <c s="36" t="s">
        <v>83</v>
      </c>
      <c s="37">
        <v>4</v>
      </c>
      <c s="36">
        <v>0</v>
      </c>
      <c s="36">
        <f>ROUND(G1182*H1182,6)</f>
      </c>
      <c r="L1182" s="38">
        <v>0</v>
      </c>
      <c s="32">
        <f>ROUND(ROUND(L1182,2)*ROUND(G1182,3),2)</f>
      </c>
      <c s="36" t="s">
        <v>56</v>
      </c>
      <c>
        <f>(M1182*21)/100</f>
      </c>
      <c t="s">
        <v>27</v>
      </c>
    </row>
    <row r="1183" spans="1:5" ht="12.75">
      <c r="A1183" s="35" t="s">
        <v>57</v>
      </c>
      <c r="E1183" s="39" t="s">
        <v>5</v>
      </c>
    </row>
    <row r="1184" spans="1:5" ht="12.75">
      <c r="A1184" s="35" t="s">
        <v>58</v>
      </c>
      <c r="E1184" s="40" t="s">
        <v>5</v>
      </c>
    </row>
    <row r="1185" spans="1:5" ht="127.5">
      <c r="A1185" t="s">
        <v>59</v>
      </c>
      <c r="E1185" s="39" t="s">
        <v>830</v>
      </c>
    </row>
    <row r="1186" spans="1:16" ht="12.75">
      <c r="A1186" t="s">
        <v>52</v>
      </c>
      <c s="34" t="s">
        <v>89</v>
      </c>
      <c s="34" t="s">
        <v>324</v>
      </c>
      <c s="35" t="s">
        <v>5</v>
      </c>
      <c s="6" t="s">
        <v>325</v>
      </c>
      <c s="36" t="s">
        <v>83</v>
      </c>
      <c s="37">
        <v>2</v>
      </c>
      <c s="36">
        <v>0</v>
      </c>
      <c s="36">
        <f>ROUND(G1186*H1186,6)</f>
      </c>
      <c r="L1186" s="38">
        <v>0</v>
      </c>
      <c s="32">
        <f>ROUND(ROUND(L1186,2)*ROUND(G1186,3),2)</f>
      </c>
      <c s="36" t="s">
        <v>56</v>
      </c>
      <c>
        <f>(M1186*21)/100</f>
      </c>
      <c t="s">
        <v>27</v>
      </c>
    </row>
    <row r="1187" spans="1:5" ht="12.75">
      <c r="A1187" s="35" t="s">
        <v>57</v>
      </c>
      <c r="E1187" s="39" t="s">
        <v>5</v>
      </c>
    </row>
    <row r="1188" spans="1:5" ht="12.75">
      <c r="A1188" s="35" t="s">
        <v>58</v>
      </c>
      <c r="E1188" s="40" t="s">
        <v>5</v>
      </c>
    </row>
    <row r="1189" spans="1:5" ht="165.75">
      <c r="A1189" t="s">
        <v>59</v>
      </c>
      <c r="E1189" s="39" t="s">
        <v>610</v>
      </c>
    </row>
    <row r="1190" spans="1:16" ht="12.75">
      <c r="A1190" t="s">
        <v>52</v>
      </c>
      <c s="34" t="s">
        <v>93</v>
      </c>
      <c s="34" t="s">
        <v>328</v>
      </c>
      <c s="35" t="s">
        <v>5</v>
      </c>
      <c s="6" t="s">
        <v>329</v>
      </c>
      <c s="36" t="s">
        <v>83</v>
      </c>
      <c s="37">
        <v>20</v>
      </c>
      <c s="36">
        <v>0</v>
      </c>
      <c s="36">
        <f>ROUND(G1190*H1190,6)</f>
      </c>
      <c r="L1190" s="38">
        <v>0</v>
      </c>
      <c s="32">
        <f>ROUND(ROUND(L1190,2)*ROUND(G1190,3),2)</f>
      </c>
      <c s="36" t="s">
        <v>56</v>
      </c>
      <c>
        <f>(M1190*21)/100</f>
      </c>
      <c t="s">
        <v>27</v>
      </c>
    </row>
    <row r="1191" spans="1:5" ht="12.75">
      <c r="A1191" s="35" t="s">
        <v>57</v>
      </c>
      <c r="E1191" s="39" t="s">
        <v>5</v>
      </c>
    </row>
    <row r="1192" spans="1:5" ht="12.75">
      <c r="A1192" s="35" t="s">
        <v>58</v>
      </c>
      <c r="E1192" s="40" t="s">
        <v>5</v>
      </c>
    </row>
    <row r="1193" spans="1:5" ht="127.5">
      <c r="A1193" t="s">
        <v>59</v>
      </c>
      <c r="E1193" s="39" t="s">
        <v>591</v>
      </c>
    </row>
    <row r="1194" spans="1:16" ht="12.75">
      <c r="A1194" t="s">
        <v>52</v>
      </c>
      <c s="34" t="s">
        <v>97</v>
      </c>
      <c s="34" t="s">
        <v>1061</v>
      </c>
      <c s="35" t="s">
        <v>5</v>
      </c>
      <c s="6" t="s">
        <v>1062</v>
      </c>
      <c s="36" t="s">
        <v>126</v>
      </c>
      <c s="37">
        <v>1.68</v>
      </c>
      <c s="36">
        <v>0</v>
      </c>
      <c s="36">
        <f>ROUND(G1194*H1194,6)</f>
      </c>
      <c r="L1194" s="38">
        <v>0</v>
      </c>
      <c s="32">
        <f>ROUND(ROUND(L1194,2)*ROUND(G1194,3),2)</f>
      </c>
      <c s="36" t="s">
        <v>56</v>
      </c>
      <c>
        <f>(M1194*21)/100</f>
      </c>
      <c t="s">
        <v>27</v>
      </c>
    </row>
    <row r="1195" spans="1:5" ht="12.75">
      <c r="A1195" s="35" t="s">
        <v>57</v>
      </c>
      <c r="E1195" s="39" t="s">
        <v>5</v>
      </c>
    </row>
    <row r="1196" spans="1:5" ht="12.75">
      <c r="A1196" s="35" t="s">
        <v>58</v>
      </c>
      <c r="E1196" s="40" t="s">
        <v>5</v>
      </c>
    </row>
    <row r="1197" spans="1:5" ht="102">
      <c r="A1197" t="s">
        <v>59</v>
      </c>
      <c r="E1197" s="39" t="s">
        <v>1063</v>
      </c>
    </row>
    <row r="1198" spans="1:16" ht="12.75">
      <c r="A1198" t="s">
        <v>52</v>
      </c>
      <c s="34" t="s">
        <v>100</v>
      </c>
      <c s="34" t="s">
        <v>1064</v>
      </c>
      <c s="35" t="s">
        <v>5</v>
      </c>
      <c s="6" t="s">
        <v>1065</v>
      </c>
      <c s="36" t="s">
        <v>126</v>
      </c>
      <c s="37">
        <v>1.68</v>
      </c>
      <c s="36">
        <v>0</v>
      </c>
      <c s="36">
        <f>ROUND(G1198*H1198,6)</f>
      </c>
      <c r="L1198" s="38">
        <v>0</v>
      </c>
      <c s="32">
        <f>ROUND(ROUND(L1198,2)*ROUND(G1198,3),2)</f>
      </c>
      <c s="36" t="s">
        <v>56</v>
      </c>
      <c>
        <f>(M1198*21)/100</f>
      </c>
      <c t="s">
        <v>27</v>
      </c>
    </row>
    <row r="1199" spans="1:5" ht="12.75">
      <c r="A1199" s="35" t="s">
        <v>57</v>
      </c>
      <c r="E1199" s="39" t="s">
        <v>5</v>
      </c>
    </row>
    <row r="1200" spans="1:5" ht="12.75">
      <c r="A1200" s="35" t="s">
        <v>58</v>
      </c>
      <c r="E1200" s="40" t="s">
        <v>5</v>
      </c>
    </row>
    <row r="1201" spans="1:5" ht="102">
      <c r="A1201" t="s">
        <v>59</v>
      </c>
      <c r="E1201" s="39" t="s">
        <v>671</v>
      </c>
    </row>
    <row r="1202" spans="1:16" ht="12.75">
      <c r="A1202" t="s">
        <v>52</v>
      </c>
      <c s="34" t="s">
        <v>104</v>
      </c>
      <c s="34" t="s">
        <v>990</v>
      </c>
      <c s="35" t="s">
        <v>5</v>
      </c>
      <c s="6" t="s">
        <v>991</v>
      </c>
      <c s="36" t="s">
        <v>83</v>
      </c>
      <c s="37">
        <v>8</v>
      </c>
      <c s="36">
        <v>0</v>
      </c>
      <c s="36">
        <f>ROUND(G1202*H1202,6)</f>
      </c>
      <c r="L1202" s="38">
        <v>0</v>
      </c>
      <c s="32">
        <f>ROUND(ROUND(L1202,2)*ROUND(G1202,3),2)</f>
      </c>
      <c s="36" t="s">
        <v>56</v>
      </c>
      <c>
        <f>(M1202*21)/100</f>
      </c>
      <c t="s">
        <v>27</v>
      </c>
    </row>
    <row r="1203" spans="1:5" ht="12.75">
      <c r="A1203" s="35" t="s">
        <v>57</v>
      </c>
      <c r="E1203" s="39" t="s">
        <v>5</v>
      </c>
    </row>
    <row r="1204" spans="1:5" ht="12.75">
      <c r="A1204" s="35" t="s">
        <v>58</v>
      </c>
      <c r="E1204" s="40" t="s">
        <v>5</v>
      </c>
    </row>
    <row r="1205" spans="1:5" ht="89.25">
      <c r="A1205" t="s">
        <v>59</v>
      </c>
      <c r="E1205" s="39" t="s">
        <v>1066</v>
      </c>
    </row>
    <row r="1206" spans="1:16" ht="12.75">
      <c r="A1206" t="s">
        <v>52</v>
      </c>
      <c s="34" t="s">
        <v>108</v>
      </c>
      <c s="34" t="s">
        <v>993</v>
      </c>
      <c s="35" t="s">
        <v>5</v>
      </c>
      <c s="6" t="s">
        <v>994</v>
      </c>
      <c s="36" t="s">
        <v>83</v>
      </c>
      <c s="37">
        <v>8</v>
      </c>
      <c s="36">
        <v>0</v>
      </c>
      <c s="36">
        <f>ROUND(G1206*H1206,6)</f>
      </c>
      <c r="L1206" s="38">
        <v>0</v>
      </c>
      <c s="32">
        <f>ROUND(ROUND(L1206,2)*ROUND(G1206,3),2)</f>
      </c>
      <c s="36" t="s">
        <v>56</v>
      </c>
      <c>
        <f>(M1206*21)/100</f>
      </c>
      <c t="s">
        <v>27</v>
      </c>
    </row>
    <row r="1207" spans="1:5" ht="12.75">
      <c r="A1207" s="35" t="s">
        <v>57</v>
      </c>
      <c r="E1207" s="39" t="s">
        <v>5</v>
      </c>
    </row>
    <row r="1208" spans="1:5" ht="12.75">
      <c r="A1208" s="35" t="s">
        <v>58</v>
      </c>
      <c r="E1208" s="40" t="s">
        <v>5</v>
      </c>
    </row>
    <row r="1209" spans="1:5" ht="76.5">
      <c r="A1209" t="s">
        <v>59</v>
      </c>
      <c r="E1209" s="39" t="s">
        <v>1067</v>
      </c>
    </row>
    <row r="1210" spans="1:16" ht="12.75">
      <c r="A1210" t="s">
        <v>52</v>
      </c>
      <c s="34" t="s">
        <v>112</v>
      </c>
      <c s="34" t="s">
        <v>1068</v>
      </c>
      <c s="35" t="s">
        <v>5</v>
      </c>
      <c s="6" t="s">
        <v>1069</v>
      </c>
      <c s="36" t="s">
        <v>83</v>
      </c>
      <c s="37">
        <v>1</v>
      </c>
      <c s="36">
        <v>0</v>
      </c>
      <c s="36">
        <f>ROUND(G1210*H1210,6)</f>
      </c>
      <c r="L1210" s="38">
        <v>0</v>
      </c>
      <c s="32">
        <f>ROUND(ROUND(L1210,2)*ROUND(G1210,3),2)</f>
      </c>
      <c s="36" t="s">
        <v>56</v>
      </c>
      <c>
        <f>(M1210*21)/100</f>
      </c>
      <c t="s">
        <v>27</v>
      </c>
    </row>
    <row r="1211" spans="1:5" ht="12.75">
      <c r="A1211" s="35" t="s">
        <v>57</v>
      </c>
      <c r="E1211" s="39" t="s">
        <v>5</v>
      </c>
    </row>
    <row r="1212" spans="1:5" ht="12.75">
      <c r="A1212" s="35" t="s">
        <v>58</v>
      </c>
      <c r="E1212" s="40" t="s">
        <v>5</v>
      </c>
    </row>
    <row r="1213" spans="1:5" ht="114.75">
      <c r="A1213" t="s">
        <v>59</v>
      </c>
      <c r="E1213" s="39" t="s">
        <v>753</v>
      </c>
    </row>
    <row r="1214" spans="1:16" ht="12.75">
      <c r="A1214" t="s">
        <v>52</v>
      </c>
      <c s="34" t="s">
        <v>116</v>
      </c>
      <c s="34" t="s">
        <v>1070</v>
      </c>
      <c s="35" t="s">
        <v>5</v>
      </c>
      <c s="6" t="s">
        <v>1071</v>
      </c>
      <c s="36" t="s">
        <v>83</v>
      </c>
      <c s="37">
        <v>1</v>
      </c>
      <c s="36">
        <v>0</v>
      </c>
      <c s="36">
        <f>ROUND(G1214*H1214,6)</f>
      </c>
      <c r="L1214" s="38">
        <v>0</v>
      </c>
      <c s="32">
        <f>ROUND(ROUND(L1214,2)*ROUND(G1214,3),2)</f>
      </c>
      <c s="36" t="s">
        <v>56</v>
      </c>
      <c>
        <f>(M1214*21)/100</f>
      </c>
      <c t="s">
        <v>27</v>
      </c>
    </row>
    <row r="1215" spans="1:5" ht="12.75">
      <c r="A1215" s="35" t="s">
        <v>57</v>
      </c>
      <c r="E1215" s="39" t="s">
        <v>5</v>
      </c>
    </row>
    <row r="1216" spans="1:5" ht="12.75">
      <c r="A1216" s="35" t="s">
        <v>58</v>
      </c>
      <c r="E1216" s="40" t="s">
        <v>5</v>
      </c>
    </row>
    <row r="1217" spans="1:5" ht="140.25">
      <c r="A1217" t="s">
        <v>59</v>
      </c>
      <c r="E1217" s="39" t="s">
        <v>644</v>
      </c>
    </row>
    <row r="1218" spans="1:16" ht="12.75">
      <c r="A1218" t="s">
        <v>52</v>
      </c>
      <c s="34" t="s">
        <v>120</v>
      </c>
      <c s="34" t="s">
        <v>1072</v>
      </c>
      <c s="35" t="s">
        <v>5</v>
      </c>
      <c s="6" t="s">
        <v>1073</v>
      </c>
      <c s="36" t="s">
        <v>83</v>
      </c>
      <c s="37">
        <v>1</v>
      </c>
      <c s="36">
        <v>0</v>
      </c>
      <c s="36">
        <f>ROUND(G1218*H1218,6)</f>
      </c>
      <c r="L1218" s="38">
        <v>0</v>
      </c>
      <c s="32">
        <f>ROUND(ROUND(L1218,2)*ROUND(G1218,3),2)</f>
      </c>
      <c s="36" t="s">
        <v>56</v>
      </c>
      <c>
        <f>(M1218*21)/100</f>
      </c>
      <c t="s">
        <v>27</v>
      </c>
    </row>
    <row r="1219" spans="1:5" ht="12.75">
      <c r="A1219" s="35" t="s">
        <v>57</v>
      </c>
      <c r="E1219" s="39" t="s">
        <v>5</v>
      </c>
    </row>
    <row r="1220" spans="1:5" ht="12.75">
      <c r="A1220" s="35" t="s">
        <v>58</v>
      </c>
      <c r="E1220" s="40" t="s">
        <v>5</v>
      </c>
    </row>
    <row r="1221" spans="1:5" ht="114.75">
      <c r="A1221" t="s">
        <v>59</v>
      </c>
      <c r="E1221" s="39" t="s">
        <v>753</v>
      </c>
    </row>
    <row r="1222" spans="1:16" ht="12.75">
      <c r="A1222" t="s">
        <v>52</v>
      </c>
      <c s="34" t="s">
        <v>123</v>
      </c>
      <c s="34" t="s">
        <v>1074</v>
      </c>
      <c s="35" t="s">
        <v>5</v>
      </c>
      <c s="6" t="s">
        <v>1075</v>
      </c>
      <c s="36" t="s">
        <v>83</v>
      </c>
      <c s="37">
        <v>1</v>
      </c>
      <c s="36">
        <v>0</v>
      </c>
      <c s="36">
        <f>ROUND(G1222*H1222,6)</f>
      </c>
      <c r="L1222" s="38">
        <v>0</v>
      </c>
      <c s="32">
        <f>ROUND(ROUND(L1222,2)*ROUND(G1222,3),2)</f>
      </c>
      <c s="36" t="s">
        <v>56</v>
      </c>
      <c>
        <f>(M1222*21)/100</f>
      </c>
      <c t="s">
        <v>27</v>
      </c>
    </row>
    <row r="1223" spans="1:5" ht="12.75">
      <c r="A1223" s="35" t="s">
        <v>57</v>
      </c>
      <c r="E1223" s="39" t="s">
        <v>5</v>
      </c>
    </row>
    <row r="1224" spans="1:5" ht="12.75">
      <c r="A1224" s="35" t="s">
        <v>58</v>
      </c>
      <c r="E1224" s="40" t="s">
        <v>5</v>
      </c>
    </row>
    <row r="1225" spans="1:5" ht="127.5">
      <c r="A1225" t="s">
        <v>59</v>
      </c>
      <c r="E1225" s="39" t="s">
        <v>591</v>
      </c>
    </row>
    <row r="1226" spans="1:16" ht="12.75">
      <c r="A1226" t="s">
        <v>52</v>
      </c>
      <c s="34" t="s">
        <v>128</v>
      </c>
      <c s="34" t="s">
        <v>1076</v>
      </c>
      <c s="35" t="s">
        <v>5</v>
      </c>
      <c s="6" t="s">
        <v>1077</v>
      </c>
      <c s="36" t="s">
        <v>83</v>
      </c>
      <c s="37">
        <v>4</v>
      </c>
      <c s="36">
        <v>0</v>
      </c>
      <c s="36">
        <f>ROUND(G1226*H1226,6)</f>
      </c>
      <c r="L1226" s="38">
        <v>0</v>
      </c>
      <c s="32">
        <f>ROUND(ROUND(L1226,2)*ROUND(G1226,3),2)</f>
      </c>
      <c s="36" t="s">
        <v>56</v>
      </c>
      <c>
        <f>(M1226*21)/100</f>
      </c>
      <c t="s">
        <v>27</v>
      </c>
    </row>
    <row r="1227" spans="1:5" ht="12.75">
      <c r="A1227" s="35" t="s">
        <v>57</v>
      </c>
      <c r="E1227" s="39" t="s">
        <v>5</v>
      </c>
    </row>
    <row r="1228" spans="1:5" ht="12.75">
      <c r="A1228" s="35" t="s">
        <v>58</v>
      </c>
      <c r="E1228" s="40" t="s">
        <v>5</v>
      </c>
    </row>
    <row r="1229" spans="1:5" ht="191.25">
      <c r="A1229" t="s">
        <v>59</v>
      </c>
      <c r="E1229" s="39" t="s">
        <v>1011</v>
      </c>
    </row>
    <row r="1230" spans="1:16" ht="12.75">
      <c r="A1230" t="s">
        <v>52</v>
      </c>
      <c s="34" t="s">
        <v>131</v>
      </c>
      <c s="34" t="s">
        <v>1078</v>
      </c>
      <c s="35" t="s">
        <v>5</v>
      </c>
      <c s="6" t="s">
        <v>1079</v>
      </c>
      <c s="36" t="s">
        <v>83</v>
      </c>
      <c s="37">
        <v>6</v>
      </c>
      <c s="36">
        <v>0</v>
      </c>
      <c s="36">
        <f>ROUND(G1230*H1230,6)</f>
      </c>
      <c r="L1230" s="38">
        <v>0</v>
      </c>
      <c s="32">
        <f>ROUND(ROUND(L1230,2)*ROUND(G1230,3),2)</f>
      </c>
      <c s="36" t="s">
        <v>56</v>
      </c>
      <c>
        <f>(M1230*21)/100</f>
      </c>
      <c t="s">
        <v>27</v>
      </c>
    </row>
    <row r="1231" spans="1:5" ht="12.75">
      <c r="A1231" s="35" t="s">
        <v>57</v>
      </c>
      <c r="E1231" s="39" t="s">
        <v>5</v>
      </c>
    </row>
    <row r="1232" spans="1:5" ht="12.75">
      <c r="A1232" s="35" t="s">
        <v>58</v>
      </c>
      <c r="E1232" s="40" t="s">
        <v>5</v>
      </c>
    </row>
    <row r="1233" spans="1:5" ht="114.75">
      <c r="A1233" t="s">
        <v>59</v>
      </c>
      <c r="E1233" s="39" t="s">
        <v>1080</v>
      </c>
    </row>
    <row r="1234" spans="1:16" ht="12.75">
      <c r="A1234" t="s">
        <v>52</v>
      </c>
      <c s="34" t="s">
        <v>134</v>
      </c>
      <c s="34" t="s">
        <v>1081</v>
      </c>
      <c s="35" t="s">
        <v>5</v>
      </c>
      <c s="6" t="s">
        <v>1082</v>
      </c>
      <c s="36" t="s">
        <v>83</v>
      </c>
      <c s="37">
        <v>4</v>
      </c>
      <c s="36">
        <v>0</v>
      </c>
      <c s="36">
        <f>ROUND(G1234*H1234,6)</f>
      </c>
      <c r="L1234" s="38">
        <v>0</v>
      </c>
      <c s="32">
        <f>ROUND(ROUND(L1234,2)*ROUND(G1234,3),2)</f>
      </c>
      <c s="36" t="s">
        <v>56</v>
      </c>
      <c>
        <f>(M1234*21)/100</f>
      </c>
      <c t="s">
        <v>27</v>
      </c>
    </row>
    <row r="1235" spans="1:5" ht="12.75">
      <c r="A1235" s="35" t="s">
        <v>57</v>
      </c>
      <c r="E1235" s="39" t="s">
        <v>5</v>
      </c>
    </row>
    <row r="1236" spans="1:5" ht="12.75">
      <c r="A1236" s="35" t="s">
        <v>58</v>
      </c>
      <c r="E1236" s="40" t="s">
        <v>5</v>
      </c>
    </row>
    <row r="1237" spans="1:5" ht="140.25">
      <c r="A1237" t="s">
        <v>59</v>
      </c>
      <c r="E1237" s="39" t="s">
        <v>1000</v>
      </c>
    </row>
    <row r="1238" spans="1:16" ht="12.75">
      <c r="A1238" t="s">
        <v>52</v>
      </c>
      <c s="34" t="s">
        <v>138</v>
      </c>
      <c s="34" t="s">
        <v>1083</v>
      </c>
      <c s="35" t="s">
        <v>5</v>
      </c>
      <c s="6" t="s">
        <v>1084</v>
      </c>
      <c s="36" t="s">
        <v>83</v>
      </c>
      <c s="37">
        <v>2</v>
      </c>
      <c s="36">
        <v>0</v>
      </c>
      <c s="36">
        <f>ROUND(G1238*H1238,6)</f>
      </c>
      <c r="L1238" s="38">
        <v>0</v>
      </c>
      <c s="32">
        <f>ROUND(ROUND(L1238,2)*ROUND(G1238,3),2)</f>
      </c>
      <c s="36" t="s">
        <v>56</v>
      </c>
      <c>
        <f>(M1238*21)/100</f>
      </c>
      <c t="s">
        <v>27</v>
      </c>
    </row>
    <row r="1239" spans="1:5" ht="12.75">
      <c r="A1239" s="35" t="s">
        <v>57</v>
      </c>
      <c r="E1239" s="39" t="s">
        <v>5</v>
      </c>
    </row>
    <row r="1240" spans="1:5" ht="12.75">
      <c r="A1240" s="35" t="s">
        <v>58</v>
      </c>
      <c r="E1240" s="40" t="s">
        <v>5</v>
      </c>
    </row>
    <row r="1241" spans="1:5" ht="191.25">
      <c r="A1241" t="s">
        <v>59</v>
      </c>
      <c r="E1241" s="39" t="s">
        <v>1038</v>
      </c>
    </row>
    <row r="1242" spans="1:16" ht="12.75">
      <c r="A1242" t="s">
        <v>52</v>
      </c>
      <c s="34" t="s">
        <v>142</v>
      </c>
      <c s="34" t="s">
        <v>1085</v>
      </c>
      <c s="35" t="s">
        <v>5</v>
      </c>
      <c s="6" t="s">
        <v>1086</v>
      </c>
      <c s="36" t="s">
        <v>83</v>
      </c>
      <c s="37">
        <v>2</v>
      </c>
      <c s="36">
        <v>0</v>
      </c>
      <c s="36">
        <f>ROUND(G1242*H1242,6)</f>
      </c>
      <c r="L1242" s="38">
        <v>0</v>
      </c>
      <c s="32">
        <f>ROUND(ROUND(L1242,2)*ROUND(G1242,3),2)</f>
      </c>
      <c s="36" t="s">
        <v>56</v>
      </c>
      <c>
        <f>(M1242*21)/100</f>
      </c>
      <c t="s">
        <v>27</v>
      </c>
    </row>
    <row r="1243" spans="1:5" ht="12.75">
      <c r="A1243" s="35" t="s">
        <v>57</v>
      </c>
      <c r="E1243" s="39" t="s">
        <v>5</v>
      </c>
    </row>
    <row r="1244" spans="1:5" ht="12.75">
      <c r="A1244" s="35" t="s">
        <v>58</v>
      </c>
      <c r="E1244" s="40" t="s">
        <v>5</v>
      </c>
    </row>
    <row r="1245" spans="1:5" ht="140.25">
      <c r="A1245" t="s">
        <v>59</v>
      </c>
      <c r="E1245" s="39" t="s">
        <v>644</v>
      </c>
    </row>
    <row r="1246" spans="1:16" ht="25.5">
      <c r="A1246" t="s">
        <v>52</v>
      </c>
      <c s="34" t="s">
        <v>146</v>
      </c>
      <c s="34" t="s">
        <v>1087</v>
      </c>
      <c s="35" t="s">
        <v>5</v>
      </c>
      <c s="6" t="s">
        <v>1088</v>
      </c>
      <c s="36" t="s">
        <v>83</v>
      </c>
      <c s="37">
        <v>1</v>
      </c>
      <c s="36">
        <v>0</v>
      </c>
      <c s="36">
        <f>ROUND(G1246*H1246,6)</f>
      </c>
      <c r="L1246" s="38">
        <v>0</v>
      </c>
      <c s="32">
        <f>ROUND(ROUND(L1246,2)*ROUND(G1246,3),2)</f>
      </c>
      <c s="36" t="s">
        <v>56</v>
      </c>
      <c>
        <f>(M1246*21)/100</f>
      </c>
      <c t="s">
        <v>27</v>
      </c>
    </row>
    <row r="1247" spans="1:5" ht="12.75">
      <c r="A1247" s="35" t="s">
        <v>57</v>
      </c>
      <c r="E1247" s="39" t="s">
        <v>5</v>
      </c>
    </row>
    <row r="1248" spans="1:5" ht="12.75">
      <c r="A1248" s="35" t="s">
        <v>58</v>
      </c>
      <c r="E1248" s="40" t="s">
        <v>5</v>
      </c>
    </row>
    <row r="1249" spans="1:5" ht="191.25">
      <c r="A1249" t="s">
        <v>59</v>
      </c>
      <c r="E1249" s="39" t="s">
        <v>1011</v>
      </c>
    </row>
    <row r="1250" spans="1:16" ht="12.75">
      <c r="A1250" t="s">
        <v>52</v>
      </c>
      <c s="34" t="s">
        <v>149</v>
      </c>
      <c s="34" t="s">
        <v>1089</v>
      </c>
      <c s="35" t="s">
        <v>5</v>
      </c>
      <c s="6" t="s">
        <v>1090</v>
      </c>
      <c s="36" t="s">
        <v>83</v>
      </c>
      <c s="37">
        <v>1</v>
      </c>
      <c s="36">
        <v>0</v>
      </c>
      <c s="36">
        <f>ROUND(G1250*H1250,6)</f>
      </c>
      <c r="L1250" s="38">
        <v>0</v>
      </c>
      <c s="32">
        <f>ROUND(ROUND(L1250,2)*ROUND(G1250,3),2)</f>
      </c>
      <c s="36" t="s">
        <v>56</v>
      </c>
      <c>
        <f>(M1250*21)/100</f>
      </c>
      <c t="s">
        <v>27</v>
      </c>
    </row>
    <row r="1251" spans="1:5" ht="12.75">
      <c r="A1251" s="35" t="s">
        <v>57</v>
      </c>
      <c r="E1251" s="39" t="s">
        <v>5</v>
      </c>
    </row>
    <row r="1252" spans="1:5" ht="12.75">
      <c r="A1252" s="35" t="s">
        <v>58</v>
      </c>
      <c r="E1252" s="40" t="s">
        <v>5</v>
      </c>
    </row>
    <row r="1253" spans="1:5" ht="191.25">
      <c r="A1253" t="s">
        <v>59</v>
      </c>
      <c r="E1253" s="39" t="s">
        <v>1038</v>
      </c>
    </row>
    <row r="1254" spans="1:16" ht="12.75">
      <c r="A1254" t="s">
        <v>52</v>
      </c>
      <c s="34" t="s">
        <v>152</v>
      </c>
      <c s="34" t="s">
        <v>1091</v>
      </c>
      <c s="35" t="s">
        <v>5</v>
      </c>
      <c s="6" t="s">
        <v>1092</v>
      </c>
      <c s="36" t="s">
        <v>83</v>
      </c>
      <c s="37">
        <v>2</v>
      </c>
      <c s="36">
        <v>0</v>
      </c>
      <c s="36">
        <f>ROUND(G1254*H1254,6)</f>
      </c>
      <c r="L1254" s="38">
        <v>0</v>
      </c>
      <c s="32">
        <f>ROUND(ROUND(L1254,2)*ROUND(G1254,3),2)</f>
      </c>
      <c s="36" t="s">
        <v>56</v>
      </c>
      <c>
        <f>(M1254*21)/100</f>
      </c>
      <c t="s">
        <v>27</v>
      </c>
    </row>
    <row r="1255" spans="1:5" ht="12.75">
      <c r="A1255" s="35" t="s">
        <v>57</v>
      </c>
      <c r="E1255" s="39" t="s">
        <v>5</v>
      </c>
    </row>
    <row r="1256" spans="1:5" ht="12.75">
      <c r="A1256" s="35" t="s">
        <v>58</v>
      </c>
      <c r="E1256" s="40" t="s">
        <v>5</v>
      </c>
    </row>
    <row r="1257" spans="1:5" ht="140.25">
      <c r="A1257" t="s">
        <v>59</v>
      </c>
      <c r="E1257" s="39" t="s">
        <v>644</v>
      </c>
    </row>
    <row r="1258" spans="1:16" ht="12.75">
      <c r="A1258" t="s">
        <v>52</v>
      </c>
      <c s="34" t="s">
        <v>155</v>
      </c>
      <c s="34" t="s">
        <v>1093</v>
      </c>
      <c s="35" t="s">
        <v>5</v>
      </c>
      <c s="6" t="s">
        <v>1094</v>
      </c>
      <c s="36" t="s">
        <v>83</v>
      </c>
      <c s="37">
        <v>6</v>
      </c>
      <c s="36">
        <v>0</v>
      </c>
      <c s="36">
        <f>ROUND(G1258*H1258,6)</f>
      </c>
      <c r="L1258" s="38">
        <v>0</v>
      </c>
      <c s="32">
        <f>ROUND(ROUND(L1258,2)*ROUND(G1258,3),2)</f>
      </c>
      <c s="36" t="s">
        <v>56</v>
      </c>
      <c>
        <f>(M1258*21)/100</f>
      </c>
      <c t="s">
        <v>27</v>
      </c>
    </row>
    <row r="1259" spans="1:5" ht="12.75">
      <c r="A1259" s="35" t="s">
        <v>57</v>
      </c>
      <c r="E1259" s="39" t="s">
        <v>5</v>
      </c>
    </row>
    <row r="1260" spans="1:5" ht="12.75">
      <c r="A1260" s="35" t="s">
        <v>58</v>
      </c>
      <c r="E1260" s="40" t="s">
        <v>5</v>
      </c>
    </row>
    <row r="1261" spans="1:5" ht="191.25">
      <c r="A1261" t="s">
        <v>59</v>
      </c>
      <c r="E1261" s="39" t="s">
        <v>1011</v>
      </c>
    </row>
    <row r="1262" spans="1:16" ht="12.75">
      <c r="A1262" t="s">
        <v>52</v>
      </c>
      <c s="34" t="s">
        <v>159</v>
      </c>
      <c s="34" t="s">
        <v>1095</v>
      </c>
      <c s="35" t="s">
        <v>5</v>
      </c>
      <c s="6" t="s">
        <v>1096</v>
      </c>
      <c s="36" t="s">
        <v>83</v>
      </c>
      <c s="37">
        <v>6</v>
      </c>
      <c s="36">
        <v>0</v>
      </c>
      <c s="36">
        <f>ROUND(G1262*H1262,6)</f>
      </c>
      <c r="L1262" s="38">
        <v>0</v>
      </c>
      <c s="32">
        <f>ROUND(ROUND(L1262,2)*ROUND(G1262,3),2)</f>
      </c>
      <c s="36" t="s">
        <v>56</v>
      </c>
      <c>
        <f>(M1262*21)/100</f>
      </c>
      <c t="s">
        <v>27</v>
      </c>
    </row>
    <row r="1263" spans="1:5" ht="12.75">
      <c r="A1263" s="35" t="s">
        <v>57</v>
      </c>
      <c r="E1263" s="39" t="s">
        <v>5</v>
      </c>
    </row>
    <row r="1264" spans="1:5" ht="12.75">
      <c r="A1264" s="35" t="s">
        <v>58</v>
      </c>
      <c r="E1264" s="40" t="s">
        <v>5</v>
      </c>
    </row>
    <row r="1265" spans="1:5" ht="191.25">
      <c r="A1265" t="s">
        <v>59</v>
      </c>
      <c r="E1265" s="39" t="s">
        <v>1038</v>
      </c>
    </row>
    <row r="1266" spans="1:16" ht="12.75">
      <c r="A1266" t="s">
        <v>52</v>
      </c>
      <c s="34" t="s">
        <v>162</v>
      </c>
      <c s="34" t="s">
        <v>1028</v>
      </c>
      <c s="35" t="s">
        <v>5</v>
      </c>
      <c s="6" t="s">
        <v>1097</v>
      </c>
      <c s="36" t="s">
        <v>83</v>
      </c>
      <c s="37">
        <v>12</v>
      </c>
      <c s="36">
        <v>0</v>
      </c>
      <c s="36">
        <f>ROUND(G1266*H1266,6)</f>
      </c>
      <c r="L1266" s="38">
        <v>0</v>
      </c>
      <c s="32">
        <f>ROUND(ROUND(L1266,2)*ROUND(G1266,3),2)</f>
      </c>
      <c s="36" t="s">
        <v>56</v>
      </c>
      <c>
        <f>(M1266*21)/100</f>
      </c>
      <c t="s">
        <v>27</v>
      </c>
    </row>
    <row r="1267" spans="1:5" ht="12.75">
      <c r="A1267" s="35" t="s">
        <v>57</v>
      </c>
      <c r="E1267" s="39" t="s">
        <v>5</v>
      </c>
    </row>
    <row r="1268" spans="1:5" ht="12.75">
      <c r="A1268" s="35" t="s">
        <v>58</v>
      </c>
      <c r="E1268" s="40" t="s">
        <v>5</v>
      </c>
    </row>
    <row r="1269" spans="1:5" ht="140.25">
      <c r="A1269" t="s">
        <v>59</v>
      </c>
      <c r="E1269" s="39" t="s">
        <v>644</v>
      </c>
    </row>
    <row r="1270" spans="1:16" ht="12.75">
      <c r="A1270" t="s">
        <v>52</v>
      </c>
      <c s="34" t="s">
        <v>166</v>
      </c>
      <c s="34" t="s">
        <v>1098</v>
      </c>
      <c s="35" t="s">
        <v>5</v>
      </c>
      <c s="6" t="s">
        <v>1099</v>
      </c>
      <c s="36" t="s">
        <v>83</v>
      </c>
      <c s="37">
        <v>6</v>
      </c>
      <c s="36">
        <v>0</v>
      </c>
      <c s="36">
        <f>ROUND(G1270*H1270,6)</f>
      </c>
      <c r="L1270" s="38">
        <v>0</v>
      </c>
      <c s="32">
        <f>ROUND(ROUND(L1270,2)*ROUND(G1270,3),2)</f>
      </c>
      <c s="36" t="s">
        <v>56</v>
      </c>
      <c>
        <f>(M1270*21)/100</f>
      </c>
      <c t="s">
        <v>27</v>
      </c>
    </row>
    <row r="1271" spans="1:5" ht="12.75">
      <c r="A1271" s="35" t="s">
        <v>57</v>
      </c>
      <c r="E1271" s="39" t="s">
        <v>5</v>
      </c>
    </row>
    <row r="1272" spans="1:5" ht="12.75">
      <c r="A1272" s="35" t="s">
        <v>58</v>
      </c>
      <c r="E1272" s="40" t="s">
        <v>5</v>
      </c>
    </row>
    <row r="1273" spans="1:5" ht="127.5">
      <c r="A1273" t="s">
        <v>59</v>
      </c>
      <c r="E1273" s="39" t="s">
        <v>1100</v>
      </c>
    </row>
    <row r="1274" spans="1:16" ht="12.75">
      <c r="A1274" t="s">
        <v>52</v>
      </c>
      <c s="34" t="s">
        <v>170</v>
      </c>
      <c s="34" t="s">
        <v>1101</v>
      </c>
      <c s="35" t="s">
        <v>5</v>
      </c>
      <c s="6" t="s">
        <v>1102</v>
      </c>
      <c s="36" t="s">
        <v>83</v>
      </c>
      <c s="37">
        <v>6</v>
      </c>
      <c s="36">
        <v>0</v>
      </c>
      <c s="36">
        <f>ROUND(G1274*H1274,6)</f>
      </c>
      <c r="L1274" s="38">
        <v>0</v>
      </c>
      <c s="32">
        <f>ROUND(ROUND(L1274,2)*ROUND(G1274,3),2)</f>
      </c>
      <c s="36" t="s">
        <v>56</v>
      </c>
      <c>
        <f>(M1274*21)/100</f>
      </c>
      <c t="s">
        <v>27</v>
      </c>
    </row>
    <row r="1275" spans="1:5" ht="12.75">
      <c r="A1275" s="35" t="s">
        <v>57</v>
      </c>
      <c r="E1275" s="39" t="s">
        <v>5</v>
      </c>
    </row>
    <row r="1276" spans="1:5" ht="12.75">
      <c r="A1276" s="35" t="s">
        <v>58</v>
      </c>
      <c r="E1276" s="40" t="s">
        <v>5</v>
      </c>
    </row>
    <row r="1277" spans="1:5" ht="153">
      <c r="A1277" t="s">
        <v>59</v>
      </c>
      <c r="E1277" s="39" t="s">
        <v>1103</v>
      </c>
    </row>
    <row r="1278" spans="1:16" ht="12.75">
      <c r="A1278" t="s">
        <v>52</v>
      </c>
      <c s="34" t="s">
        <v>173</v>
      </c>
      <c s="34" t="s">
        <v>1104</v>
      </c>
      <c s="35" t="s">
        <v>5</v>
      </c>
      <c s="6" t="s">
        <v>1105</v>
      </c>
      <c s="36" t="s">
        <v>634</v>
      </c>
      <c s="37">
        <v>1</v>
      </c>
      <c s="36">
        <v>0</v>
      </c>
      <c s="36">
        <f>ROUND(G1278*H1278,6)</f>
      </c>
      <c r="L1278" s="38">
        <v>0</v>
      </c>
      <c s="32">
        <f>ROUND(ROUND(L1278,2)*ROUND(G1278,3),2)</f>
      </c>
      <c s="36" t="s">
        <v>56</v>
      </c>
      <c>
        <f>(M1278*21)/100</f>
      </c>
      <c t="s">
        <v>27</v>
      </c>
    </row>
    <row r="1279" spans="1:5" ht="12.75">
      <c r="A1279" s="35" t="s">
        <v>57</v>
      </c>
      <c r="E1279" s="39" t="s">
        <v>5</v>
      </c>
    </row>
    <row r="1280" spans="1:5" ht="12.75">
      <c r="A1280" s="35" t="s">
        <v>58</v>
      </c>
      <c r="E1280" s="40" t="s">
        <v>5</v>
      </c>
    </row>
    <row r="1281" spans="1:5" ht="140.25">
      <c r="A1281" t="s">
        <v>59</v>
      </c>
      <c r="E1281" s="39" t="s">
        <v>1106</v>
      </c>
    </row>
    <row r="1282" spans="1:16" ht="25.5">
      <c r="A1282" t="s">
        <v>52</v>
      </c>
      <c s="34" t="s">
        <v>177</v>
      </c>
      <c s="34" t="s">
        <v>1107</v>
      </c>
      <c s="35" t="s">
        <v>5</v>
      </c>
      <c s="6" t="s">
        <v>1108</v>
      </c>
      <c s="36" t="s">
        <v>280</v>
      </c>
      <c s="37">
        <v>20</v>
      </c>
      <c s="36">
        <v>0</v>
      </c>
      <c s="36">
        <f>ROUND(G1282*H1282,6)</f>
      </c>
      <c r="L1282" s="38">
        <v>0</v>
      </c>
      <c s="32">
        <f>ROUND(ROUND(L1282,2)*ROUND(G1282,3),2)</f>
      </c>
      <c s="36" t="s">
        <v>56</v>
      </c>
      <c>
        <f>(M1282*21)/100</f>
      </c>
      <c t="s">
        <v>27</v>
      </c>
    </row>
    <row r="1283" spans="1:5" ht="12.75">
      <c r="A1283" s="35" t="s">
        <v>57</v>
      </c>
      <c r="E1283" s="39" t="s">
        <v>5</v>
      </c>
    </row>
    <row r="1284" spans="1:5" ht="12.75">
      <c r="A1284" s="35" t="s">
        <v>58</v>
      </c>
      <c r="E1284" s="40" t="s">
        <v>5</v>
      </c>
    </row>
    <row r="1285" spans="1:5" ht="127.5">
      <c r="A1285" t="s">
        <v>59</v>
      </c>
      <c r="E1285" s="39" t="s">
        <v>1109</v>
      </c>
    </row>
    <row r="1286" spans="1:16" ht="12.75">
      <c r="A1286" t="s">
        <v>52</v>
      </c>
      <c s="34" t="s">
        <v>181</v>
      </c>
      <c s="34" t="s">
        <v>1110</v>
      </c>
      <c s="35" t="s">
        <v>5</v>
      </c>
      <c s="6" t="s">
        <v>1111</v>
      </c>
      <c s="36" t="s">
        <v>83</v>
      </c>
      <c s="37">
        <v>6</v>
      </c>
      <c s="36">
        <v>0</v>
      </c>
      <c s="36">
        <f>ROUND(G1286*H1286,6)</f>
      </c>
      <c r="L1286" s="38">
        <v>0</v>
      </c>
      <c s="32">
        <f>ROUND(ROUND(L1286,2)*ROUND(G1286,3),2)</f>
      </c>
      <c s="36" t="s">
        <v>56</v>
      </c>
      <c>
        <f>(M1286*21)/100</f>
      </c>
      <c t="s">
        <v>27</v>
      </c>
    </row>
    <row r="1287" spans="1:5" ht="12.75">
      <c r="A1287" s="35" t="s">
        <v>57</v>
      </c>
      <c r="E1287" s="39" t="s">
        <v>5</v>
      </c>
    </row>
    <row r="1288" spans="1:5" ht="12.75">
      <c r="A1288" s="35" t="s">
        <v>58</v>
      </c>
      <c r="E1288" s="40" t="s">
        <v>5</v>
      </c>
    </row>
    <row r="1289" spans="1:5" ht="102">
      <c r="A1289" t="s">
        <v>59</v>
      </c>
      <c r="E1289" s="39" t="s">
        <v>1112</v>
      </c>
    </row>
    <row r="1290" spans="1:16" ht="12.75">
      <c r="A1290" t="s">
        <v>52</v>
      </c>
      <c s="34" t="s">
        <v>185</v>
      </c>
      <c s="34" t="s">
        <v>1113</v>
      </c>
      <c s="35" t="s">
        <v>5</v>
      </c>
      <c s="6" t="s">
        <v>1114</v>
      </c>
      <c s="36" t="s">
        <v>280</v>
      </c>
      <c s="37">
        <v>10</v>
      </c>
      <c s="36">
        <v>0</v>
      </c>
      <c s="36">
        <f>ROUND(G1290*H1290,6)</f>
      </c>
      <c r="L1290" s="38">
        <v>0</v>
      </c>
      <c s="32">
        <f>ROUND(ROUND(L1290,2)*ROUND(G1290,3),2)</f>
      </c>
      <c s="36" t="s">
        <v>56</v>
      </c>
      <c>
        <f>(M1290*21)/100</f>
      </c>
      <c t="s">
        <v>27</v>
      </c>
    </row>
    <row r="1291" spans="1:5" ht="12.75">
      <c r="A1291" s="35" t="s">
        <v>57</v>
      </c>
      <c r="E1291" s="39" t="s">
        <v>5</v>
      </c>
    </row>
    <row r="1292" spans="1:5" ht="12.75">
      <c r="A1292" s="35" t="s">
        <v>58</v>
      </c>
      <c r="E1292" s="40" t="s">
        <v>5</v>
      </c>
    </row>
    <row r="1293" spans="1:5" ht="63.75">
      <c r="A1293" t="s">
        <v>59</v>
      </c>
      <c r="E1293" s="39" t="s">
        <v>1115</v>
      </c>
    </row>
    <row r="1294" spans="1:16" ht="12.75">
      <c r="A1294" t="s">
        <v>52</v>
      </c>
      <c s="34" t="s">
        <v>189</v>
      </c>
      <c s="34" t="s">
        <v>1116</v>
      </c>
      <c s="35" t="s">
        <v>5</v>
      </c>
      <c s="6" t="s">
        <v>1117</v>
      </c>
      <c s="36" t="s">
        <v>83</v>
      </c>
      <c s="37">
        <v>1</v>
      </c>
      <c s="36">
        <v>0</v>
      </c>
      <c s="36">
        <f>ROUND(G1294*H1294,6)</f>
      </c>
      <c r="L1294" s="38">
        <v>0</v>
      </c>
      <c s="32">
        <f>ROUND(ROUND(L1294,2)*ROUND(G1294,3),2)</f>
      </c>
      <c s="36" t="s">
        <v>56</v>
      </c>
      <c>
        <f>(M1294*21)/100</f>
      </c>
      <c t="s">
        <v>27</v>
      </c>
    </row>
    <row r="1295" spans="1:5" ht="12.75">
      <c r="A1295" s="35" t="s">
        <v>57</v>
      </c>
      <c r="E1295" s="39" t="s">
        <v>5</v>
      </c>
    </row>
    <row r="1296" spans="1:5" ht="12.75">
      <c r="A1296" s="35" t="s">
        <v>58</v>
      </c>
      <c r="E1296" s="40" t="s">
        <v>5</v>
      </c>
    </row>
    <row r="1297" spans="1:5" ht="140.25">
      <c r="A1297" t="s">
        <v>59</v>
      </c>
      <c r="E1297" s="39" t="s">
        <v>644</v>
      </c>
    </row>
    <row r="1298" spans="1:16" ht="12.75">
      <c r="A1298" t="s">
        <v>52</v>
      </c>
      <c s="34" t="s">
        <v>193</v>
      </c>
      <c s="34" t="s">
        <v>953</v>
      </c>
      <c s="35" t="s">
        <v>5</v>
      </c>
      <c s="6" t="s">
        <v>954</v>
      </c>
      <c s="36" t="s">
        <v>280</v>
      </c>
      <c s="37">
        <v>20</v>
      </c>
      <c s="36">
        <v>0</v>
      </c>
      <c s="36">
        <f>ROUND(G1298*H1298,6)</f>
      </c>
      <c r="L1298" s="38">
        <v>0</v>
      </c>
      <c s="32">
        <f>ROUND(ROUND(L1298,2)*ROUND(G1298,3),2)</f>
      </c>
      <c s="36" t="s">
        <v>1118</v>
      </c>
      <c>
        <f>(M1298*21)/100</f>
      </c>
      <c t="s">
        <v>27</v>
      </c>
    </row>
    <row r="1299" spans="1:5" ht="12.75">
      <c r="A1299" s="35" t="s">
        <v>57</v>
      </c>
      <c r="E1299" s="39" t="s">
        <v>5</v>
      </c>
    </row>
    <row r="1300" spans="1:5" ht="12.75">
      <c r="A1300" s="35" t="s">
        <v>58</v>
      </c>
      <c r="E1300" s="40" t="s">
        <v>5</v>
      </c>
    </row>
    <row r="1301" spans="1:5" ht="89.25">
      <c r="A1301" t="s">
        <v>59</v>
      </c>
      <c r="E1301" s="39" t="s">
        <v>955</v>
      </c>
    </row>
    <row r="1302" spans="1:16" ht="12.75">
      <c r="A1302" t="s">
        <v>52</v>
      </c>
      <c s="34" t="s">
        <v>197</v>
      </c>
      <c s="34" t="s">
        <v>956</v>
      </c>
      <c s="35" t="s">
        <v>5</v>
      </c>
      <c s="6" t="s">
        <v>1119</v>
      </c>
      <c s="36" t="s">
        <v>83</v>
      </c>
      <c s="37">
        <v>1</v>
      </c>
      <c s="36">
        <v>0</v>
      </c>
      <c s="36">
        <f>ROUND(G1302*H1302,6)</f>
      </c>
      <c r="L1302" s="38">
        <v>0</v>
      </c>
      <c s="32">
        <f>ROUND(ROUND(L1302,2)*ROUND(G1302,3),2)</f>
      </c>
      <c s="36" t="s">
        <v>1118</v>
      </c>
      <c>
        <f>(M1302*21)/100</f>
      </c>
      <c t="s">
        <v>27</v>
      </c>
    </row>
    <row r="1303" spans="1:5" ht="12.75">
      <c r="A1303" s="35" t="s">
        <v>57</v>
      </c>
      <c r="E1303" s="39" t="s">
        <v>5</v>
      </c>
    </row>
    <row r="1304" spans="1:5" ht="12.75">
      <c r="A1304" s="35" t="s">
        <v>58</v>
      </c>
      <c r="E1304" s="40" t="s">
        <v>5</v>
      </c>
    </row>
    <row r="1305" spans="1:5" ht="114.75">
      <c r="A1305" t="s">
        <v>59</v>
      </c>
      <c r="E1305" s="39" t="s">
        <v>958</v>
      </c>
    </row>
    <row r="1306" spans="1:16" ht="12.75">
      <c r="A1306" t="s">
        <v>52</v>
      </c>
      <c s="34" t="s">
        <v>201</v>
      </c>
      <c s="34" t="s">
        <v>956</v>
      </c>
      <c s="35" t="s">
        <v>50</v>
      </c>
      <c s="6" t="s">
        <v>957</v>
      </c>
      <c s="36" t="s">
        <v>83</v>
      </c>
      <c s="37">
        <v>1</v>
      </c>
      <c s="36">
        <v>0</v>
      </c>
      <c s="36">
        <f>ROUND(G1306*H1306,6)</f>
      </c>
      <c r="L1306" s="38">
        <v>0</v>
      </c>
      <c s="32">
        <f>ROUND(ROUND(L1306,2)*ROUND(G1306,3),2)</f>
      </c>
      <c s="36" t="s">
        <v>1118</v>
      </c>
      <c>
        <f>(M1306*21)/100</f>
      </c>
      <c t="s">
        <v>27</v>
      </c>
    </row>
    <row r="1307" spans="1:5" ht="12.75">
      <c r="A1307" s="35" t="s">
        <v>57</v>
      </c>
      <c r="E1307" s="39" t="s">
        <v>5</v>
      </c>
    </row>
    <row r="1308" spans="1:5" ht="12.75">
      <c r="A1308" s="35" t="s">
        <v>58</v>
      </c>
      <c r="E1308" s="40" t="s">
        <v>5</v>
      </c>
    </row>
    <row r="1309" spans="1:5" ht="114.75">
      <c r="A1309" t="s">
        <v>59</v>
      </c>
      <c r="E1309" s="39" t="s">
        <v>958</v>
      </c>
    </row>
    <row r="1310" spans="1:16" ht="25.5">
      <c r="A1310" t="s">
        <v>52</v>
      </c>
      <c s="34" t="s">
        <v>205</v>
      </c>
      <c s="34" t="s">
        <v>1120</v>
      </c>
      <c s="35" t="s">
        <v>5</v>
      </c>
      <c s="6" t="s">
        <v>1121</v>
      </c>
      <c s="36" t="s">
        <v>83</v>
      </c>
      <c s="37">
        <v>1</v>
      </c>
      <c s="36">
        <v>0</v>
      </c>
      <c s="36">
        <f>ROUND(G1310*H1310,6)</f>
      </c>
      <c r="L1310" s="38">
        <v>0</v>
      </c>
      <c s="32">
        <f>ROUND(ROUND(L1310,2)*ROUND(G1310,3),2)</f>
      </c>
      <c s="36" t="s">
        <v>1122</v>
      </c>
      <c>
        <f>(M1310*21)/100</f>
      </c>
      <c t="s">
        <v>27</v>
      </c>
    </row>
    <row r="1311" spans="1:5" ht="12.75">
      <c r="A1311" s="35" t="s">
        <v>57</v>
      </c>
      <c r="E1311" s="39" t="s">
        <v>5</v>
      </c>
    </row>
    <row r="1312" spans="1:5" ht="12.75">
      <c r="A1312" s="35" t="s">
        <v>58</v>
      </c>
      <c r="E1312" s="40" t="s">
        <v>5</v>
      </c>
    </row>
    <row r="1313" spans="1:5" ht="114.75">
      <c r="A1313" t="s">
        <v>59</v>
      </c>
      <c r="E1313" s="39" t="s">
        <v>753</v>
      </c>
    </row>
    <row r="1314" spans="1:16" ht="12.75">
      <c r="A1314" t="s">
        <v>52</v>
      </c>
      <c s="34" t="s">
        <v>209</v>
      </c>
      <c s="34" t="s">
        <v>970</v>
      </c>
      <c s="35" t="s">
        <v>5</v>
      </c>
      <c s="6" t="s">
        <v>1123</v>
      </c>
      <c s="36" t="s">
        <v>68</v>
      </c>
      <c s="37">
        <v>240</v>
      </c>
      <c s="36">
        <v>0</v>
      </c>
      <c s="36">
        <f>ROUND(G1314*H1314,6)</f>
      </c>
      <c r="L1314" s="38">
        <v>0</v>
      </c>
      <c s="32">
        <f>ROUND(ROUND(L1314,2)*ROUND(G1314,3),2)</f>
      </c>
      <c s="36" t="s">
        <v>1118</v>
      </c>
      <c>
        <f>(M1314*21)/100</f>
      </c>
      <c t="s">
        <v>27</v>
      </c>
    </row>
    <row r="1315" spans="1:5" ht="12.75">
      <c r="A1315" s="35" t="s">
        <v>57</v>
      </c>
      <c r="E1315" s="39" t="s">
        <v>5</v>
      </c>
    </row>
    <row r="1316" spans="1:5" ht="12.75">
      <c r="A1316" s="35" t="s">
        <v>58</v>
      </c>
      <c r="E1316" s="40" t="s">
        <v>5</v>
      </c>
    </row>
    <row r="1317" spans="1:5" ht="114.75">
      <c r="A1317" t="s">
        <v>59</v>
      </c>
      <c r="E1317" s="39" t="s">
        <v>971</v>
      </c>
    </row>
    <row r="1318" spans="1:16" ht="12.75">
      <c r="A1318" t="s">
        <v>52</v>
      </c>
      <c s="34" t="s">
        <v>229</v>
      </c>
      <c s="34" t="s">
        <v>1124</v>
      </c>
      <c s="35" t="s">
        <v>5</v>
      </c>
      <c s="6" t="s">
        <v>1125</v>
      </c>
      <c s="36" t="s">
        <v>634</v>
      </c>
      <c s="37">
        <v>1</v>
      </c>
      <c s="36">
        <v>0</v>
      </c>
      <c s="36">
        <f>ROUND(G1318*H1318,6)</f>
      </c>
      <c r="L1318" s="38">
        <v>0</v>
      </c>
      <c s="32">
        <f>ROUND(ROUND(L1318,2)*ROUND(G1318,3),2)</f>
      </c>
      <c s="36" t="s">
        <v>417</v>
      </c>
      <c>
        <f>(M1318*0)/100</f>
      </c>
      <c t="s">
        <v>334</v>
      </c>
    </row>
    <row r="1319" spans="1:5" ht="12.75">
      <c r="A1319" s="35" t="s">
        <v>57</v>
      </c>
      <c r="E1319" s="39" t="s">
        <v>5</v>
      </c>
    </row>
    <row r="1320" spans="1:5" ht="12.75">
      <c r="A1320" s="35" t="s">
        <v>58</v>
      </c>
      <c r="E1320" s="40" t="s">
        <v>5</v>
      </c>
    </row>
    <row r="1321" spans="1:5" ht="165.75">
      <c r="A1321" t="s">
        <v>59</v>
      </c>
      <c r="E1321" s="39" t="s">
        <v>1126</v>
      </c>
    </row>
    <row r="1322" spans="1:13" ht="12.75">
      <c r="A1322" t="s">
        <v>49</v>
      </c>
      <c r="C1322" s="31" t="s">
        <v>89</v>
      </c>
      <c r="E1322" s="33" t="s">
        <v>1127</v>
      </c>
      <c r="J1322" s="32">
        <f>0</f>
      </c>
      <c s="32">
        <f>0</f>
      </c>
      <c s="32">
        <f>0+L1323</f>
      </c>
      <c s="32">
        <f>0+M1323</f>
      </c>
    </row>
    <row r="1323" spans="1:16" ht="25.5">
      <c r="A1323" t="s">
        <v>52</v>
      </c>
      <c s="34" t="s">
        <v>213</v>
      </c>
      <c s="34" t="s">
        <v>1128</v>
      </c>
      <c s="35" t="s">
        <v>5</v>
      </c>
      <c s="6" t="s">
        <v>1129</v>
      </c>
      <c s="36" t="s">
        <v>83</v>
      </c>
      <c s="37">
        <v>4</v>
      </c>
      <c s="36">
        <v>0</v>
      </c>
      <c s="36">
        <f>ROUND(G1323*H1323,6)</f>
      </c>
      <c r="L1323" s="38">
        <v>0</v>
      </c>
      <c s="32">
        <f>ROUND(ROUND(L1323,2)*ROUND(G1323,3),2)</f>
      </c>
      <c s="36" t="s">
        <v>1122</v>
      </c>
      <c>
        <f>(M1323*21)/100</f>
      </c>
      <c t="s">
        <v>27</v>
      </c>
    </row>
    <row r="1324" spans="1:5" ht="12.75">
      <c r="A1324" s="35" t="s">
        <v>57</v>
      </c>
      <c r="E1324" s="39" t="s">
        <v>5</v>
      </c>
    </row>
    <row r="1325" spans="1:5" ht="12.75">
      <c r="A1325" s="35" t="s">
        <v>58</v>
      </c>
      <c r="E1325" s="40" t="s">
        <v>5</v>
      </c>
    </row>
    <row r="1326" spans="1:5" ht="127.5">
      <c r="A1326" t="s">
        <v>59</v>
      </c>
      <c r="E1326" s="39" t="s">
        <v>1130</v>
      </c>
    </row>
    <row r="1327" spans="1:13" ht="12.75">
      <c r="A1327" t="s">
        <v>49</v>
      </c>
      <c r="C1327" s="31" t="s">
        <v>649</v>
      </c>
      <c r="E1327" s="33" t="s">
        <v>650</v>
      </c>
      <c r="J1327" s="32">
        <f>0</f>
      </c>
      <c s="32">
        <f>0</f>
      </c>
      <c s="32">
        <f>0+L1328+L1332+L1336</f>
      </c>
      <c s="32">
        <f>0+M1328+M1332+M1336</f>
      </c>
    </row>
    <row r="1328" spans="1:16" ht="25.5">
      <c r="A1328" t="s">
        <v>52</v>
      </c>
      <c s="34" t="s">
        <v>217</v>
      </c>
      <c s="34" t="s">
        <v>651</v>
      </c>
      <c s="35" t="s">
        <v>652</v>
      </c>
      <c s="6" t="s">
        <v>653</v>
      </c>
      <c s="36" t="s">
        <v>654</v>
      </c>
      <c s="37">
        <v>0.003</v>
      </c>
      <c s="36">
        <v>0</v>
      </c>
      <c s="36">
        <f>ROUND(G1328*H1328,6)</f>
      </c>
      <c r="L1328" s="38">
        <v>0</v>
      </c>
      <c s="32">
        <f>ROUND(ROUND(L1328,2)*ROUND(G1328,3),2)</f>
      </c>
      <c s="36" t="s">
        <v>655</v>
      </c>
      <c>
        <f>(M1328*21)/100</f>
      </c>
      <c t="s">
        <v>27</v>
      </c>
    </row>
    <row r="1329" spans="1:5" ht="12.75">
      <c r="A1329" s="35" t="s">
        <v>57</v>
      </c>
      <c r="E1329" s="39" t="s">
        <v>656</v>
      </c>
    </row>
    <row r="1330" spans="1:5" ht="12.75">
      <c r="A1330" s="35" t="s">
        <v>58</v>
      </c>
      <c r="E1330" s="40" t="s">
        <v>5</v>
      </c>
    </row>
    <row r="1331" spans="1:5" ht="165.75">
      <c r="A1331" t="s">
        <v>59</v>
      </c>
      <c r="E1331" s="39" t="s">
        <v>657</v>
      </c>
    </row>
    <row r="1332" spans="1:16" ht="38.25">
      <c r="A1332" t="s">
        <v>52</v>
      </c>
      <c s="34" t="s">
        <v>221</v>
      </c>
      <c s="34" t="s">
        <v>658</v>
      </c>
      <c s="35" t="s">
        <v>652</v>
      </c>
      <c s="6" t="s">
        <v>659</v>
      </c>
      <c s="36" t="s">
        <v>654</v>
      </c>
      <c s="37">
        <v>0.015</v>
      </c>
      <c s="36">
        <v>0</v>
      </c>
      <c s="36">
        <f>ROUND(G1332*H1332,6)</f>
      </c>
      <c r="L1332" s="38">
        <v>0</v>
      </c>
      <c s="32">
        <f>ROUND(ROUND(L1332,2)*ROUND(G1332,3),2)</f>
      </c>
      <c s="36" t="s">
        <v>655</v>
      </c>
      <c>
        <f>(M1332*21)/100</f>
      </c>
      <c t="s">
        <v>27</v>
      </c>
    </row>
    <row r="1333" spans="1:5" ht="25.5">
      <c r="A1333" s="35" t="s">
        <v>57</v>
      </c>
      <c r="E1333" s="39" t="s">
        <v>660</v>
      </c>
    </row>
    <row r="1334" spans="1:5" ht="12.75">
      <c r="A1334" s="35" t="s">
        <v>58</v>
      </c>
      <c r="E1334" s="40" t="s">
        <v>5</v>
      </c>
    </row>
    <row r="1335" spans="1:5" ht="165.75">
      <c r="A1335" t="s">
        <v>59</v>
      </c>
      <c r="E1335" s="39" t="s">
        <v>657</v>
      </c>
    </row>
    <row r="1336" spans="1:16" ht="25.5">
      <c r="A1336" t="s">
        <v>52</v>
      </c>
      <c s="34" t="s">
        <v>225</v>
      </c>
      <c s="34" t="s">
        <v>974</v>
      </c>
      <c s="35" t="s">
        <v>652</v>
      </c>
      <c s="6" t="s">
        <v>975</v>
      </c>
      <c s="36" t="s">
        <v>654</v>
      </c>
      <c s="37">
        <v>0.002</v>
      </c>
      <c s="36">
        <v>0</v>
      </c>
      <c s="36">
        <f>ROUND(G1336*H1336,6)</f>
      </c>
      <c r="L1336" s="38">
        <v>0</v>
      </c>
      <c s="32">
        <f>ROUND(ROUND(L1336,2)*ROUND(G1336,3),2)</f>
      </c>
      <c s="36" t="s">
        <v>655</v>
      </c>
      <c>
        <f>(M1336*21)/100</f>
      </c>
      <c t="s">
        <v>27</v>
      </c>
    </row>
    <row r="1337" spans="1:5" ht="12.75">
      <c r="A1337" s="35" t="s">
        <v>57</v>
      </c>
      <c r="E1337" s="39" t="s">
        <v>656</v>
      </c>
    </row>
    <row r="1338" spans="1:5" ht="12.75">
      <c r="A1338" s="35" t="s">
        <v>58</v>
      </c>
      <c r="E1338" s="40" t="s">
        <v>5</v>
      </c>
    </row>
    <row r="1339" spans="1:5" ht="165.75">
      <c r="A1339" t="s">
        <v>59</v>
      </c>
      <c r="E1339" s="39" t="s">
        <v>657</v>
      </c>
    </row>
    <row r="1340" spans="1:13" ht="12.75">
      <c r="A1340" t="s">
        <v>46</v>
      </c>
      <c r="C1340" s="31" t="s">
        <v>1131</v>
      </c>
      <c r="E1340" s="33" t="s">
        <v>1132</v>
      </c>
      <c r="J1340" s="32">
        <f>0+J1341</f>
      </c>
      <c s="32">
        <f>0+K1341</f>
      </c>
      <c s="32">
        <f>0+L1341</f>
      </c>
      <c s="32">
        <f>0+M1341</f>
      </c>
    </row>
    <row r="1341" spans="1:13" ht="12.75">
      <c r="A1341" t="s">
        <v>49</v>
      </c>
      <c r="C1341" s="31" t="s">
        <v>79</v>
      </c>
      <c r="E1341" s="33" t="s">
        <v>80</v>
      </c>
      <c r="J1341" s="32">
        <f>0</f>
      </c>
      <c s="32">
        <f>0</f>
      </c>
      <c s="32">
        <f>0+L1342+L1346+L1350+L1354+L1358+L1362+L1366+L1370+L1374+L1378+L1382+L1386+L1390+L1394+L1398+L1402+L1406+L1410+L1414+L1418+L1422+L1426+L1430+L1434+L1438+L1442+L1446+L1450+L1454+L1458+L1462+L1466+L1470</f>
      </c>
      <c s="32">
        <f>0+M1342+M1346+M1350+M1354+M1358+M1362+M1366+M1370+M1374+M1378+M1382+M1386+M1390+M1394+M1398+M1402+M1406+M1410+M1414+M1418+M1422+M1426+M1430+M1434+M1438+M1442+M1446+M1450+M1454+M1458+M1462+M1466+M1470</f>
      </c>
    </row>
    <row r="1342" spans="1:16" ht="12.75">
      <c r="A1342" t="s">
        <v>52</v>
      </c>
      <c s="34" t="s">
        <v>50</v>
      </c>
      <c s="34" t="s">
        <v>1061</v>
      </c>
      <c s="35" t="s">
        <v>5</v>
      </c>
      <c s="6" t="s">
        <v>1062</v>
      </c>
      <c s="36" t="s">
        <v>126</v>
      </c>
      <c s="37">
        <v>0.4</v>
      </c>
      <c s="36">
        <v>0</v>
      </c>
      <c s="36">
        <f>ROUND(G1342*H1342,6)</f>
      </c>
      <c r="L1342" s="38">
        <v>0</v>
      </c>
      <c s="32">
        <f>ROUND(ROUND(L1342,2)*ROUND(G1342,3),2)</f>
      </c>
      <c s="36" t="s">
        <v>56</v>
      </c>
      <c>
        <f>(M1342*21)/100</f>
      </c>
      <c t="s">
        <v>27</v>
      </c>
    </row>
    <row r="1343" spans="1:5" ht="12.75">
      <c r="A1343" s="35" t="s">
        <v>57</v>
      </c>
      <c r="E1343" s="39" t="s">
        <v>5</v>
      </c>
    </row>
    <row r="1344" spans="1:5" ht="12.75">
      <c r="A1344" s="35" t="s">
        <v>58</v>
      </c>
      <c r="E1344" s="40" t="s">
        <v>5</v>
      </c>
    </row>
    <row r="1345" spans="1:5" ht="102">
      <c r="A1345" t="s">
        <v>59</v>
      </c>
      <c r="E1345" s="39" t="s">
        <v>1133</v>
      </c>
    </row>
    <row r="1346" spans="1:16" ht="12.75">
      <c r="A1346" t="s">
        <v>52</v>
      </c>
      <c s="34" t="s">
        <v>27</v>
      </c>
      <c s="34" t="s">
        <v>1064</v>
      </c>
      <c s="35" t="s">
        <v>5</v>
      </c>
      <c s="6" t="s">
        <v>1065</v>
      </c>
      <c s="36" t="s">
        <v>126</v>
      </c>
      <c s="37">
        <v>0.4</v>
      </c>
      <c s="36">
        <v>0</v>
      </c>
      <c s="36">
        <f>ROUND(G1346*H1346,6)</f>
      </c>
      <c r="L1346" s="38">
        <v>0</v>
      </c>
      <c s="32">
        <f>ROUND(ROUND(L1346,2)*ROUND(G1346,3),2)</f>
      </c>
      <c s="36" t="s">
        <v>56</v>
      </c>
      <c>
        <f>(M1346*21)/100</f>
      </c>
      <c t="s">
        <v>27</v>
      </c>
    </row>
    <row r="1347" spans="1:5" ht="12.75">
      <c r="A1347" s="35" t="s">
        <v>57</v>
      </c>
      <c r="E1347" s="39" t="s">
        <v>5</v>
      </c>
    </row>
    <row r="1348" spans="1:5" ht="12.75">
      <c r="A1348" s="35" t="s">
        <v>58</v>
      </c>
      <c r="E1348" s="40" t="s">
        <v>5</v>
      </c>
    </row>
    <row r="1349" spans="1:5" ht="102">
      <c r="A1349" t="s">
        <v>59</v>
      </c>
      <c r="E1349" s="39" t="s">
        <v>1134</v>
      </c>
    </row>
    <row r="1350" spans="1:16" ht="12.75">
      <c r="A1350" t="s">
        <v>52</v>
      </c>
      <c s="34" t="s">
        <v>26</v>
      </c>
      <c s="34" t="s">
        <v>1135</v>
      </c>
      <c s="35" t="s">
        <v>5</v>
      </c>
      <c s="6" t="s">
        <v>1136</v>
      </c>
      <c s="36" t="s">
        <v>126</v>
      </c>
      <c s="37">
        <v>0.08</v>
      </c>
      <c s="36">
        <v>0</v>
      </c>
      <c s="36">
        <f>ROUND(G1350*H1350,6)</f>
      </c>
      <c r="L1350" s="38">
        <v>0</v>
      </c>
      <c s="32">
        <f>ROUND(ROUND(L1350,2)*ROUND(G1350,3),2)</f>
      </c>
      <c s="36" t="s">
        <v>56</v>
      </c>
      <c>
        <f>(M1350*21)/100</f>
      </c>
      <c t="s">
        <v>27</v>
      </c>
    </row>
    <row r="1351" spans="1:5" ht="12.75">
      <c r="A1351" s="35" t="s">
        <v>57</v>
      </c>
      <c r="E1351" s="39" t="s">
        <v>5</v>
      </c>
    </row>
    <row r="1352" spans="1:5" ht="12.75">
      <c r="A1352" s="35" t="s">
        <v>58</v>
      </c>
      <c r="E1352" s="40" t="s">
        <v>5</v>
      </c>
    </row>
    <row r="1353" spans="1:5" ht="153">
      <c r="A1353" t="s">
        <v>59</v>
      </c>
      <c r="E1353" s="39" t="s">
        <v>1137</v>
      </c>
    </row>
    <row r="1354" spans="1:16" ht="12.75">
      <c r="A1354" t="s">
        <v>52</v>
      </c>
      <c s="34" t="s">
        <v>65</v>
      </c>
      <c s="34" t="s">
        <v>1138</v>
      </c>
      <c s="35" t="s">
        <v>5</v>
      </c>
      <c s="6" t="s">
        <v>1139</v>
      </c>
      <c s="36" t="s">
        <v>83</v>
      </c>
      <c s="37">
        <v>8</v>
      </c>
      <c s="36">
        <v>0</v>
      </c>
      <c s="36">
        <f>ROUND(G1354*H1354,6)</f>
      </c>
      <c r="L1354" s="38">
        <v>0</v>
      </c>
      <c s="32">
        <f>ROUND(ROUND(L1354,2)*ROUND(G1354,3),2)</f>
      </c>
      <c s="36" t="s">
        <v>56</v>
      </c>
      <c>
        <f>(M1354*21)/100</f>
      </c>
      <c t="s">
        <v>27</v>
      </c>
    </row>
    <row r="1355" spans="1:5" ht="12.75">
      <c r="A1355" s="35" t="s">
        <v>57</v>
      </c>
      <c r="E1355" s="39" t="s">
        <v>5</v>
      </c>
    </row>
    <row r="1356" spans="1:5" ht="12.75">
      <c r="A1356" s="35" t="s">
        <v>58</v>
      </c>
      <c r="E1356" s="40" t="s">
        <v>5</v>
      </c>
    </row>
    <row r="1357" spans="1:5" ht="102">
      <c r="A1357" t="s">
        <v>59</v>
      </c>
      <c r="E1357" s="39" t="s">
        <v>949</v>
      </c>
    </row>
    <row r="1358" spans="1:16" ht="12.75">
      <c r="A1358" t="s">
        <v>52</v>
      </c>
      <c s="34" t="s">
        <v>70</v>
      </c>
      <c s="34" t="s">
        <v>1140</v>
      </c>
      <c s="35" t="s">
        <v>5</v>
      </c>
      <c s="6" t="s">
        <v>1141</v>
      </c>
      <c s="36" t="s">
        <v>83</v>
      </c>
      <c s="37">
        <v>8</v>
      </c>
      <c s="36">
        <v>0</v>
      </c>
      <c s="36">
        <f>ROUND(G1358*H1358,6)</f>
      </c>
      <c r="L1358" s="38">
        <v>0</v>
      </c>
      <c s="32">
        <f>ROUND(ROUND(L1358,2)*ROUND(G1358,3),2)</f>
      </c>
      <c s="36" t="s">
        <v>56</v>
      </c>
      <c>
        <f>(M1358*21)/100</f>
      </c>
      <c t="s">
        <v>27</v>
      </c>
    </row>
    <row r="1359" spans="1:5" ht="12.75">
      <c r="A1359" s="35" t="s">
        <v>57</v>
      </c>
      <c r="E1359" s="39" t="s">
        <v>5</v>
      </c>
    </row>
    <row r="1360" spans="1:5" ht="12.75">
      <c r="A1360" s="35" t="s">
        <v>58</v>
      </c>
      <c r="E1360" s="40" t="s">
        <v>5</v>
      </c>
    </row>
    <row r="1361" spans="1:5" ht="102">
      <c r="A1361" t="s">
        <v>59</v>
      </c>
      <c r="E1361" s="39" t="s">
        <v>952</v>
      </c>
    </row>
    <row r="1362" spans="1:16" ht="12.75">
      <c r="A1362" t="s">
        <v>52</v>
      </c>
      <c s="34" t="s">
        <v>74</v>
      </c>
      <c s="34" t="s">
        <v>1142</v>
      </c>
      <c s="35" t="s">
        <v>5</v>
      </c>
      <c s="6" t="s">
        <v>1143</v>
      </c>
      <c s="36" t="s">
        <v>83</v>
      </c>
      <c s="37">
        <v>8</v>
      </c>
      <c s="36">
        <v>0</v>
      </c>
      <c s="36">
        <f>ROUND(G1362*H1362,6)</f>
      </c>
      <c r="L1362" s="38">
        <v>0</v>
      </c>
      <c s="32">
        <f>ROUND(ROUND(L1362,2)*ROUND(G1362,3),2)</f>
      </c>
      <c s="36" t="s">
        <v>56</v>
      </c>
      <c>
        <f>(M1362*21)/100</f>
      </c>
      <c t="s">
        <v>27</v>
      </c>
    </row>
    <row r="1363" spans="1:5" ht="12.75">
      <c r="A1363" s="35" t="s">
        <v>57</v>
      </c>
      <c r="E1363" s="39" t="s">
        <v>5</v>
      </c>
    </row>
    <row r="1364" spans="1:5" ht="12.75">
      <c r="A1364" s="35" t="s">
        <v>58</v>
      </c>
      <c r="E1364" s="40" t="s">
        <v>5</v>
      </c>
    </row>
    <row r="1365" spans="1:5" ht="153">
      <c r="A1365" t="s">
        <v>59</v>
      </c>
      <c r="E1365" s="39" t="s">
        <v>1144</v>
      </c>
    </row>
    <row r="1366" spans="1:16" ht="12.75">
      <c r="A1366" t="s">
        <v>52</v>
      </c>
      <c s="34" t="s">
        <v>79</v>
      </c>
      <c s="34" t="s">
        <v>1145</v>
      </c>
      <c s="35" t="s">
        <v>5</v>
      </c>
      <c s="6" t="s">
        <v>1146</v>
      </c>
      <c s="36" t="s">
        <v>83</v>
      </c>
      <c s="37">
        <v>4</v>
      </c>
      <c s="36">
        <v>0</v>
      </c>
      <c s="36">
        <f>ROUND(G1366*H1366,6)</f>
      </c>
      <c r="L1366" s="38">
        <v>0</v>
      </c>
      <c s="32">
        <f>ROUND(ROUND(L1366,2)*ROUND(G1366,3),2)</f>
      </c>
      <c s="36" t="s">
        <v>56</v>
      </c>
      <c>
        <f>(M1366*21)/100</f>
      </c>
      <c t="s">
        <v>27</v>
      </c>
    </row>
    <row r="1367" spans="1:5" ht="12.75">
      <c r="A1367" s="35" t="s">
        <v>57</v>
      </c>
      <c r="E1367" s="39" t="s">
        <v>5</v>
      </c>
    </row>
    <row r="1368" spans="1:5" ht="12.75">
      <c r="A1368" s="35" t="s">
        <v>58</v>
      </c>
      <c r="E1368" s="40" t="s">
        <v>5</v>
      </c>
    </row>
    <row r="1369" spans="1:5" ht="114.75">
      <c r="A1369" t="s">
        <v>59</v>
      </c>
      <c r="E1369" s="39" t="s">
        <v>927</v>
      </c>
    </row>
    <row r="1370" spans="1:16" ht="12.75">
      <c r="A1370" t="s">
        <v>52</v>
      </c>
      <c s="34" t="s">
        <v>85</v>
      </c>
      <c s="34" t="s">
        <v>1147</v>
      </c>
      <c s="35" t="s">
        <v>5</v>
      </c>
      <c s="6" t="s">
        <v>1148</v>
      </c>
      <c s="36" t="s">
        <v>83</v>
      </c>
      <c s="37">
        <v>1</v>
      </c>
      <c s="36">
        <v>0</v>
      </c>
      <c s="36">
        <f>ROUND(G1370*H1370,6)</f>
      </c>
      <c r="L1370" s="38">
        <v>0</v>
      </c>
      <c s="32">
        <f>ROUND(ROUND(L1370,2)*ROUND(G1370,3),2)</f>
      </c>
      <c s="36" t="s">
        <v>56</v>
      </c>
      <c>
        <f>(M1370*21)/100</f>
      </c>
      <c t="s">
        <v>27</v>
      </c>
    </row>
    <row r="1371" spans="1:5" ht="12.75">
      <c r="A1371" s="35" t="s">
        <v>57</v>
      </c>
      <c r="E1371" s="39" t="s">
        <v>5</v>
      </c>
    </row>
    <row r="1372" spans="1:5" ht="12.75">
      <c r="A1372" s="35" t="s">
        <v>58</v>
      </c>
      <c r="E1372" s="40" t="s">
        <v>5</v>
      </c>
    </row>
    <row r="1373" spans="1:5" ht="114.75">
      <c r="A1373" t="s">
        <v>59</v>
      </c>
      <c r="E1373" s="39" t="s">
        <v>927</v>
      </c>
    </row>
    <row r="1374" spans="1:16" ht="12.75">
      <c r="A1374" t="s">
        <v>52</v>
      </c>
      <c s="34" t="s">
        <v>89</v>
      </c>
      <c s="34" t="s">
        <v>1149</v>
      </c>
      <c s="35" t="s">
        <v>5</v>
      </c>
      <c s="6" t="s">
        <v>1150</v>
      </c>
      <c s="36" t="s">
        <v>83</v>
      </c>
      <c s="37">
        <v>5</v>
      </c>
      <c s="36">
        <v>0</v>
      </c>
      <c s="36">
        <f>ROUND(G1374*H1374,6)</f>
      </c>
      <c r="L1374" s="38">
        <v>0</v>
      </c>
      <c s="32">
        <f>ROUND(ROUND(L1374,2)*ROUND(G1374,3),2)</f>
      </c>
      <c s="36" t="s">
        <v>56</v>
      </c>
      <c>
        <f>(M1374*21)/100</f>
      </c>
      <c t="s">
        <v>27</v>
      </c>
    </row>
    <row r="1375" spans="1:5" ht="12.75">
      <c r="A1375" s="35" t="s">
        <v>57</v>
      </c>
      <c r="E1375" s="39" t="s">
        <v>5</v>
      </c>
    </row>
    <row r="1376" spans="1:5" ht="12.75">
      <c r="A1376" s="35" t="s">
        <v>58</v>
      </c>
      <c r="E1376" s="40" t="s">
        <v>5</v>
      </c>
    </row>
    <row r="1377" spans="1:5" ht="140.25">
      <c r="A1377" t="s">
        <v>59</v>
      </c>
      <c r="E1377" s="39" t="s">
        <v>1000</v>
      </c>
    </row>
    <row r="1378" spans="1:16" ht="12.75">
      <c r="A1378" t="s">
        <v>52</v>
      </c>
      <c s="34" t="s">
        <v>93</v>
      </c>
      <c s="34" t="s">
        <v>1151</v>
      </c>
      <c s="35" t="s">
        <v>5</v>
      </c>
      <c s="6" t="s">
        <v>1152</v>
      </c>
      <c s="36" t="s">
        <v>83</v>
      </c>
      <c s="37">
        <v>1</v>
      </c>
      <c s="36">
        <v>0</v>
      </c>
      <c s="36">
        <f>ROUND(G1378*H1378,6)</f>
      </c>
      <c r="L1378" s="38">
        <v>0</v>
      </c>
      <c s="32">
        <f>ROUND(ROUND(L1378,2)*ROUND(G1378,3),2)</f>
      </c>
      <c s="36" t="s">
        <v>56</v>
      </c>
      <c>
        <f>(M1378*21)/100</f>
      </c>
      <c t="s">
        <v>27</v>
      </c>
    </row>
    <row r="1379" spans="1:5" ht="12.75">
      <c r="A1379" s="35" t="s">
        <v>57</v>
      </c>
      <c r="E1379" s="39" t="s">
        <v>5</v>
      </c>
    </row>
    <row r="1380" spans="1:5" ht="12.75">
      <c r="A1380" s="35" t="s">
        <v>58</v>
      </c>
      <c r="E1380" s="40" t="s">
        <v>5</v>
      </c>
    </row>
    <row r="1381" spans="1:5" ht="165.75">
      <c r="A1381" t="s">
        <v>59</v>
      </c>
      <c r="E1381" s="39" t="s">
        <v>607</v>
      </c>
    </row>
    <row r="1382" spans="1:16" ht="12.75">
      <c r="A1382" t="s">
        <v>52</v>
      </c>
      <c s="34" t="s">
        <v>97</v>
      </c>
      <c s="34" t="s">
        <v>1153</v>
      </c>
      <c s="35" t="s">
        <v>5</v>
      </c>
      <c s="6" t="s">
        <v>1154</v>
      </c>
      <c s="36" t="s">
        <v>83</v>
      </c>
      <c s="37">
        <v>2</v>
      </c>
      <c s="36">
        <v>0</v>
      </c>
      <c s="36">
        <f>ROUND(G1382*H1382,6)</f>
      </c>
      <c r="L1382" s="38">
        <v>0</v>
      </c>
      <c s="32">
        <f>ROUND(ROUND(L1382,2)*ROUND(G1382,3),2)</f>
      </c>
      <c s="36" t="s">
        <v>56</v>
      </c>
      <c>
        <f>(M1382*21)/100</f>
      </c>
      <c t="s">
        <v>27</v>
      </c>
    </row>
    <row r="1383" spans="1:5" ht="12.75">
      <c r="A1383" s="35" t="s">
        <v>57</v>
      </c>
      <c r="E1383" s="39" t="s">
        <v>5</v>
      </c>
    </row>
    <row r="1384" spans="1:5" ht="12.75">
      <c r="A1384" s="35" t="s">
        <v>58</v>
      </c>
      <c r="E1384" s="40" t="s">
        <v>5</v>
      </c>
    </row>
    <row r="1385" spans="1:5" ht="114.75">
      <c r="A1385" t="s">
        <v>59</v>
      </c>
      <c r="E1385" s="39" t="s">
        <v>927</v>
      </c>
    </row>
    <row r="1386" spans="1:16" ht="12.75">
      <c r="A1386" t="s">
        <v>52</v>
      </c>
      <c s="34" t="s">
        <v>100</v>
      </c>
      <c s="34" t="s">
        <v>1155</v>
      </c>
      <c s="35" t="s">
        <v>5</v>
      </c>
      <c s="6" t="s">
        <v>1156</v>
      </c>
      <c s="36" t="s">
        <v>83</v>
      </c>
      <c s="37">
        <v>1</v>
      </c>
      <c s="36">
        <v>0</v>
      </c>
      <c s="36">
        <f>ROUND(G1386*H1386,6)</f>
      </c>
      <c r="L1386" s="38">
        <v>0</v>
      </c>
      <c s="32">
        <f>ROUND(ROUND(L1386,2)*ROUND(G1386,3),2)</f>
      </c>
      <c s="36" t="s">
        <v>56</v>
      </c>
      <c>
        <f>(M1386*21)/100</f>
      </c>
      <c t="s">
        <v>27</v>
      </c>
    </row>
    <row r="1387" spans="1:5" ht="12.75">
      <c r="A1387" s="35" t="s">
        <v>57</v>
      </c>
      <c r="E1387" s="39" t="s">
        <v>5</v>
      </c>
    </row>
    <row r="1388" spans="1:5" ht="12.75">
      <c r="A1388" s="35" t="s">
        <v>58</v>
      </c>
      <c r="E1388" s="40" t="s">
        <v>5</v>
      </c>
    </row>
    <row r="1389" spans="1:5" ht="114.75">
      <c r="A1389" t="s">
        <v>59</v>
      </c>
      <c r="E1389" s="39" t="s">
        <v>927</v>
      </c>
    </row>
    <row r="1390" spans="1:16" ht="12.75">
      <c r="A1390" t="s">
        <v>52</v>
      </c>
      <c s="34" t="s">
        <v>104</v>
      </c>
      <c s="34" t="s">
        <v>1157</v>
      </c>
      <c s="35" t="s">
        <v>5</v>
      </c>
      <c s="6" t="s">
        <v>1158</v>
      </c>
      <c s="36" t="s">
        <v>83</v>
      </c>
      <c s="37">
        <v>3</v>
      </c>
      <c s="36">
        <v>0</v>
      </c>
      <c s="36">
        <f>ROUND(G1390*H1390,6)</f>
      </c>
      <c r="L1390" s="38">
        <v>0</v>
      </c>
      <c s="32">
        <f>ROUND(ROUND(L1390,2)*ROUND(G1390,3),2)</f>
      </c>
      <c s="36" t="s">
        <v>56</v>
      </c>
      <c>
        <f>(M1390*21)/100</f>
      </c>
      <c t="s">
        <v>27</v>
      </c>
    </row>
    <row r="1391" spans="1:5" ht="12.75">
      <c r="A1391" s="35" t="s">
        <v>57</v>
      </c>
      <c r="E1391" s="39" t="s">
        <v>5</v>
      </c>
    </row>
    <row r="1392" spans="1:5" ht="12.75">
      <c r="A1392" s="35" t="s">
        <v>58</v>
      </c>
      <c r="E1392" s="40" t="s">
        <v>5</v>
      </c>
    </row>
    <row r="1393" spans="1:5" ht="140.25">
      <c r="A1393" t="s">
        <v>59</v>
      </c>
      <c r="E1393" s="39" t="s">
        <v>1000</v>
      </c>
    </row>
    <row r="1394" spans="1:16" ht="12.75">
      <c r="A1394" t="s">
        <v>52</v>
      </c>
      <c s="34" t="s">
        <v>108</v>
      </c>
      <c s="34" t="s">
        <v>996</v>
      </c>
      <c s="35" t="s">
        <v>5</v>
      </c>
      <c s="6" t="s">
        <v>997</v>
      </c>
      <c s="36" t="s">
        <v>83</v>
      </c>
      <c s="37">
        <v>1</v>
      </c>
      <c s="36">
        <v>0</v>
      </c>
      <c s="36">
        <f>ROUND(G1394*H1394,6)</f>
      </c>
      <c r="L1394" s="38">
        <v>0</v>
      </c>
      <c s="32">
        <f>ROUND(ROUND(L1394,2)*ROUND(G1394,3),2)</f>
      </c>
      <c s="36" t="s">
        <v>56</v>
      </c>
      <c>
        <f>(M1394*21)/100</f>
      </c>
      <c t="s">
        <v>27</v>
      </c>
    </row>
    <row r="1395" spans="1:5" ht="12.75">
      <c r="A1395" s="35" t="s">
        <v>57</v>
      </c>
      <c r="E1395" s="39" t="s">
        <v>5</v>
      </c>
    </row>
    <row r="1396" spans="1:5" ht="12.75">
      <c r="A1396" s="35" t="s">
        <v>58</v>
      </c>
      <c r="E1396" s="40" t="s">
        <v>5</v>
      </c>
    </row>
    <row r="1397" spans="1:5" ht="114.75">
      <c r="A1397" t="s">
        <v>59</v>
      </c>
      <c r="E1397" s="39" t="s">
        <v>927</v>
      </c>
    </row>
    <row r="1398" spans="1:16" ht="12.75">
      <c r="A1398" t="s">
        <v>52</v>
      </c>
      <c s="34" t="s">
        <v>112</v>
      </c>
      <c s="34" t="s">
        <v>998</v>
      </c>
      <c s="35" t="s">
        <v>5</v>
      </c>
      <c s="6" t="s">
        <v>999</v>
      </c>
      <c s="36" t="s">
        <v>83</v>
      </c>
      <c s="37">
        <v>1</v>
      </c>
      <c s="36">
        <v>0</v>
      </c>
      <c s="36">
        <f>ROUND(G1398*H1398,6)</f>
      </c>
      <c r="L1398" s="38">
        <v>0</v>
      </c>
      <c s="32">
        <f>ROUND(ROUND(L1398,2)*ROUND(G1398,3),2)</f>
      </c>
      <c s="36" t="s">
        <v>56</v>
      </c>
      <c>
        <f>(M1398*21)/100</f>
      </c>
      <c t="s">
        <v>27</v>
      </c>
    </row>
    <row r="1399" spans="1:5" ht="12.75">
      <c r="A1399" s="35" t="s">
        <v>57</v>
      </c>
      <c r="E1399" s="39" t="s">
        <v>5</v>
      </c>
    </row>
    <row r="1400" spans="1:5" ht="12.75">
      <c r="A1400" s="35" t="s">
        <v>58</v>
      </c>
      <c r="E1400" s="40" t="s">
        <v>5</v>
      </c>
    </row>
    <row r="1401" spans="1:5" ht="140.25">
      <c r="A1401" t="s">
        <v>59</v>
      </c>
      <c r="E1401" s="39" t="s">
        <v>1000</v>
      </c>
    </row>
    <row r="1402" spans="1:16" ht="12.75">
      <c r="A1402" t="s">
        <v>52</v>
      </c>
      <c s="34" t="s">
        <v>116</v>
      </c>
      <c s="34" t="s">
        <v>1159</v>
      </c>
      <c s="35" t="s">
        <v>5</v>
      </c>
      <c s="6" t="s">
        <v>1160</v>
      </c>
      <c s="36" t="s">
        <v>83</v>
      </c>
      <c s="37">
        <v>1</v>
      </c>
      <c s="36">
        <v>0</v>
      </c>
      <c s="36">
        <f>ROUND(G1402*H1402,6)</f>
      </c>
      <c r="L1402" s="38">
        <v>0</v>
      </c>
      <c s="32">
        <f>ROUND(ROUND(L1402,2)*ROUND(G1402,3),2)</f>
      </c>
      <c s="36" t="s">
        <v>56</v>
      </c>
      <c>
        <f>(M1402*21)/100</f>
      </c>
      <c t="s">
        <v>27</v>
      </c>
    </row>
    <row r="1403" spans="1:5" ht="12.75">
      <c r="A1403" s="35" t="s">
        <v>57</v>
      </c>
      <c r="E1403" s="39" t="s">
        <v>5</v>
      </c>
    </row>
    <row r="1404" spans="1:5" ht="12.75">
      <c r="A1404" s="35" t="s">
        <v>58</v>
      </c>
      <c r="E1404" s="40" t="s">
        <v>5</v>
      </c>
    </row>
    <row r="1405" spans="1:5" ht="165.75">
      <c r="A1405" t="s">
        <v>59</v>
      </c>
      <c r="E1405" s="39" t="s">
        <v>607</v>
      </c>
    </row>
    <row r="1406" spans="1:16" ht="12.75">
      <c r="A1406" t="s">
        <v>52</v>
      </c>
      <c s="34" t="s">
        <v>120</v>
      </c>
      <c s="34" t="s">
        <v>1161</v>
      </c>
      <c s="35" t="s">
        <v>5</v>
      </c>
      <c s="6" t="s">
        <v>1162</v>
      </c>
      <c s="36" t="s">
        <v>83</v>
      </c>
      <c s="37">
        <v>1</v>
      </c>
      <c s="36">
        <v>0</v>
      </c>
      <c s="36">
        <f>ROUND(G1406*H1406,6)</f>
      </c>
      <c r="L1406" s="38">
        <v>0</v>
      </c>
      <c s="32">
        <f>ROUND(ROUND(L1406,2)*ROUND(G1406,3),2)</f>
      </c>
      <c s="36" t="s">
        <v>56</v>
      </c>
      <c>
        <f>(M1406*21)/100</f>
      </c>
      <c t="s">
        <v>27</v>
      </c>
    </row>
    <row r="1407" spans="1:5" ht="12.75">
      <c r="A1407" s="35" t="s">
        <v>57</v>
      </c>
      <c r="E1407" s="39" t="s">
        <v>5</v>
      </c>
    </row>
    <row r="1408" spans="1:5" ht="12.75">
      <c r="A1408" s="35" t="s">
        <v>58</v>
      </c>
      <c r="E1408" s="40" t="s">
        <v>5</v>
      </c>
    </row>
    <row r="1409" spans="1:5" ht="114.75">
      <c r="A1409" t="s">
        <v>59</v>
      </c>
      <c r="E1409" s="39" t="s">
        <v>927</v>
      </c>
    </row>
    <row r="1410" spans="1:16" ht="12.75">
      <c r="A1410" t="s">
        <v>52</v>
      </c>
      <c s="34" t="s">
        <v>123</v>
      </c>
      <c s="34" t="s">
        <v>1163</v>
      </c>
      <c s="35" t="s">
        <v>5</v>
      </c>
      <c s="6" t="s">
        <v>1164</v>
      </c>
      <c s="36" t="s">
        <v>83</v>
      </c>
      <c s="37">
        <v>1</v>
      </c>
      <c s="36">
        <v>0</v>
      </c>
      <c s="36">
        <f>ROUND(G1410*H1410,6)</f>
      </c>
      <c r="L1410" s="38">
        <v>0</v>
      </c>
      <c s="32">
        <f>ROUND(ROUND(L1410,2)*ROUND(G1410,3),2)</f>
      </c>
      <c s="36" t="s">
        <v>56</v>
      </c>
      <c>
        <f>(M1410*21)/100</f>
      </c>
      <c t="s">
        <v>27</v>
      </c>
    </row>
    <row r="1411" spans="1:5" ht="12.75">
      <c r="A1411" s="35" t="s">
        <v>57</v>
      </c>
      <c r="E1411" s="39" t="s">
        <v>5</v>
      </c>
    </row>
    <row r="1412" spans="1:5" ht="12.75">
      <c r="A1412" s="35" t="s">
        <v>58</v>
      </c>
      <c r="E1412" s="40" t="s">
        <v>5</v>
      </c>
    </row>
    <row r="1413" spans="1:5" ht="140.25">
      <c r="A1413" t="s">
        <v>59</v>
      </c>
      <c r="E1413" s="39" t="s">
        <v>1000</v>
      </c>
    </row>
    <row r="1414" spans="1:16" ht="25.5">
      <c r="A1414" t="s">
        <v>52</v>
      </c>
      <c s="34" t="s">
        <v>128</v>
      </c>
      <c s="34" t="s">
        <v>1165</v>
      </c>
      <c s="35" t="s">
        <v>5</v>
      </c>
      <c s="6" t="s">
        <v>1166</v>
      </c>
      <c s="36" t="s">
        <v>83</v>
      </c>
      <c s="37">
        <v>2</v>
      </c>
      <c s="36">
        <v>0</v>
      </c>
      <c s="36">
        <f>ROUND(G1414*H1414,6)</f>
      </c>
      <c r="L1414" s="38">
        <v>0</v>
      </c>
      <c s="32">
        <f>ROUND(ROUND(L1414,2)*ROUND(G1414,3),2)</f>
      </c>
      <c s="36" t="s">
        <v>56</v>
      </c>
      <c>
        <f>(M1414*21)/100</f>
      </c>
      <c t="s">
        <v>27</v>
      </c>
    </row>
    <row r="1415" spans="1:5" ht="12.75">
      <c r="A1415" s="35" t="s">
        <v>57</v>
      </c>
      <c r="E1415" s="39" t="s">
        <v>5</v>
      </c>
    </row>
    <row r="1416" spans="1:5" ht="12.75">
      <c r="A1416" s="35" t="s">
        <v>58</v>
      </c>
      <c r="E1416" s="40" t="s">
        <v>5</v>
      </c>
    </row>
    <row r="1417" spans="1:5" ht="114.75">
      <c r="A1417" t="s">
        <v>59</v>
      </c>
      <c r="E1417" s="39" t="s">
        <v>927</v>
      </c>
    </row>
    <row r="1418" spans="1:16" ht="12.75">
      <c r="A1418" t="s">
        <v>52</v>
      </c>
      <c s="34" t="s">
        <v>131</v>
      </c>
      <c s="34" t="s">
        <v>1167</v>
      </c>
      <c s="35" t="s">
        <v>5</v>
      </c>
      <c s="6" t="s">
        <v>1168</v>
      </c>
      <c s="36" t="s">
        <v>83</v>
      </c>
      <c s="37">
        <v>2</v>
      </c>
      <c s="36">
        <v>0</v>
      </c>
      <c s="36">
        <f>ROUND(G1418*H1418,6)</f>
      </c>
      <c r="L1418" s="38">
        <v>0</v>
      </c>
      <c s="32">
        <f>ROUND(ROUND(L1418,2)*ROUND(G1418,3),2)</f>
      </c>
      <c s="36" t="s">
        <v>56</v>
      </c>
      <c>
        <f>(M1418*21)/100</f>
      </c>
      <c t="s">
        <v>27</v>
      </c>
    </row>
    <row r="1419" spans="1:5" ht="12.75">
      <c r="A1419" s="35" t="s">
        <v>57</v>
      </c>
      <c r="E1419" s="39" t="s">
        <v>5</v>
      </c>
    </row>
    <row r="1420" spans="1:5" ht="12.75">
      <c r="A1420" s="35" t="s">
        <v>58</v>
      </c>
      <c r="E1420" s="40" t="s">
        <v>5</v>
      </c>
    </row>
    <row r="1421" spans="1:5" ht="140.25">
      <c r="A1421" t="s">
        <v>59</v>
      </c>
      <c r="E1421" s="39" t="s">
        <v>1000</v>
      </c>
    </row>
    <row r="1422" spans="1:16" ht="25.5">
      <c r="A1422" t="s">
        <v>52</v>
      </c>
      <c s="34" t="s">
        <v>134</v>
      </c>
      <c s="34" t="s">
        <v>1169</v>
      </c>
      <c s="35" t="s">
        <v>5</v>
      </c>
      <c s="6" t="s">
        <v>1170</v>
      </c>
      <c s="36" t="s">
        <v>83</v>
      </c>
      <c s="37">
        <v>1</v>
      </c>
      <c s="36">
        <v>0</v>
      </c>
      <c s="36">
        <f>ROUND(G1422*H1422,6)</f>
      </c>
      <c r="L1422" s="38">
        <v>0</v>
      </c>
      <c s="32">
        <f>ROUND(ROUND(L1422,2)*ROUND(G1422,3),2)</f>
      </c>
      <c s="36" t="s">
        <v>56</v>
      </c>
      <c>
        <f>(M1422*21)/100</f>
      </c>
      <c t="s">
        <v>27</v>
      </c>
    </row>
    <row r="1423" spans="1:5" ht="12.75">
      <c r="A1423" s="35" t="s">
        <v>57</v>
      </c>
      <c r="E1423" s="39" t="s">
        <v>5</v>
      </c>
    </row>
    <row r="1424" spans="1:5" ht="12.75">
      <c r="A1424" s="35" t="s">
        <v>58</v>
      </c>
      <c r="E1424" s="40" t="s">
        <v>5</v>
      </c>
    </row>
    <row r="1425" spans="1:5" ht="114.75">
      <c r="A1425" t="s">
        <v>59</v>
      </c>
      <c r="E1425" s="39" t="s">
        <v>927</v>
      </c>
    </row>
    <row r="1426" spans="1:16" ht="12.75">
      <c r="A1426" t="s">
        <v>52</v>
      </c>
      <c s="34" t="s">
        <v>138</v>
      </c>
      <c s="34" t="s">
        <v>1116</v>
      </c>
      <c s="35" t="s">
        <v>5</v>
      </c>
      <c s="6" t="s">
        <v>1117</v>
      </c>
      <c s="36" t="s">
        <v>83</v>
      </c>
      <c s="37">
        <v>1</v>
      </c>
      <c s="36">
        <v>0</v>
      </c>
      <c s="36">
        <f>ROUND(G1426*H1426,6)</f>
      </c>
      <c r="L1426" s="38">
        <v>0</v>
      </c>
      <c s="32">
        <f>ROUND(ROUND(L1426,2)*ROUND(G1426,3),2)</f>
      </c>
      <c s="36" t="s">
        <v>56</v>
      </c>
      <c>
        <f>(M1426*21)/100</f>
      </c>
      <c t="s">
        <v>27</v>
      </c>
    </row>
    <row r="1427" spans="1:5" ht="12.75">
      <c r="A1427" s="35" t="s">
        <v>57</v>
      </c>
      <c r="E1427" s="39" t="s">
        <v>5</v>
      </c>
    </row>
    <row r="1428" spans="1:5" ht="12.75">
      <c r="A1428" s="35" t="s">
        <v>58</v>
      </c>
      <c r="E1428" s="40" t="s">
        <v>5</v>
      </c>
    </row>
    <row r="1429" spans="1:5" ht="140.25">
      <c r="A1429" t="s">
        <v>59</v>
      </c>
      <c r="E1429" s="39" t="s">
        <v>1000</v>
      </c>
    </row>
    <row r="1430" spans="1:16" ht="12.75">
      <c r="A1430" t="s">
        <v>52</v>
      </c>
      <c s="34" t="s">
        <v>142</v>
      </c>
      <c s="34" t="s">
        <v>1171</v>
      </c>
      <c s="35" t="s">
        <v>5</v>
      </c>
      <c s="6" t="s">
        <v>1172</v>
      </c>
      <c s="36" t="s">
        <v>83</v>
      </c>
      <c s="37">
        <v>1</v>
      </c>
      <c s="36">
        <v>0</v>
      </c>
      <c s="36">
        <f>ROUND(G1430*H1430,6)</f>
      </c>
      <c r="L1430" s="38">
        <v>0</v>
      </c>
      <c s="32">
        <f>ROUND(ROUND(L1430,2)*ROUND(G1430,3),2)</f>
      </c>
      <c s="36" t="s">
        <v>56</v>
      </c>
      <c>
        <f>(M1430*21)/100</f>
      </c>
      <c t="s">
        <v>27</v>
      </c>
    </row>
    <row r="1431" spans="1:5" ht="12.75">
      <c r="A1431" s="35" t="s">
        <v>57</v>
      </c>
      <c r="E1431" s="39" t="s">
        <v>5</v>
      </c>
    </row>
    <row r="1432" spans="1:5" ht="12.75">
      <c r="A1432" s="35" t="s">
        <v>58</v>
      </c>
      <c r="E1432" s="40" t="s">
        <v>5</v>
      </c>
    </row>
    <row r="1433" spans="1:5" ht="165.75">
      <c r="A1433" t="s">
        <v>59</v>
      </c>
      <c r="E1433" s="39" t="s">
        <v>607</v>
      </c>
    </row>
    <row r="1434" spans="1:16" ht="12.75">
      <c r="A1434" t="s">
        <v>52</v>
      </c>
      <c s="34" t="s">
        <v>146</v>
      </c>
      <c s="34" t="s">
        <v>1173</v>
      </c>
      <c s="35" t="s">
        <v>5</v>
      </c>
      <c s="6" t="s">
        <v>1174</v>
      </c>
      <c s="36" t="s">
        <v>83</v>
      </c>
      <c s="37">
        <v>2</v>
      </c>
      <c s="36">
        <v>0</v>
      </c>
      <c s="36">
        <f>ROUND(G1434*H1434,6)</f>
      </c>
      <c r="L1434" s="38">
        <v>0</v>
      </c>
      <c s="32">
        <f>ROUND(ROUND(L1434,2)*ROUND(G1434,3),2)</f>
      </c>
      <c s="36" t="s">
        <v>56</v>
      </c>
      <c>
        <f>(M1434*21)/100</f>
      </c>
      <c t="s">
        <v>27</v>
      </c>
    </row>
    <row r="1435" spans="1:5" ht="12.75">
      <c r="A1435" s="35" t="s">
        <v>57</v>
      </c>
      <c r="E1435" s="39" t="s">
        <v>5</v>
      </c>
    </row>
    <row r="1436" spans="1:5" ht="12.75">
      <c r="A1436" s="35" t="s">
        <v>58</v>
      </c>
      <c r="E1436" s="40" t="s">
        <v>5</v>
      </c>
    </row>
    <row r="1437" spans="1:5" ht="191.25">
      <c r="A1437" t="s">
        <v>59</v>
      </c>
      <c r="E1437" s="39" t="s">
        <v>1175</v>
      </c>
    </row>
    <row r="1438" spans="1:16" ht="12.75">
      <c r="A1438" t="s">
        <v>52</v>
      </c>
      <c s="34" t="s">
        <v>149</v>
      </c>
      <c s="34" t="s">
        <v>1176</v>
      </c>
      <c s="35" t="s">
        <v>5</v>
      </c>
      <c s="6" t="s">
        <v>1177</v>
      </c>
      <c s="36" t="s">
        <v>83</v>
      </c>
      <c s="37">
        <v>2</v>
      </c>
      <c s="36">
        <v>0</v>
      </c>
      <c s="36">
        <f>ROUND(G1438*H1438,6)</f>
      </c>
      <c r="L1438" s="38">
        <v>0</v>
      </c>
      <c s="32">
        <f>ROUND(ROUND(L1438,2)*ROUND(G1438,3),2)</f>
      </c>
      <c s="36" t="s">
        <v>56</v>
      </c>
      <c>
        <f>(M1438*21)/100</f>
      </c>
      <c t="s">
        <v>27</v>
      </c>
    </row>
    <row r="1439" spans="1:5" ht="12.75">
      <c r="A1439" s="35" t="s">
        <v>57</v>
      </c>
      <c r="E1439" s="39" t="s">
        <v>5</v>
      </c>
    </row>
    <row r="1440" spans="1:5" ht="12.75">
      <c r="A1440" s="35" t="s">
        <v>58</v>
      </c>
      <c r="E1440" s="40" t="s">
        <v>5</v>
      </c>
    </row>
    <row r="1441" spans="1:5" ht="140.25">
      <c r="A1441" t="s">
        <v>59</v>
      </c>
      <c r="E1441" s="39" t="s">
        <v>1000</v>
      </c>
    </row>
    <row r="1442" spans="1:16" ht="12.75">
      <c r="A1442" t="s">
        <v>52</v>
      </c>
      <c s="34" t="s">
        <v>152</v>
      </c>
      <c s="34" t="s">
        <v>1178</v>
      </c>
      <c s="35" t="s">
        <v>5</v>
      </c>
      <c s="6" t="s">
        <v>1179</v>
      </c>
      <c s="36" t="s">
        <v>83</v>
      </c>
      <c s="37">
        <v>2</v>
      </c>
      <c s="36">
        <v>0</v>
      </c>
      <c s="36">
        <f>ROUND(G1442*H1442,6)</f>
      </c>
      <c r="L1442" s="38">
        <v>0</v>
      </c>
      <c s="32">
        <f>ROUND(ROUND(L1442,2)*ROUND(G1442,3),2)</f>
      </c>
      <c s="36" t="s">
        <v>56</v>
      </c>
      <c>
        <f>(M1442*21)/100</f>
      </c>
      <c t="s">
        <v>27</v>
      </c>
    </row>
    <row r="1443" spans="1:5" ht="12.75">
      <c r="A1443" s="35" t="s">
        <v>57</v>
      </c>
      <c r="E1443" s="39" t="s">
        <v>5</v>
      </c>
    </row>
    <row r="1444" spans="1:5" ht="12.75">
      <c r="A1444" s="35" t="s">
        <v>58</v>
      </c>
      <c r="E1444" s="40" t="s">
        <v>5</v>
      </c>
    </row>
    <row r="1445" spans="1:5" ht="165.75">
      <c r="A1445" t="s">
        <v>59</v>
      </c>
      <c r="E1445" s="39" t="s">
        <v>607</v>
      </c>
    </row>
    <row r="1446" spans="1:16" ht="12.75">
      <c r="A1446" t="s">
        <v>52</v>
      </c>
      <c s="34" t="s">
        <v>155</v>
      </c>
      <c s="34" t="s">
        <v>1180</v>
      </c>
      <c s="35" t="s">
        <v>5</v>
      </c>
      <c s="6" t="s">
        <v>1181</v>
      </c>
      <c s="36" t="s">
        <v>83</v>
      </c>
      <c s="37">
        <v>2</v>
      </c>
      <c s="36">
        <v>0</v>
      </c>
      <c s="36">
        <f>ROUND(G1446*H1446,6)</f>
      </c>
      <c r="L1446" s="38">
        <v>0</v>
      </c>
      <c s="32">
        <f>ROUND(ROUND(L1446,2)*ROUND(G1446,3),2)</f>
      </c>
      <c s="36" t="s">
        <v>56</v>
      </c>
      <c>
        <f>(M1446*21)/100</f>
      </c>
      <c t="s">
        <v>27</v>
      </c>
    </row>
    <row r="1447" spans="1:5" ht="12.75">
      <c r="A1447" s="35" t="s">
        <v>57</v>
      </c>
      <c r="E1447" s="39" t="s">
        <v>5</v>
      </c>
    </row>
    <row r="1448" spans="1:5" ht="12.75">
      <c r="A1448" s="35" t="s">
        <v>58</v>
      </c>
      <c r="E1448" s="40" t="s">
        <v>5</v>
      </c>
    </row>
    <row r="1449" spans="1:5" ht="114.75">
      <c r="A1449" t="s">
        <v>59</v>
      </c>
      <c r="E1449" s="39" t="s">
        <v>927</v>
      </c>
    </row>
    <row r="1450" spans="1:16" ht="12.75">
      <c r="A1450" t="s">
        <v>52</v>
      </c>
      <c s="34" t="s">
        <v>159</v>
      </c>
      <c s="34" t="s">
        <v>1182</v>
      </c>
      <c s="35" t="s">
        <v>5</v>
      </c>
      <c s="6" t="s">
        <v>1183</v>
      </c>
      <c s="36" t="s">
        <v>83</v>
      </c>
      <c s="37">
        <v>2</v>
      </c>
      <c s="36">
        <v>0</v>
      </c>
      <c s="36">
        <f>ROUND(G1450*H1450,6)</f>
      </c>
      <c r="L1450" s="38">
        <v>0</v>
      </c>
      <c s="32">
        <f>ROUND(ROUND(L1450,2)*ROUND(G1450,3),2)</f>
      </c>
      <c s="36" t="s">
        <v>56</v>
      </c>
      <c>
        <f>(M1450*21)/100</f>
      </c>
      <c t="s">
        <v>27</v>
      </c>
    </row>
    <row r="1451" spans="1:5" ht="12.75">
      <c r="A1451" s="35" t="s">
        <v>57</v>
      </c>
      <c r="E1451" s="39" t="s">
        <v>5</v>
      </c>
    </row>
    <row r="1452" spans="1:5" ht="12.75">
      <c r="A1452" s="35" t="s">
        <v>58</v>
      </c>
      <c r="E1452" s="40" t="s">
        <v>5</v>
      </c>
    </row>
    <row r="1453" spans="1:5" ht="140.25">
      <c r="A1453" t="s">
        <v>59</v>
      </c>
      <c r="E1453" s="39" t="s">
        <v>1000</v>
      </c>
    </row>
    <row r="1454" spans="1:16" ht="12.75">
      <c r="A1454" t="s">
        <v>52</v>
      </c>
      <c s="34" t="s">
        <v>162</v>
      </c>
      <c s="34" t="s">
        <v>1184</v>
      </c>
      <c s="35" t="s">
        <v>5</v>
      </c>
      <c s="6" t="s">
        <v>1185</v>
      </c>
      <c s="36" t="s">
        <v>83</v>
      </c>
      <c s="37">
        <v>2</v>
      </c>
      <c s="36">
        <v>0</v>
      </c>
      <c s="36">
        <f>ROUND(G1454*H1454,6)</f>
      </c>
      <c r="L1454" s="38">
        <v>0</v>
      </c>
      <c s="32">
        <f>ROUND(ROUND(L1454,2)*ROUND(G1454,3),2)</f>
      </c>
      <c s="36" t="s">
        <v>56</v>
      </c>
      <c>
        <f>(M1454*21)/100</f>
      </c>
      <c t="s">
        <v>27</v>
      </c>
    </row>
    <row r="1455" spans="1:5" ht="12.75">
      <c r="A1455" s="35" t="s">
        <v>57</v>
      </c>
      <c r="E1455" s="39" t="s">
        <v>5</v>
      </c>
    </row>
    <row r="1456" spans="1:5" ht="12.75">
      <c r="A1456" s="35" t="s">
        <v>58</v>
      </c>
      <c r="E1456" s="40" t="s">
        <v>5</v>
      </c>
    </row>
    <row r="1457" spans="1:5" ht="165.75">
      <c r="A1457" t="s">
        <v>59</v>
      </c>
      <c r="E1457" s="39" t="s">
        <v>607</v>
      </c>
    </row>
    <row r="1458" spans="1:16" ht="12.75">
      <c r="A1458" t="s">
        <v>52</v>
      </c>
      <c s="34" t="s">
        <v>166</v>
      </c>
      <c s="34" t="s">
        <v>1186</v>
      </c>
      <c s="35" t="s">
        <v>5</v>
      </c>
      <c s="6" t="s">
        <v>1187</v>
      </c>
      <c s="36" t="s">
        <v>83</v>
      </c>
      <c s="37">
        <v>1</v>
      </c>
      <c s="36">
        <v>0</v>
      </c>
      <c s="36">
        <f>ROUND(G1458*H1458,6)</f>
      </c>
      <c r="L1458" s="38">
        <v>0</v>
      </c>
      <c s="32">
        <f>ROUND(ROUND(L1458,2)*ROUND(G1458,3),2)</f>
      </c>
      <c s="36" t="s">
        <v>56</v>
      </c>
      <c>
        <f>(M1458*21)/100</f>
      </c>
      <c t="s">
        <v>27</v>
      </c>
    </row>
    <row r="1459" spans="1:5" ht="12.75">
      <c r="A1459" s="35" t="s">
        <v>57</v>
      </c>
      <c r="E1459" s="39" t="s">
        <v>5</v>
      </c>
    </row>
    <row r="1460" spans="1:5" ht="12.75">
      <c r="A1460" s="35" t="s">
        <v>58</v>
      </c>
      <c r="E1460" s="40" t="s">
        <v>5</v>
      </c>
    </row>
    <row r="1461" spans="1:5" ht="114.75">
      <c r="A1461" t="s">
        <v>59</v>
      </c>
      <c r="E1461" s="39" t="s">
        <v>927</v>
      </c>
    </row>
    <row r="1462" spans="1:16" ht="12.75">
      <c r="A1462" t="s">
        <v>52</v>
      </c>
      <c s="34" t="s">
        <v>170</v>
      </c>
      <c s="34" t="s">
        <v>1188</v>
      </c>
      <c s="35" t="s">
        <v>5</v>
      </c>
      <c s="6" t="s">
        <v>1189</v>
      </c>
      <c s="36" t="s">
        <v>83</v>
      </c>
      <c s="37">
        <v>1</v>
      </c>
      <c s="36">
        <v>0</v>
      </c>
      <c s="36">
        <f>ROUND(G1462*H1462,6)</f>
      </c>
      <c r="L1462" s="38">
        <v>0</v>
      </c>
      <c s="32">
        <f>ROUND(ROUND(L1462,2)*ROUND(G1462,3),2)</f>
      </c>
      <c s="36" t="s">
        <v>56</v>
      </c>
      <c>
        <f>(M1462*21)/100</f>
      </c>
      <c t="s">
        <v>27</v>
      </c>
    </row>
    <row r="1463" spans="1:5" ht="12.75">
      <c r="A1463" s="35" t="s">
        <v>57</v>
      </c>
      <c r="E1463" s="39" t="s">
        <v>5</v>
      </c>
    </row>
    <row r="1464" spans="1:5" ht="12.75">
      <c r="A1464" s="35" t="s">
        <v>58</v>
      </c>
      <c r="E1464" s="40" t="s">
        <v>5</v>
      </c>
    </row>
    <row r="1465" spans="1:5" ht="140.25">
      <c r="A1465" t="s">
        <v>59</v>
      </c>
      <c r="E1465" s="39" t="s">
        <v>1000</v>
      </c>
    </row>
    <row r="1466" spans="1:16" ht="12.75">
      <c r="A1466" t="s">
        <v>52</v>
      </c>
      <c s="34" t="s">
        <v>173</v>
      </c>
      <c s="34" t="s">
        <v>1190</v>
      </c>
      <c s="35" t="s">
        <v>5</v>
      </c>
      <c s="6" t="s">
        <v>1191</v>
      </c>
      <c s="36" t="s">
        <v>83</v>
      </c>
      <c s="37">
        <v>1</v>
      </c>
      <c s="36">
        <v>0</v>
      </c>
      <c s="36">
        <f>ROUND(G1466*H1466,6)</f>
      </c>
      <c r="L1466" s="38">
        <v>0</v>
      </c>
      <c s="32">
        <f>ROUND(ROUND(L1466,2)*ROUND(G1466,3),2)</f>
      </c>
      <c s="36" t="s">
        <v>1122</v>
      </c>
      <c>
        <f>(M1466*21)/100</f>
      </c>
      <c t="s">
        <v>27</v>
      </c>
    </row>
    <row r="1467" spans="1:5" ht="12.75">
      <c r="A1467" s="35" t="s">
        <v>57</v>
      </c>
      <c r="E1467" s="39" t="s">
        <v>5</v>
      </c>
    </row>
    <row r="1468" spans="1:5" ht="12.75">
      <c r="A1468" s="35" t="s">
        <v>58</v>
      </c>
      <c r="E1468" s="40" t="s">
        <v>5</v>
      </c>
    </row>
    <row r="1469" spans="1:5" ht="114.75">
      <c r="A1469" t="s">
        <v>59</v>
      </c>
      <c r="E1469" s="39" t="s">
        <v>753</v>
      </c>
    </row>
    <row r="1470" spans="1:16" ht="12.75">
      <c r="A1470" t="s">
        <v>52</v>
      </c>
      <c s="34" t="s">
        <v>177</v>
      </c>
      <c s="34" t="s">
        <v>1192</v>
      </c>
      <c s="35" t="s">
        <v>5</v>
      </c>
      <c s="6" t="s">
        <v>1193</v>
      </c>
      <c s="36" t="s">
        <v>83</v>
      </c>
      <c s="37">
        <v>1</v>
      </c>
      <c s="36">
        <v>0</v>
      </c>
      <c s="36">
        <f>ROUND(G1470*H1470,6)</f>
      </c>
      <c r="L1470" s="38">
        <v>0</v>
      </c>
      <c s="32">
        <f>ROUND(ROUND(L1470,2)*ROUND(G1470,3),2)</f>
      </c>
      <c s="36" t="s">
        <v>1118</v>
      </c>
      <c>
        <f>(M1470*21)/100</f>
      </c>
      <c t="s">
        <v>27</v>
      </c>
    </row>
    <row r="1471" spans="1:5" ht="12.75">
      <c r="A1471" s="35" t="s">
        <v>57</v>
      </c>
      <c r="E1471" s="39" t="s">
        <v>5</v>
      </c>
    </row>
    <row r="1472" spans="1:5" ht="12.75">
      <c r="A1472" s="35" t="s">
        <v>58</v>
      </c>
      <c r="E1472" s="40" t="s">
        <v>5</v>
      </c>
    </row>
    <row r="1473" spans="1:5" ht="140.25">
      <c r="A1473" t="s">
        <v>59</v>
      </c>
      <c r="E1473" s="39" t="s">
        <v>644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14</v>
      </c>
      <c s="41">
        <f>Rekapitulace!C10</f>
      </c>
      <c s="20" t="s">
        <v>0</v>
      </c>
      <c t="s">
        <v>23</v>
      </c>
      <c t="s">
        <v>27</v>
      </c>
    </row>
    <row r="4" spans="1:16" ht="32" customHeight="1">
      <c r="A4" s="24" t="s">
        <v>20</v>
      </c>
      <c s="25" t="s">
        <v>28</v>
      </c>
      <c s="27" t="s">
        <v>14</v>
      </c>
      <c r="E4" s="26" t="s">
        <v>15</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COUNTIFS(L8:L31,"=0",A8:A31,"P")+COUNTIFS(L8:L31,"",A8:A31,"P")+SUM(Q8:Q31)</f>
      </c>
    </row>
    <row r="8" spans="1:13" ht="12.75">
      <c r="A8" t="s">
        <v>44</v>
      </c>
      <c r="C8" s="28" t="s">
        <v>1196</v>
      </c>
      <c r="E8" s="30" t="s">
        <v>1195</v>
      </c>
      <c r="J8" s="29">
        <f>0+J9</f>
      </c>
      <c s="29">
        <f>0+K9</f>
      </c>
      <c s="29">
        <f>0+L9</f>
      </c>
      <c s="29">
        <f>0+M9</f>
      </c>
    </row>
    <row r="9" spans="1:13" ht="25.5">
      <c r="A9" t="s">
        <v>46</v>
      </c>
      <c r="C9" s="31" t="s">
        <v>1197</v>
      </c>
      <c r="E9" s="33" t="s">
        <v>1198</v>
      </c>
      <c r="J9" s="32">
        <f>0+J10</f>
      </c>
      <c s="32">
        <f>0+K10</f>
      </c>
      <c s="32">
        <f>0+L10</f>
      </c>
      <c s="32">
        <f>0+M10</f>
      </c>
    </row>
    <row r="10" spans="1:13" ht="12.75">
      <c r="A10" t="s">
        <v>49</v>
      </c>
      <c r="C10" s="31" t="s">
        <v>1199</v>
      </c>
      <c r="E10" s="33" t="s">
        <v>1200</v>
      </c>
      <c r="J10" s="32">
        <f>0</f>
      </c>
      <c s="32">
        <f>0</f>
      </c>
      <c s="32">
        <f>0+L11+L15+L19+L23+L27+L31</f>
      </c>
      <c s="32">
        <f>0+M11+M15+M19+M23+M27+M31</f>
      </c>
    </row>
    <row r="11" spans="1:16" ht="12.75">
      <c r="A11" t="s">
        <v>52</v>
      </c>
      <c s="34" t="s">
        <v>50</v>
      </c>
      <c s="34" t="s">
        <v>642</v>
      </c>
      <c s="35" t="s">
        <v>5</v>
      </c>
      <c s="6" t="s">
        <v>1201</v>
      </c>
      <c s="36" t="s">
        <v>1202</v>
      </c>
      <c s="37">
        <v>2</v>
      </c>
      <c s="36">
        <v>0</v>
      </c>
      <c s="36">
        <f>ROUND(G11*H11,6)</f>
      </c>
      <c r="L11" s="38">
        <v>0</v>
      </c>
      <c s="32">
        <f>ROUND(ROUND(L11,2)*ROUND(G11,3),2)</f>
      </c>
      <c s="36" t="s">
        <v>655</v>
      </c>
      <c>
        <f>(M11*21)/100</f>
      </c>
      <c t="s">
        <v>27</v>
      </c>
    </row>
    <row r="12" spans="1:5" ht="12.75">
      <c r="A12" s="35" t="s">
        <v>57</v>
      </c>
      <c r="E12" s="39" t="s">
        <v>1201</v>
      </c>
    </row>
    <row r="13" spans="1:5" ht="12.75">
      <c r="A13" s="35" t="s">
        <v>58</v>
      </c>
      <c r="E13" s="40" t="s">
        <v>1203</v>
      </c>
    </row>
    <row r="14" spans="1:5" ht="25.5">
      <c r="A14" t="s">
        <v>59</v>
      </c>
      <c r="E14" s="39" t="s">
        <v>1204</v>
      </c>
    </row>
    <row r="15" spans="1:16" ht="12.75">
      <c r="A15" t="s">
        <v>52</v>
      </c>
      <c s="34" t="s">
        <v>27</v>
      </c>
      <c s="34" t="s">
        <v>1205</v>
      </c>
      <c s="35" t="s">
        <v>5</v>
      </c>
      <c s="6" t="s">
        <v>1206</v>
      </c>
      <c s="36" t="s">
        <v>1202</v>
      </c>
      <c s="37">
        <v>2</v>
      </c>
      <c s="36">
        <v>0</v>
      </c>
      <c s="36">
        <f>ROUND(G15*H15,6)</f>
      </c>
      <c r="L15" s="38">
        <v>0</v>
      </c>
      <c s="32">
        <f>ROUND(ROUND(L15,2)*ROUND(G15,3),2)</f>
      </c>
      <c s="36" t="s">
        <v>655</v>
      </c>
      <c>
        <f>(M15*21)/100</f>
      </c>
      <c t="s">
        <v>27</v>
      </c>
    </row>
    <row r="16" spans="1:5" ht="12.75">
      <c r="A16" s="35" t="s">
        <v>57</v>
      </c>
      <c r="E16" s="39" t="s">
        <v>1206</v>
      </c>
    </row>
    <row r="17" spans="1:5" ht="12.75">
      <c r="A17" s="35" t="s">
        <v>58</v>
      </c>
      <c r="E17" s="40" t="s">
        <v>1203</v>
      </c>
    </row>
    <row r="18" spans="1:5" ht="12.75">
      <c r="A18" t="s">
        <v>59</v>
      </c>
      <c r="E18" s="39" t="s">
        <v>5</v>
      </c>
    </row>
    <row r="19" spans="1:16" ht="12.75">
      <c r="A19" t="s">
        <v>52</v>
      </c>
      <c s="34" t="s">
        <v>26</v>
      </c>
      <c s="34" t="s">
        <v>1207</v>
      </c>
      <c s="35" t="s">
        <v>5</v>
      </c>
      <c s="6" t="s">
        <v>1208</v>
      </c>
      <c s="36" t="s">
        <v>1202</v>
      </c>
      <c s="37">
        <v>2</v>
      </c>
      <c s="36">
        <v>0</v>
      </c>
      <c s="36">
        <f>ROUND(G19*H19,6)</f>
      </c>
      <c r="L19" s="38">
        <v>0</v>
      </c>
      <c s="32">
        <f>ROUND(ROUND(L19,2)*ROUND(G19,3),2)</f>
      </c>
      <c s="36" t="s">
        <v>655</v>
      </c>
      <c>
        <f>(M19*21)/100</f>
      </c>
      <c t="s">
        <v>27</v>
      </c>
    </row>
    <row r="20" spans="1:5" ht="12.75">
      <c r="A20" s="35" t="s">
        <v>57</v>
      </c>
      <c r="E20" s="39" t="s">
        <v>1208</v>
      </c>
    </row>
    <row r="21" spans="1:5" ht="12.75">
      <c r="A21" s="35" t="s">
        <v>58</v>
      </c>
      <c r="E21" s="40" t="s">
        <v>1203</v>
      </c>
    </row>
    <row r="22" spans="1:5" ht="12.75">
      <c r="A22" t="s">
        <v>59</v>
      </c>
      <c r="E22" s="39" t="s">
        <v>5</v>
      </c>
    </row>
    <row r="23" spans="1:16" ht="12.75">
      <c r="A23" t="s">
        <v>52</v>
      </c>
      <c s="34" t="s">
        <v>65</v>
      </c>
      <c s="34" t="s">
        <v>1209</v>
      </c>
      <c s="35" t="s">
        <v>5</v>
      </c>
      <c s="6" t="s">
        <v>1210</v>
      </c>
      <c s="36" t="s">
        <v>1202</v>
      </c>
      <c s="37">
        <v>2</v>
      </c>
      <c s="36">
        <v>0</v>
      </c>
      <c s="36">
        <f>ROUND(G23*H23,6)</f>
      </c>
      <c r="L23" s="38">
        <v>0</v>
      </c>
      <c s="32">
        <f>ROUND(ROUND(L23,2)*ROUND(G23,3),2)</f>
      </c>
      <c s="36" t="s">
        <v>655</v>
      </c>
      <c>
        <f>(M23*21)/100</f>
      </c>
      <c t="s">
        <v>27</v>
      </c>
    </row>
    <row r="24" spans="1:5" ht="12.75">
      <c r="A24" s="35" t="s">
        <v>57</v>
      </c>
      <c r="E24" s="39" t="s">
        <v>1210</v>
      </c>
    </row>
    <row r="25" spans="1:5" ht="12.75">
      <c r="A25" s="35" t="s">
        <v>58</v>
      </c>
      <c r="E25" s="40" t="s">
        <v>1203</v>
      </c>
    </row>
    <row r="26" spans="1:5" ht="12.75">
      <c r="A26" t="s">
        <v>59</v>
      </c>
      <c r="E26" s="39" t="s">
        <v>5</v>
      </c>
    </row>
    <row r="27" spans="1:16" ht="12.75">
      <c r="A27" t="s">
        <v>52</v>
      </c>
      <c s="34" t="s">
        <v>70</v>
      </c>
      <c s="34" t="s">
        <v>1211</v>
      </c>
      <c s="35" t="s">
        <v>5</v>
      </c>
      <c s="6" t="s">
        <v>1212</v>
      </c>
      <c s="36" t="s">
        <v>1202</v>
      </c>
      <c s="37">
        <v>2</v>
      </c>
      <c s="36">
        <v>0</v>
      </c>
      <c s="36">
        <f>ROUND(G27*H27,6)</f>
      </c>
      <c r="L27" s="38">
        <v>0</v>
      </c>
      <c s="32">
        <f>ROUND(ROUND(L27,2)*ROUND(G27,3),2)</f>
      </c>
      <c s="36" t="s">
        <v>655</v>
      </c>
      <c>
        <f>(M27*21)/100</f>
      </c>
      <c t="s">
        <v>27</v>
      </c>
    </row>
    <row r="28" spans="1:5" ht="12.75">
      <c r="A28" s="35" t="s">
        <v>57</v>
      </c>
      <c r="E28" s="39" t="s">
        <v>1212</v>
      </c>
    </row>
    <row r="29" spans="1:5" ht="12.75">
      <c r="A29" s="35" t="s">
        <v>58</v>
      </c>
      <c r="E29" s="40" t="s">
        <v>1203</v>
      </c>
    </row>
    <row r="30" spans="1:5" ht="12.75">
      <c r="A30" t="s">
        <v>59</v>
      </c>
      <c r="E30" s="39" t="s">
        <v>5</v>
      </c>
    </row>
    <row r="31" spans="1:16" ht="12.75">
      <c r="A31" t="s">
        <v>52</v>
      </c>
      <c s="34" t="s">
        <v>74</v>
      </c>
      <c s="34" t="s">
        <v>1213</v>
      </c>
      <c s="35" t="s">
        <v>5</v>
      </c>
      <c s="6" t="s">
        <v>1214</v>
      </c>
      <c s="36" t="s">
        <v>1202</v>
      </c>
      <c s="37">
        <v>2</v>
      </c>
      <c s="36">
        <v>0</v>
      </c>
      <c s="36">
        <f>ROUND(G31*H31,6)</f>
      </c>
      <c r="L31" s="38">
        <v>0</v>
      </c>
      <c s="32">
        <f>ROUND(ROUND(L31,2)*ROUND(G31,3),2)</f>
      </c>
      <c s="36" t="s">
        <v>655</v>
      </c>
      <c>
        <f>(M31*21)/100</f>
      </c>
      <c t="s">
        <v>27</v>
      </c>
    </row>
    <row r="32" spans="1:5" ht="12.75">
      <c r="A32" s="35" t="s">
        <v>57</v>
      </c>
      <c r="E32" s="39" t="s">
        <v>1214</v>
      </c>
    </row>
    <row r="33" spans="1:5" ht="12.75">
      <c r="A33" s="35" t="s">
        <v>58</v>
      </c>
      <c r="E33" s="40" t="s">
        <v>1203</v>
      </c>
    </row>
    <row r="34" spans="1:5" ht="12.75">
      <c r="A34" t="s">
        <v>59</v>
      </c>
      <c r="E3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COUNTIFS(L8:L240,"=0",A8:A240,"P")+COUNTIFS(L8:L240,"",A8:A240,"P")+SUM(Q8:Q240)</f>
      </c>
    </row>
    <row r="8" spans="1:13" ht="12.75">
      <c r="A8" t="s">
        <v>44</v>
      </c>
      <c r="C8" s="28" t="s">
        <v>1219</v>
      </c>
      <c r="E8" s="30" t="s">
        <v>1218</v>
      </c>
      <c r="J8" s="29">
        <f>0+J9</f>
      </c>
      <c s="29">
        <f>0+K9</f>
      </c>
      <c s="29">
        <f>0+L9</f>
      </c>
      <c s="29">
        <f>0+M9</f>
      </c>
    </row>
    <row r="9" spans="1:13" ht="12.75">
      <c r="A9" t="s">
        <v>46</v>
      </c>
      <c r="C9" s="31" t="s">
        <v>1220</v>
      </c>
      <c r="E9" s="33" t="s">
        <v>1221</v>
      </c>
      <c r="J9" s="32">
        <f>0+J10+J23+J32+J89+J94+J159</f>
      </c>
      <c s="32">
        <f>0+K10+K23+K32+K89+K94+K159</f>
      </c>
      <c s="32">
        <f>0+L10+L23+L32+L89+L94+L159</f>
      </c>
      <c s="32">
        <f>0+M10+M23+M32+M89+M94+M159</f>
      </c>
    </row>
    <row r="10" spans="1:13" ht="12.75">
      <c r="A10" t="s">
        <v>49</v>
      </c>
      <c r="C10" s="31" t="s">
        <v>334</v>
      </c>
      <c r="E10" s="33" t="s">
        <v>1222</v>
      </c>
      <c r="J10" s="32">
        <f>0</f>
      </c>
      <c s="32">
        <f>0</f>
      </c>
      <c s="32">
        <f>0+L11+L15+L19</f>
      </c>
      <c s="32">
        <f>0+M11+M15+M19</f>
      </c>
    </row>
    <row r="11" spans="1:16" ht="12.75">
      <c r="A11" t="s">
        <v>52</v>
      </c>
      <c s="34" t="s">
        <v>50</v>
      </c>
      <c s="34" t="s">
        <v>1223</v>
      </c>
      <c s="35" t="s">
        <v>5</v>
      </c>
      <c s="6" t="s">
        <v>1224</v>
      </c>
      <c s="36" t="s">
        <v>280</v>
      </c>
      <c s="37">
        <v>200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6" ht="12.75">
      <c r="A15" t="s">
        <v>52</v>
      </c>
      <c s="34" t="s">
        <v>27</v>
      </c>
      <c s="34" t="s">
        <v>1226</v>
      </c>
      <c s="35" t="s">
        <v>5</v>
      </c>
      <c s="6" t="s">
        <v>1227</v>
      </c>
      <c s="36" t="s">
        <v>321</v>
      </c>
      <c s="37">
        <v>0.778</v>
      </c>
      <c s="36">
        <v>0</v>
      </c>
      <c s="36">
        <f>ROUND(G15*H15,6)</f>
      </c>
      <c r="L15" s="38">
        <v>0</v>
      </c>
      <c s="32">
        <f>ROUND(ROUND(L15,2)*ROUND(G15,3),2)</f>
      </c>
      <c s="36" t="s">
        <v>655</v>
      </c>
      <c>
        <f>(M15*21)/100</f>
      </c>
      <c t="s">
        <v>27</v>
      </c>
    </row>
    <row r="16" spans="1:5" ht="12.75">
      <c r="A16" s="35" t="s">
        <v>57</v>
      </c>
      <c r="E16" s="39" t="s">
        <v>5</v>
      </c>
    </row>
    <row r="17" spans="1:5" ht="12.75">
      <c r="A17" s="35" t="s">
        <v>58</v>
      </c>
      <c r="E17" s="40" t="s">
        <v>1228</v>
      </c>
    </row>
    <row r="18" spans="1:5" ht="38.25">
      <c r="A18" t="s">
        <v>59</v>
      </c>
      <c r="E18" s="39" t="s">
        <v>1229</v>
      </c>
    </row>
    <row r="19" spans="1:16" ht="12.75">
      <c r="A19" t="s">
        <v>52</v>
      </c>
      <c s="34" t="s">
        <v>26</v>
      </c>
      <c s="34" t="s">
        <v>1230</v>
      </c>
      <c s="35" t="s">
        <v>5</v>
      </c>
      <c s="6" t="s">
        <v>1231</v>
      </c>
      <c s="36" t="s">
        <v>321</v>
      </c>
      <c s="37">
        <v>0.778</v>
      </c>
      <c s="36">
        <v>0</v>
      </c>
      <c s="36">
        <f>ROUND(G19*H19,6)</f>
      </c>
      <c r="L19" s="38">
        <v>0</v>
      </c>
      <c s="32">
        <f>ROUND(ROUND(L19,2)*ROUND(G19,3),2)</f>
      </c>
      <c s="36" t="s">
        <v>655</v>
      </c>
      <c>
        <f>(M19*21)/100</f>
      </c>
      <c t="s">
        <v>27</v>
      </c>
    </row>
    <row r="20" spans="1:5" ht="12.75">
      <c r="A20" s="35" t="s">
        <v>57</v>
      </c>
      <c r="E20" s="39" t="s">
        <v>5</v>
      </c>
    </row>
    <row r="21" spans="1:5" ht="12.75">
      <c r="A21" s="35" t="s">
        <v>58</v>
      </c>
      <c r="E21" s="40" t="s">
        <v>1228</v>
      </c>
    </row>
    <row r="22" spans="1:5" ht="25.5">
      <c r="A22" t="s">
        <v>59</v>
      </c>
      <c r="E22" s="39" t="s">
        <v>1232</v>
      </c>
    </row>
    <row r="23" spans="1:13" ht="12.75">
      <c r="A23" t="s">
        <v>49</v>
      </c>
      <c r="C23" s="31" t="s">
        <v>50</v>
      </c>
      <c r="E23" s="33" t="s">
        <v>51</v>
      </c>
      <c r="J23" s="32">
        <f>0</f>
      </c>
      <c s="32">
        <f>0</f>
      </c>
      <c s="32">
        <f>0+L24+L28</f>
      </c>
      <c s="32">
        <f>0+M24+M28</f>
      </c>
    </row>
    <row r="24" spans="1:16" ht="12.75">
      <c r="A24" t="s">
        <v>52</v>
      </c>
      <c s="34" t="s">
        <v>65</v>
      </c>
      <c s="34" t="s">
        <v>1233</v>
      </c>
      <c s="35" t="s">
        <v>5</v>
      </c>
      <c s="6" t="s">
        <v>1234</v>
      </c>
      <c s="36" t="s">
        <v>55</v>
      </c>
      <c s="37">
        <v>5</v>
      </c>
      <c s="36">
        <v>0</v>
      </c>
      <c s="36">
        <f>ROUND(G24*H24,6)</f>
      </c>
      <c r="L24" s="38">
        <v>0</v>
      </c>
      <c s="32">
        <f>ROUND(ROUND(L24,2)*ROUND(G24,3),2)</f>
      </c>
      <c s="36" t="s">
        <v>56</v>
      </c>
      <c>
        <f>(M24*21)/100</f>
      </c>
      <c t="s">
        <v>27</v>
      </c>
    </row>
    <row r="25" spans="1:5" ht="12.75">
      <c r="A25" s="35" t="s">
        <v>57</v>
      </c>
      <c r="E25" s="39" t="s">
        <v>1235</v>
      </c>
    </row>
    <row r="26" spans="1:5" ht="12.75">
      <c r="A26" s="35" t="s">
        <v>58</v>
      </c>
      <c r="E26" s="40" t="s">
        <v>5</v>
      </c>
    </row>
    <row r="27" spans="1:5" ht="63.75">
      <c r="A27" t="s">
        <v>59</v>
      </c>
      <c r="E27" s="39" t="s">
        <v>1236</v>
      </c>
    </row>
    <row r="28" spans="1:16" ht="12.75">
      <c r="A28" t="s">
        <v>52</v>
      </c>
      <c s="34" t="s">
        <v>70</v>
      </c>
      <c s="34" t="s">
        <v>1237</v>
      </c>
      <c s="35" t="s">
        <v>5</v>
      </c>
      <c s="6" t="s">
        <v>1238</v>
      </c>
      <c s="36" t="s">
        <v>55</v>
      </c>
      <c s="37">
        <v>480</v>
      </c>
      <c s="36">
        <v>0</v>
      </c>
      <c s="36">
        <f>ROUND(G28*H28,6)</f>
      </c>
      <c r="L28" s="38">
        <v>0</v>
      </c>
      <c s="32">
        <f>ROUND(ROUND(L28,2)*ROUND(G28,3),2)</f>
      </c>
      <c s="36" t="s">
        <v>655</v>
      </c>
      <c>
        <f>(M28*21)/100</f>
      </c>
      <c t="s">
        <v>27</v>
      </c>
    </row>
    <row r="29" spans="1:5" ht="12.75">
      <c r="A29" s="35" t="s">
        <v>57</v>
      </c>
      <c r="E29" s="39" t="s">
        <v>1239</v>
      </c>
    </row>
    <row r="30" spans="1:5" ht="12.75">
      <c r="A30" s="35" t="s">
        <v>58</v>
      </c>
      <c r="E30" s="40" t="s">
        <v>1240</v>
      </c>
    </row>
    <row r="31" spans="1:5" ht="255">
      <c r="A31" t="s">
        <v>59</v>
      </c>
      <c r="E31" s="39" t="s">
        <v>1241</v>
      </c>
    </row>
    <row r="32" spans="1:13" ht="12.75">
      <c r="A32" t="s">
        <v>49</v>
      </c>
      <c r="C32" s="31" t="s">
        <v>70</v>
      </c>
      <c r="E32" s="33" t="s">
        <v>1242</v>
      </c>
      <c r="J32" s="32">
        <f>0</f>
      </c>
      <c s="32">
        <f>0</f>
      </c>
      <c s="32">
        <f>0+L33+L37+L41+L45+L49+L53+L57+L61+L65+L69+L73+L77+L81+L85</f>
      </c>
      <c s="32">
        <f>0+M33+M37+M41+M45+M49+M53+M57+M61+M65+M69+M73+M77+M81+M85</f>
      </c>
    </row>
    <row r="33" spans="1:16" ht="12.75">
      <c r="A33" t="s">
        <v>52</v>
      </c>
      <c s="34" t="s">
        <v>74</v>
      </c>
      <c s="34" t="s">
        <v>1243</v>
      </c>
      <c s="35" t="s">
        <v>5</v>
      </c>
      <c s="6" t="s">
        <v>1244</v>
      </c>
      <c s="36" t="s">
        <v>55</v>
      </c>
      <c s="37">
        <v>564</v>
      </c>
      <c s="36">
        <v>0</v>
      </c>
      <c s="36">
        <f>ROUND(G33*H33,6)</f>
      </c>
      <c r="L33" s="38">
        <v>0</v>
      </c>
      <c s="32">
        <f>ROUND(ROUND(L33,2)*ROUND(G33,3),2)</f>
      </c>
      <c s="36" t="s">
        <v>56</v>
      </c>
      <c>
        <f>(M33*21)/100</f>
      </c>
      <c t="s">
        <v>27</v>
      </c>
    </row>
    <row r="34" spans="1:5" ht="25.5">
      <c r="A34" s="35" t="s">
        <v>57</v>
      </c>
      <c r="E34" s="39" t="s">
        <v>1245</v>
      </c>
    </row>
    <row r="35" spans="1:5" ht="12.75">
      <c r="A35" s="35" t="s">
        <v>58</v>
      </c>
      <c r="E35" s="40" t="s">
        <v>1246</v>
      </c>
    </row>
    <row r="36" spans="1:5" ht="89.25">
      <c r="A36" t="s">
        <v>59</v>
      </c>
      <c r="E36" s="39" t="s">
        <v>1247</v>
      </c>
    </row>
    <row r="37" spans="1:16" ht="12.75">
      <c r="A37" t="s">
        <v>52</v>
      </c>
      <c s="34" t="s">
        <v>79</v>
      </c>
      <c s="34" t="s">
        <v>1248</v>
      </c>
      <c s="35" t="s">
        <v>5</v>
      </c>
      <c s="6" t="s">
        <v>1249</v>
      </c>
      <c s="36" t="s">
        <v>55</v>
      </c>
      <c s="37">
        <v>170</v>
      </c>
      <c s="36">
        <v>0</v>
      </c>
      <c s="36">
        <f>ROUND(G37*H37,6)</f>
      </c>
      <c r="L37" s="38">
        <v>0</v>
      </c>
      <c s="32">
        <f>ROUND(ROUND(L37,2)*ROUND(G37,3),2)</f>
      </c>
      <c s="36" t="s">
        <v>56</v>
      </c>
      <c>
        <f>(M37*21)/100</f>
      </c>
      <c t="s">
        <v>27</v>
      </c>
    </row>
    <row r="38" spans="1:5" ht="12.75">
      <c r="A38" s="35" t="s">
        <v>57</v>
      </c>
      <c r="E38" s="39" t="s">
        <v>1250</v>
      </c>
    </row>
    <row r="39" spans="1:5" ht="12.75">
      <c r="A39" s="35" t="s">
        <v>58</v>
      </c>
      <c r="E39" s="40" t="s">
        <v>5</v>
      </c>
    </row>
    <row r="40" spans="1:5" ht="89.25">
      <c r="A40" t="s">
        <v>59</v>
      </c>
      <c r="E40" s="39" t="s">
        <v>1247</v>
      </c>
    </row>
    <row r="41" spans="1:16" ht="25.5">
      <c r="A41" t="s">
        <v>52</v>
      </c>
      <c s="34" t="s">
        <v>85</v>
      </c>
      <c s="34" t="s">
        <v>1251</v>
      </c>
      <c s="35" t="s">
        <v>5</v>
      </c>
      <c s="6" t="s">
        <v>1252</v>
      </c>
      <c s="36" t="s">
        <v>68</v>
      </c>
      <c s="37">
        <v>100</v>
      </c>
      <c s="36">
        <v>0</v>
      </c>
      <c s="36">
        <f>ROUND(G41*H41,6)</f>
      </c>
      <c r="L41" s="38">
        <v>0</v>
      </c>
      <c s="32">
        <f>ROUND(ROUND(L41,2)*ROUND(G41,3),2)</f>
      </c>
      <c s="36" t="s">
        <v>56</v>
      </c>
      <c>
        <f>(M41*21)/100</f>
      </c>
      <c t="s">
        <v>27</v>
      </c>
    </row>
    <row r="42" spans="1:5" ht="12.75">
      <c r="A42" s="35" t="s">
        <v>57</v>
      </c>
      <c r="E42" s="39" t="s">
        <v>5</v>
      </c>
    </row>
    <row r="43" spans="1:5" ht="12.75">
      <c r="A43" s="35" t="s">
        <v>58</v>
      </c>
      <c r="E43" s="40" t="s">
        <v>5</v>
      </c>
    </row>
    <row r="44" spans="1:5" ht="293.25">
      <c r="A44" t="s">
        <v>59</v>
      </c>
      <c r="E44" s="39" t="s">
        <v>1253</v>
      </c>
    </row>
    <row r="45" spans="1:16" ht="12.75">
      <c r="A45" t="s">
        <v>52</v>
      </c>
      <c s="34" t="s">
        <v>89</v>
      </c>
      <c s="34" t="s">
        <v>1254</v>
      </c>
      <c s="35" t="s">
        <v>5</v>
      </c>
      <c s="6" t="s">
        <v>1255</v>
      </c>
      <c s="36" t="s">
        <v>68</v>
      </c>
      <c s="37">
        <v>88</v>
      </c>
      <c s="36">
        <v>0</v>
      </c>
      <c s="36">
        <f>ROUND(G45*H45,6)</f>
      </c>
      <c r="L45" s="38">
        <v>0</v>
      </c>
      <c s="32">
        <f>ROUND(ROUND(L45,2)*ROUND(G45,3),2)</f>
      </c>
      <c s="36" t="s">
        <v>56</v>
      </c>
      <c>
        <f>(M45*21)/100</f>
      </c>
      <c t="s">
        <v>27</v>
      </c>
    </row>
    <row r="46" spans="1:5" ht="25.5">
      <c r="A46" s="35" t="s">
        <v>57</v>
      </c>
      <c r="E46" s="39" t="s">
        <v>1256</v>
      </c>
    </row>
    <row r="47" spans="1:5" ht="12.75">
      <c r="A47" s="35" t="s">
        <v>58</v>
      </c>
      <c r="E47" s="40" t="s">
        <v>1257</v>
      </c>
    </row>
    <row r="48" spans="1:5" ht="280.5">
      <c r="A48" t="s">
        <v>59</v>
      </c>
      <c r="E48" s="39" t="s">
        <v>1258</v>
      </c>
    </row>
    <row r="49" spans="1:16" ht="25.5">
      <c r="A49" t="s">
        <v>52</v>
      </c>
      <c s="34" t="s">
        <v>93</v>
      </c>
      <c s="34" t="s">
        <v>1259</v>
      </c>
      <c s="35" t="s">
        <v>5</v>
      </c>
      <c s="6" t="s">
        <v>1260</v>
      </c>
      <c s="36" t="s">
        <v>68</v>
      </c>
      <c s="37">
        <v>744.358</v>
      </c>
      <c s="36">
        <v>0</v>
      </c>
      <c s="36">
        <f>ROUND(G49*H49,6)</f>
      </c>
      <c r="L49" s="38">
        <v>0</v>
      </c>
      <c s="32">
        <f>ROUND(ROUND(L49,2)*ROUND(G49,3),2)</f>
      </c>
      <c s="36" t="s">
        <v>56</v>
      </c>
      <c>
        <f>(M49*21)/100</f>
      </c>
      <c t="s">
        <v>27</v>
      </c>
    </row>
    <row r="50" spans="1:5" ht="12.75">
      <c r="A50" s="35" t="s">
        <v>57</v>
      </c>
      <c r="E50" s="39" t="s">
        <v>1261</v>
      </c>
    </row>
    <row r="51" spans="1:5" ht="12.75">
      <c r="A51" s="35" t="s">
        <v>58</v>
      </c>
      <c r="E51" s="40" t="s">
        <v>1262</v>
      </c>
    </row>
    <row r="52" spans="1:5" ht="127.5">
      <c r="A52" t="s">
        <v>59</v>
      </c>
      <c r="E52" s="39" t="s">
        <v>1263</v>
      </c>
    </row>
    <row r="53" spans="1:16" ht="25.5">
      <c r="A53" t="s">
        <v>52</v>
      </c>
      <c s="34" t="s">
        <v>97</v>
      </c>
      <c s="34" t="s">
        <v>1264</v>
      </c>
      <c s="35" t="s">
        <v>5</v>
      </c>
      <c s="6" t="s">
        <v>1265</v>
      </c>
      <c s="36" t="s">
        <v>68</v>
      </c>
      <c s="37">
        <v>257.426</v>
      </c>
      <c s="36">
        <v>0</v>
      </c>
      <c s="36">
        <f>ROUND(G53*H53,6)</f>
      </c>
      <c r="L53" s="38">
        <v>0</v>
      </c>
      <c s="32">
        <f>ROUND(ROUND(L53,2)*ROUND(G53,3),2)</f>
      </c>
      <c s="36" t="s">
        <v>56</v>
      </c>
      <c>
        <f>(M53*21)/100</f>
      </c>
      <c t="s">
        <v>27</v>
      </c>
    </row>
    <row r="54" spans="1:5" ht="12.75">
      <c r="A54" s="35" t="s">
        <v>57</v>
      </c>
      <c r="E54" s="39" t="s">
        <v>5</v>
      </c>
    </row>
    <row r="55" spans="1:5" ht="12.75">
      <c r="A55" s="35" t="s">
        <v>58</v>
      </c>
      <c r="E55" s="40" t="s">
        <v>1266</v>
      </c>
    </row>
    <row r="56" spans="1:5" ht="127.5">
      <c r="A56" t="s">
        <v>59</v>
      </c>
      <c r="E56" s="39" t="s">
        <v>1263</v>
      </c>
    </row>
    <row r="57" spans="1:16" ht="25.5">
      <c r="A57" t="s">
        <v>52</v>
      </c>
      <c s="34" t="s">
        <v>100</v>
      </c>
      <c s="34" t="s">
        <v>1267</v>
      </c>
      <c s="35" t="s">
        <v>5</v>
      </c>
      <c s="6" t="s">
        <v>1268</v>
      </c>
      <c s="36" t="s">
        <v>83</v>
      </c>
      <c s="37">
        <v>4</v>
      </c>
      <c s="36">
        <v>0</v>
      </c>
      <c s="36">
        <f>ROUND(G57*H57,6)</f>
      </c>
      <c r="L57" s="38">
        <v>0</v>
      </c>
      <c s="32">
        <f>ROUND(ROUND(L57,2)*ROUND(G57,3),2)</f>
      </c>
      <c s="36" t="s">
        <v>56</v>
      </c>
      <c>
        <f>(M57*21)/100</f>
      </c>
      <c t="s">
        <v>27</v>
      </c>
    </row>
    <row r="58" spans="1:5" ht="12.75">
      <c r="A58" s="35" t="s">
        <v>57</v>
      </c>
      <c r="E58" s="39" t="s">
        <v>5</v>
      </c>
    </row>
    <row r="59" spans="1:5" ht="12.75">
      <c r="A59" s="35" t="s">
        <v>58</v>
      </c>
      <c r="E59" s="40" t="s">
        <v>5</v>
      </c>
    </row>
    <row r="60" spans="1:5" ht="204">
      <c r="A60" t="s">
        <v>59</v>
      </c>
      <c r="E60" s="39" t="s">
        <v>1269</v>
      </c>
    </row>
    <row r="61" spans="1:16" ht="12.75">
      <c r="A61" t="s">
        <v>52</v>
      </c>
      <c s="34" t="s">
        <v>104</v>
      </c>
      <c s="34" t="s">
        <v>1270</v>
      </c>
      <c s="35" t="s">
        <v>5</v>
      </c>
      <c s="6" t="s">
        <v>1271</v>
      </c>
      <c s="36" t="s">
        <v>83</v>
      </c>
      <c s="37">
        <v>24</v>
      </c>
      <c s="36">
        <v>0</v>
      </c>
      <c s="36">
        <f>ROUND(G61*H61,6)</f>
      </c>
      <c r="L61" s="38">
        <v>0</v>
      </c>
      <c s="32">
        <f>ROUND(ROUND(L61,2)*ROUND(G61,3),2)</f>
      </c>
      <c s="36" t="s">
        <v>56</v>
      </c>
      <c>
        <f>(M61*21)/100</f>
      </c>
      <c t="s">
        <v>27</v>
      </c>
    </row>
    <row r="62" spans="1:5" ht="12.75">
      <c r="A62" s="35" t="s">
        <v>57</v>
      </c>
      <c r="E62" s="39" t="s">
        <v>1272</v>
      </c>
    </row>
    <row r="63" spans="1:5" ht="12.75">
      <c r="A63" s="35" t="s">
        <v>58</v>
      </c>
      <c r="E63" s="40" t="s">
        <v>1273</v>
      </c>
    </row>
    <row r="64" spans="1:5" ht="267.75">
      <c r="A64" t="s">
        <v>59</v>
      </c>
      <c r="E64" s="39" t="s">
        <v>1274</v>
      </c>
    </row>
    <row r="65" spans="1:16" ht="12.75">
      <c r="A65" t="s">
        <v>52</v>
      </c>
      <c s="34" t="s">
        <v>108</v>
      </c>
      <c s="34" t="s">
        <v>1275</v>
      </c>
      <c s="35" t="s">
        <v>5</v>
      </c>
      <c s="6" t="s">
        <v>1276</v>
      </c>
      <c s="36" t="s">
        <v>68</v>
      </c>
      <c s="37">
        <v>778</v>
      </c>
      <c s="36">
        <v>0</v>
      </c>
      <c s="36">
        <f>ROUND(G65*H65,6)</f>
      </c>
      <c r="L65" s="38">
        <v>0</v>
      </c>
      <c s="32">
        <f>ROUND(ROUND(L65,2)*ROUND(G65,3),2)</f>
      </c>
      <c s="36" t="s">
        <v>56</v>
      </c>
      <c>
        <f>(M65*21)/100</f>
      </c>
      <c t="s">
        <v>27</v>
      </c>
    </row>
    <row r="66" spans="1:5" ht="12.75">
      <c r="A66" s="35" t="s">
        <v>57</v>
      </c>
      <c r="E66" s="39" t="s">
        <v>5</v>
      </c>
    </row>
    <row r="67" spans="1:5" ht="12.75">
      <c r="A67" s="35" t="s">
        <v>58</v>
      </c>
      <c r="E67" s="40" t="s">
        <v>1277</v>
      </c>
    </row>
    <row r="68" spans="1:5" ht="178.5">
      <c r="A68" t="s">
        <v>59</v>
      </c>
      <c r="E68" s="39" t="s">
        <v>1278</v>
      </c>
    </row>
    <row r="69" spans="1:16" ht="12.75">
      <c r="A69" t="s">
        <v>52</v>
      </c>
      <c s="34" t="s">
        <v>112</v>
      </c>
      <c s="34" t="s">
        <v>1279</v>
      </c>
      <c s="35" t="s">
        <v>5</v>
      </c>
      <c s="6" t="s">
        <v>1280</v>
      </c>
      <c s="36" t="s">
        <v>55</v>
      </c>
      <c s="37">
        <v>5</v>
      </c>
      <c s="36">
        <v>0</v>
      </c>
      <c s="36">
        <f>ROUND(G69*H69,6)</f>
      </c>
      <c r="L69" s="38">
        <v>0</v>
      </c>
      <c s="32">
        <f>ROUND(ROUND(L69,2)*ROUND(G69,3),2)</f>
      </c>
      <c s="36" t="s">
        <v>56</v>
      </c>
      <c>
        <f>(M69*21)/100</f>
      </c>
      <c t="s">
        <v>27</v>
      </c>
    </row>
    <row r="70" spans="1:5" ht="12.75">
      <c r="A70" s="35" t="s">
        <v>57</v>
      </c>
      <c r="E70" s="39" t="s">
        <v>1281</v>
      </c>
    </row>
    <row r="71" spans="1:5" ht="12.75">
      <c r="A71" s="35" t="s">
        <v>58</v>
      </c>
      <c r="E71" s="40" t="s">
        <v>1282</v>
      </c>
    </row>
    <row r="72" spans="1:5" ht="127.5">
      <c r="A72" t="s">
        <v>59</v>
      </c>
      <c r="E72" s="39" t="s">
        <v>1283</v>
      </c>
    </row>
    <row r="73" spans="1:16" ht="12.75">
      <c r="A73" t="s">
        <v>52</v>
      </c>
      <c s="34" t="s">
        <v>116</v>
      </c>
      <c s="34" t="s">
        <v>1284</v>
      </c>
      <c s="35" t="s">
        <v>5</v>
      </c>
      <c s="6" t="s">
        <v>1285</v>
      </c>
      <c s="36" t="s">
        <v>77</v>
      </c>
      <c s="37">
        <v>25</v>
      </c>
      <c s="36">
        <v>0</v>
      </c>
      <c s="36">
        <f>ROUND(G73*H73,6)</f>
      </c>
      <c r="L73" s="38">
        <v>0</v>
      </c>
      <c s="32">
        <f>ROUND(ROUND(L73,2)*ROUND(G73,3),2)</f>
      </c>
      <c s="36" t="s">
        <v>56</v>
      </c>
      <c>
        <f>(M73*21)/100</f>
      </c>
      <c t="s">
        <v>27</v>
      </c>
    </row>
    <row r="74" spans="1:5" ht="12.75">
      <c r="A74" s="35" t="s">
        <v>57</v>
      </c>
      <c r="E74" s="39" t="s">
        <v>1286</v>
      </c>
    </row>
    <row r="75" spans="1:5" ht="12.75">
      <c r="A75" s="35" t="s">
        <v>58</v>
      </c>
      <c r="E75" s="40" t="s">
        <v>1287</v>
      </c>
    </row>
    <row r="76" spans="1:5" ht="51">
      <c r="A76" t="s">
        <v>59</v>
      </c>
      <c r="E76" s="39" t="s">
        <v>1288</v>
      </c>
    </row>
    <row r="77" spans="1:16" ht="12.75">
      <c r="A77" t="s">
        <v>52</v>
      </c>
      <c s="34" t="s">
        <v>120</v>
      </c>
      <c s="34" t="s">
        <v>1289</v>
      </c>
      <c s="35" t="s">
        <v>5</v>
      </c>
      <c s="6" t="s">
        <v>1290</v>
      </c>
      <c s="36" t="s">
        <v>77</v>
      </c>
      <c s="37">
        <v>25</v>
      </c>
      <c s="36">
        <v>0</v>
      </c>
      <c s="36">
        <f>ROUND(G77*H77,6)</f>
      </c>
      <c r="L77" s="38">
        <v>0</v>
      </c>
      <c s="32">
        <f>ROUND(ROUND(L77,2)*ROUND(G77,3),2)</f>
      </c>
      <c s="36" t="s">
        <v>56</v>
      </c>
      <c>
        <f>(M77*21)/100</f>
      </c>
      <c t="s">
        <v>27</v>
      </c>
    </row>
    <row r="78" spans="1:5" ht="12.75">
      <c r="A78" s="35" t="s">
        <v>57</v>
      </c>
      <c r="E78" s="39" t="s">
        <v>1291</v>
      </c>
    </row>
    <row r="79" spans="1:5" ht="12.75">
      <c r="A79" s="35" t="s">
        <v>58</v>
      </c>
      <c r="E79" s="40" t="s">
        <v>1287</v>
      </c>
    </row>
    <row r="80" spans="1:5" ht="140.25">
      <c r="A80" t="s">
        <v>59</v>
      </c>
      <c r="E80" s="39" t="s">
        <v>1292</v>
      </c>
    </row>
    <row r="81" spans="1:16" ht="12.75">
      <c r="A81" t="s">
        <v>52</v>
      </c>
      <c s="34" t="s">
        <v>123</v>
      </c>
      <c s="34" t="s">
        <v>1293</v>
      </c>
      <c s="35" t="s">
        <v>5</v>
      </c>
      <c s="6" t="s">
        <v>1294</v>
      </c>
      <c s="36" t="s">
        <v>77</v>
      </c>
      <c s="37">
        <v>25</v>
      </c>
      <c s="36">
        <v>0</v>
      </c>
      <c s="36">
        <f>ROUND(G81*H81,6)</f>
      </c>
      <c r="L81" s="38">
        <v>0</v>
      </c>
      <c s="32">
        <f>ROUND(ROUND(L81,2)*ROUND(G81,3),2)</f>
      </c>
      <c s="36" t="s">
        <v>56</v>
      </c>
      <c>
        <f>(M81*21)/100</f>
      </c>
      <c t="s">
        <v>27</v>
      </c>
    </row>
    <row r="82" spans="1:5" ht="12.75">
      <c r="A82" s="35" t="s">
        <v>57</v>
      </c>
      <c r="E82" s="39" t="s">
        <v>1295</v>
      </c>
    </row>
    <row r="83" spans="1:5" ht="12.75">
      <c r="A83" s="35" t="s">
        <v>58</v>
      </c>
      <c r="E83" s="40" t="s">
        <v>1287</v>
      </c>
    </row>
    <row r="84" spans="1:5" ht="140.25">
      <c r="A84" t="s">
        <v>59</v>
      </c>
      <c r="E84" s="39" t="s">
        <v>1292</v>
      </c>
    </row>
    <row r="85" spans="1:16" ht="12.75">
      <c r="A85" t="s">
        <v>52</v>
      </c>
      <c s="34" t="s">
        <v>128</v>
      </c>
      <c s="34" t="s">
        <v>1296</v>
      </c>
      <c s="35" t="s">
        <v>5</v>
      </c>
      <c s="6" t="s">
        <v>1297</v>
      </c>
      <c s="36" t="s">
        <v>1202</v>
      </c>
      <c s="37">
        <v>12</v>
      </c>
      <c s="36">
        <v>0</v>
      </c>
      <c s="36">
        <f>ROUND(G85*H85,6)</f>
      </c>
      <c r="L85" s="38">
        <v>0</v>
      </c>
      <c s="32">
        <f>ROUND(ROUND(L85,2)*ROUND(G85,3),2)</f>
      </c>
      <c s="36" t="s">
        <v>655</v>
      </c>
      <c>
        <f>(M85*21)/100</f>
      </c>
      <c t="s">
        <v>27</v>
      </c>
    </row>
    <row r="86" spans="1:5" ht="12.75">
      <c r="A86" s="35" t="s">
        <v>57</v>
      </c>
      <c r="E86" s="39" t="s">
        <v>1298</v>
      </c>
    </row>
    <row r="87" spans="1:5" ht="12.75">
      <c r="A87" s="35" t="s">
        <v>58</v>
      </c>
      <c r="E87" s="40" t="s">
        <v>1299</v>
      </c>
    </row>
    <row r="88" spans="1:5" ht="102">
      <c r="A88" t="s">
        <v>59</v>
      </c>
      <c r="E88" s="39" t="s">
        <v>1300</v>
      </c>
    </row>
    <row r="89" spans="1:13" ht="12.75">
      <c r="A89" t="s">
        <v>49</v>
      </c>
      <c r="C89" s="31" t="s">
        <v>79</v>
      </c>
      <c r="E89" s="33" t="s">
        <v>80</v>
      </c>
      <c r="J89" s="32">
        <f>0</f>
      </c>
      <c s="32">
        <f>0</f>
      </c>
      <c s="32">
        <f>0+L90</f>
      </c>
      <c s="32">
        <f>0+M90</f>
      </c>
    </row>
    <row r="90" spans="1:16" ht="12.75">
      <c r="A90" t="s">
        <v>52</v>
      </c>
      <c s="34" t="s">
        <v>131</v>
      </c>
      <c s="34" t="s">
        <v>1301</v>
      </c>
      <c s="35" t="s">
        <v>5</v>
      </c>
      <c s="6" t="s">
        <v>1302</v>
      </c>
      <c s="36" t="s">
        <v>83</v>
      </c>
      <c s="37">
        <v>32</v>
      </c>
      <c s="36">
        <v>0</v>
      </c>
      <c s="36">
        <f>ROUND(G90*H90,6)</f>
      </c>
      <c r="L90" s="38">
        <v>0</v>
      </c>
      <c s="32">
        <f>ROUND(ROUND(L90,2)*ROUND(G90,3),2)</f>
      </c>
      <c s="36" t="s">
        <v>56</v>
      </c>
      <c>
        <f>(M90*21)/100</f>
      </c>
      <c t="s">
        <v>27</v>
      </c>
    </row>
    <row r="91" spans="1:5" ht="12.75">
      <c r="A91" s="35" t="s">
        <v>57</v>
      </c>
      <c r="E91" s="39" t="s">
        <v>1303</v>
      </c>
    </row>
    <row r="92" spans="1:5" ht="12.75">
      <c r="A92" s="35" t="s">
        <v>58</v>
      </c>
      <c r="E92" s="40" t="s">
        <v>1304</v>
      </c>
    </row>
    <row r="93" spans="1:5" ht="114.75">
      <c r="A93" t="s">
        <v>59</v>
      </c>
      <c r="E93" s="39" t="s">
        <v>1305</v>
      </c>
    </row>
    <row r="94" spans="1:13" ht="12.75">
      <c r="A94" t="s">
        <v>49</v>
      </c>
      <c r="C94" s="31" t="s">
        <v>89</v>
      </c>
      <c r="E94" s="33" t="s">
        <v>1127</v>
      </c>
      <c r="J94" s="32">
        <f>0</f>
      </c>
      <c s="32">
        <f>0</f>
      </c>
      <c s="32">
        <f>0+L95+L99+L103+L107+L111+L115+L119+L123+L127+L131+L135+L139+L143+L147+L151+L155</f>
      </c>
      <c s="32">
        <f>0+M95+M99+M103+M107+M111+M115+M119+M123+M127+M131+M135+M139+M143+M147+M151+M155</f>
      </c>
    </row>
    <row r="95" spans="1:16" ht="12.75">
      <c r="A95" t="s">
        <v>52</v>
      </c>
      <c s="34" t="s">
        <v>134</v>
      </c>
      <c s="34" t="s">
        <v>1306</v>
      </c>
      <c s="35" t="s">
        <v>5</v>
      </c>
      <c s="6" t="s">
        <v>1307</v>
      </c>
      <c s="36" t="s">
        <v>83</v>
      </c>
      <c s="37">
        <v>4</v>
      </c>
      <c s="36">
        <v>0</v>
      </c>
      <c s="36">
        <f>ROUND(G95*H95,6)</f>
      </c>
      <c r="L95" s="38">
        <v>0</v>
      </c>
      <c s="32">
        <f>ROUND(ROUND(L95,2)*ROUND(G95,3),2)</f>
      </c>
      <c s="36" t="s">
        <v>56</v>
      </c>
      <c>
        <f>(M95*21)/100</f>
      </c>
      <c t="s">
        <v>27</v>
      </c>
    </row>
    <row r="96" spans="1:5" ht="12.75">
      <c r="A96" s="35" t="s">
        <v>57</v>
      </c>
      <c r="E96" s="39" t="s">
        <v>1308</v>
      </c>
    </row>
    <row r="97" spans="1:5" ht="12.75">
      <c r="A97" s="35" t="s">
        <v>58</v>
      </c>
      <c r="E97" s="40" t="s">
        <v>5</v>
      </c>
    </row>
    <row r="98" spans="1:5" ht="153">
      <c r="A98" t="s">
        <v>59</v>
      </c>
      <c r="E98" s="39" t="s">
        <v>1309</v>
      </c>
    </row>
    <row r="99" spans="1:16" ht="12.75">
      <c r="A99" t="s">
        <v>52</v>
      </c>
      <c s="34" t="s">
        <v>138</v>
      </c>
      <c s="34" t="s">
        <v>1310</v>
      </c>
      <c s="35" t="s">
        <v>5</v>
      </c>
      <c s="6" t="s">
        <v>1311</v>
      </c>
      <c s="36" t="s">
        <v>83</v>
      </c>
      <c s="37">
        <v>2</v>
      </c>
      <c s="36">
        <v>0</v>
      </c>
      <c s="36">
        <f>ROUND(G99*H99,6)</f>
      </c>
      <c r="L99" s="38">
        <v>0</v>
      </c>
      <c s="32">
        <f>ROUND(ROUND(L99,2)*ROUND(G99,3),2)</f>
      </c>
      <c s="36" t="s">
        <v>56</v>
      </c>
      <c>
        <f>(M99*21)/100</f>
      </c>
      <c t="s">
        <v>27</v>
      </c>
    </row>
    <row r="100" spans="1:5" ht="12.75">
      <c r="A100" s="35" t="s">
        <v>57</v>
      </c>
      <c r="E100" s="39" t="s">
        <v>5</v>
      </c>
    </row>
    <row r="101" spans="1:5" ht="12.75">
      <c r="A101" s="35" t="s">
        <v>58</v>
      </c>
      <c r="E101" s="40" t="s">
        <v>5</v>
      </c>
    </row>
    <row r="102" spans="1:5" ht="140.25">
      <c r="A102" t="s">
        <v>59</v>
      </c>
      <c r="E102" s="39" t="s">
        <v>1312</v>
      </c>
    </row>
    <row r="103" spans="1:16" ht="12.75">
      <c r="A103" t="s">
        <v>52</v>
      </c>
      <c s="34" t="s">
        <v>142</v>
      </c>
      <c s="34" t="s">
        <v>1313</v>
      </c>
      <c s="35" t="s">
        <v>5</v>
      </c>
      <c s="6" t="s">
        <v>1314</v>
      </c>
      <c s="36" t="s">
        <v>83</v>
      </c>
      <c s="37">
        <v>4</v>
      </c>
      <c s="36">
        <v>0</v>
      </c>
      <c s="36">
        <f>ROUND(G103*H103,6)</f>
      </c>
      <c r="L103" s="38">
        <v>0</v>
      </c>
      <c s="32">
        <f>ROUND(ROUND(L103,2)*ROUND(G103,3),2)</f>
      </c>
      <c s="36" t="s">
        <v>56</v>
      </c>
      <c>
        <f>(M103*21)/100</f>
      </c>
      <c t="s">
        <v>27</v>
      </c>
    </row>
    <row r="104" spans="1:5" ht="12.75">
      <c r="A104" s="35" t="s">
        <v>57</v>
      </c>
      <c r="E104" s="39" t="s">
        <v>5</v>
      </c>
    </row>
    <row r="105" spans="1:5" ht="12.75">
      <c r="A105" s="35" t="s">
        <v>58</v>
      </c>
      <c r="E105" s="40" t="s">
        <v>5</v>
      </c>
    </row>
    <row r="106" spans="1:5" ht="140.25">
      <c r="A106" t="s">
        <v>59</v>
      </c>
      <c r="E106" s="39" t="s">
        <v>1312</v>
      </c>
    </row>
    <row r="107" spans="1:16" ht="12.75">
      <c r="A107" t="s">
        <v>52</v>
      </c>
      <c s="34" t="s">
        <v>146</v>
      </c>
      <c s="34" t="s">
        <v>1315</v>
      </c>
      <c s="35" t="s">
        <v>5</v>
      </c>
      <c s="6" t="s">
        <v>1316</v>
      </c>
      <c s="36" t="s">
        <v>83</v>
      </c>
      <c s="37">
        <v>2</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40.25">
      <c r="A110" t="s">
        <v>59</v>
      </c>
      <c r="E110" s="39" t="s">
        <v>1317</v>
      </c>
    </row>
    <row r="111" spans="1:16" ht="12.75">
      <c r="A111" t="s">
        <v>52</v>
      </c>
      <c s="34" t="s">
        <v>149</v>
      </c>
      <c s="34" t="s">
        <v>1318</v>
      </c>
      <c s="35" t="s">
        <v>5</v>
      </c>
      <c s="6" t="s">
        <v>1319</v>
      </c>
      <c s="36" t="s">
        <v>83</v>
      </c>
      <c s="37">
        <v>7</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53">
      <c r="A114" t="s">
        <v>59</v>
      </c>
      <c r="E114" s="39" t="s">
        <v>1320</v>
      </c>
    </row>
    <row r="115" spans="1:16" ht="12.75">
      <c r="A115" t="s">
        <v>52</v>
      </c>
      <c s="34" t="s">
        <v>152</v>
      </c>
      <c s="34" t="s">
        <v>1321</v>
      </c>
      <c s="35" t="s">
        <v>5</v>
      </c>
      <c s="6" t="s">
        <v>1322</v>
      </c>
      <c s="36" t="s">
        <v>55</v>
      </c>
      <c s="37">
        <v>564</v>
      </c>
      <c s="36">
        <v>0</v>
      </c>
      <c s="36">
        <f>ROUND(G115*H115,6)</f>
      </c>
      <c r="L115" s="38">
        <v>0</v>
      </c>
      <c s="32">
        <f>ROUND(ROUND(L115,2)*ROUND(G115,3),2)</f>
      </c>
      <c s="36" t="s">
        <v>56</v>
      </c>
      <c>
        <f>(M115*21)/100</f>
      </c>
      <c t="s">
        <v>27</v>
      </c>
    </row>
    <row r="116" spans="1:5" ht="12.75">
      <c r="A116" s="35" t="s">
        <v>57</v>
      </c>
      <c r="E116" s="39" t="s">
        <v>5</v>
      </c>
    </row>
    <row r="117" spans="1:5" ht="12.75">
      <c r="A117" s="35" t="s">
        <v>58</v>
      </c>
      <c r="E117" s="40" t="s">
        <v>1323</v>
      </c>
    </row>
    <row r="118" spans="1:5" ht="140.25">
      <c r="A118" t="s">
        <v>59</v>
      </c>
      <c r="E118" s="39" t="s">
        <v>1324</v>
      </c>
    </row>
    <row r="119" spans="1:16" ht="12.75">
      <c r="A119" t="s">
        <v>52</v>
      </c>
      <c s="34" t="s">
        <v>155</v>
      </c>
      <c s="34" t="s">
        <v>1325</v>
      </c>
      <c s="35" t="s">
        <v>5</v>
      </c>
      <c s="6" t="s">
        <v>1326</v>
      </c>
      <c s="36" t="s">
        <v>68</v>
      </c>
      <c s="37">
        <v>88</v>
      </c>
      <c s="36">
        <v>0</v>
      </c>
      <c s="36">
        <f>ROUND(G119*H119,6)</f>
      </c>
      <c r="L119" s="38">
        <v>0</v>
      </c>
      <c s="32">
        <f>ROUND(ROUND(L119,2)*ROUND(G119,3),2)</f>
      </c>
      <c s="36" t="s">
        <v>56</v>
      </c>
      <c>
        <f>(M119*21)/100</f>
      </c>
      <c t="s">
        <v>27</v>
      </c>
    </row>
    <row r="120" spans="1:5" ht="12.75">
      <c r="A120" s="35" t="s">
        <v>57</v>
      </c>
      <c r="E120" s="39" t="s">
        <v>1327</v>
      </c>
    </row>
    <row r="121" spans="1:5" ht="12.75">
      <c r="A121" s="35" t="s">
        <v>58</v>
      </c>
      <c r="E121" s="40" t="s">
        <v>1328</v>
      </c>
    </row>
    <row r="122" spans="1:5" ht="204">
      <c r="A122" t="s">
        <v>59</v>
      </c>
      <c r="E122" s="39" t="s">
        <v>1329</v>
      </c>
    </row>
    <row r="123" spans="1:16" ht="25.5">
      <c r="A123" t="s">
        <v>52</v>
      </c>
      <c s="34" t="s">
        <v>159</v>
      </c>
      <c s="34" t="s">
        <v>1330</v>
      </c>
      <c s="35" t="s">
        <v>5</v>
      </c>
      <c s="6" t="s">
        <v>1331</v>
      </c>
      <c s="36" t="s">
        <v>68</v>
      </c>
      <c s="37">
        <v>100</v>
      </c>
      <c s="36">
        <v>0</v>
      </c>
      <c s="36">
        <f>ROUND(G123*H123,6)</f>
      </c>
      <c r="L123" s="38">
        <v>0</v>
      </c>
      <c s="32">
        <f>ROUND(ROUND(L123,2)*ROUND(G123,3),2)</f>
      </c>
      <c s="36" t="s">
        <v>56</v>
      </c>
      <c>
        <f>(M123*21)/100</f>
      </c>
      <c t="s">
        <v>27</v>
      </c>
    </row>
    <row r="124" spans="1:5" ht="12.75">
      <c r="A124" s="35" t="s">
        <v>57</v>
      </c>
      <c r="E124" s="39" t="s">
        <v>5</v>
      </c>
    </row>
    <row r="125" spans="1:5" ht="12.75">
      <c r="A125" s="35" t="s">
        <v>58</v>
      </c>
      <c r="E125" s="40" t="s">
        <v>1332</v>
      </c>
    </row>
    <row r="126" spans="1:5" ht="204">
      <c r="A126" t="s">
        <v>59</v>
      </c>
      <c r="E126" s="39" t="s">
        <v>1333</v>
      </c>
    </row>
    <row r="127" spans="1:16" ht="12.75">
      <c r="A127" t="s">
        <v>52</v>
      </c>
      <c s="34" t="s">
        <v>162</v>
      </c>
      <c s="34" t="s">
        <v>1334</v>
      </c>
      <c s="35" t="s">
        <v>5</v>
      </c>
      <c s="6" t="s">
        <v>1335</v>
      </c>
      <c s="36" t="s">
        <v>77</v>
      </c>
      <c s="37">
        <v>75.6</v>
      </c>
      <c s="36">
        <v>0</v>
      </c>
      <c s="36">
        <f>ROUND(G127*H127,6)</f>
      </c>
      <c r="L127" s="38">
        <v>0</v>
      </c>
      <c s="32">
        <f>ROUND(ROUND(L127,2)*ROUND(G127,3),2)</f>
      </c>
      <c s="36" t="s">
        <v>56</v>
      </c>
      <c>
        <f>(M127*21)/100</f>
      </c>
      <c t="s">
        <v>27</v>
      </c>
    </row>
    <row r="128" spans="1:5" ht="12.75">
      <c r="A128" s="35" t="s">
        <v>57</v>
      </c>
      <c r="E128" s="39" t="s">
        <v>5</v>
      </c>
    </row>
    <row r="129" spans="1:5" ht="12.75">
      <c r="A129" s="35" t="s">
        <v>58</v>
      </c>
      <c r="E129" s="40" t="s">
        <v>1336</v>
      </c>
    </row>
    <row r="130" spans="1:5" ht="178.5">
      <c r="A130" t="s">
        <v>59</v>
      </c>
      <c r="E130" s="39" t="s">
        <v>1337</v>
      </c>
    </row>
    <row r="131" spans="1:16" ht="12.75">
      <c r="A131" t="s">
        <v>52</v>
      </c>
      <c s="34" t="s">
        <v>166</v>
      </c>
      <c s="34" t="s">
        <v>1338</v>
      </c>
      <c s="35" t="s">
        <v>5</v>
      </c>
      <c s="6" t="s">
        <v>1339</v>
      </c>
      <c s="36" t="s">
        <v>83</v>
      </c>
      <c s="37">
        <v>6</v>
      </c>
      <c s="36">
        <v>0</v>
      </c>
      <c s="36">
        <f>ROUND(G131*H131,6)</f>
      </c>
      <c r="L131" s="38">
        <v>0</v>
      </c>
      <c s="32">
        <f>ROUND(ROUND(L131,2)*ROUND(G131,3),2)</f>
      </c>
      <c s="36" t="s">
        <v>56</v>
      </c>
      <c>
        <f>(M131*21)/100</f>
      </c>
      <c t="s">
        <v>27</v>
      </c>
    </row>
    <row r="132" spans="1:5" ht="12.75">
      <c r="A132" s="35" t="s">
        <v>57</v>
      </c>
      <c r="E132" s="39" t="s">
        <v>1340</v>
      </c>
    </row>
    <row r="133" spans="1:5" ht="12.75">
      <c r="A133" s="35" t="s">
        <v>58</v>
      </c>
      <c r="E133" s="40" t="s">
        <v>1341</v>
      </c>
    </row>
    <row r="134" spans="1:5" ht="127.5">
      <c r="A134" t="s">
        <v>59</v>
      </c>
      <c r="E134" s="39" t="s">
        <v>1342</v>
      </c>
    </row>
    <row r="135" spans="1:16" ht="12.75">
      <c r="A135" t="s">
        <v>52</v>
      </c>
      <c s="34" t="s">
        <v>170</v>
      </c>
      <c s="34" t="s">
        <v>1343</v>
      </c>
      <c s="35" t="s">
        <v>5</v>
      </c>
      <c s="6" t="s">
        <v>1344</v>
      </c>
      <c s="36" t="s">
        <v>55</v>
      </c>
      <c s="37">
        <v>21.712</v>
      </c>
      <c s="36">
        <v>0</v>
      </c>
      <c s="36">
        <f>ROUND(G135*H135,6)</f>
      </c>
      <c r="L135" s="38">
        <v>0</v>
      </c>
      <c s="32">
        <f>ROUND(ROUND(L135,2)*ROUND(G135,3),2)</f>
      </c>
      <c s="36" t="s">
        <v>56</v>
      </c>
      <c>
        <f>(M135*21)/100</f>
      </c>
      <c t="s">
        <v>27</v>
      </c>
    </row>
    <row r="136" spans="1:5" ht="12.75">
      <c r="A136" s="35" t="s">
        <v>57</v>
      </c>
      <c r="E136" s="39" t="s">
        <v>1345</v>
      </c>
    </row>
    <row r="137" spans="1:5" ht="12.75">
      <c r="A137" s="35" t="s">
        <v>58</v>
      </c>
      <c r="E137" s="40" t="s">
        <v>1346</v>
      </c>
    </row>
    <row r="138" spans="1:5" ht="102">
      <c r="A138" t="s">
        <v>59</v>
      </c>
      <c r="E138" s="39" t="s">
        <v>1347</v>
      </c>
    </row>
    <row r="139" spans="1:16" ht="12.75">
      <c r="A139" t="s">
        <v>52</v>
      </c>
      <c s="34" t="s">
        <v>173</v>
      </c>
      <c s="34" t="s">
        <v>1348</v>
      </c>
      <c s="35" t="s">
        <v>5</v>
      </c>
      <c s="6" t="s">
        <v>1349</v>
      </c>
      <c s="36" t="s">
        <v>77</v>
      </c>
      <c s="37">
        <v>130</v>
      </c>
      <c s="36">
        <v>0</v>
      </c>
      <c s="36">
        <f>ROUND(G139*H139,6)</f>
      </c>
      <c r="L139" s="38">
        <v>0</v>
      </c>
      <c s="32">
        <f>ROUND(ROUND(L139,2)*ROUND(G139,3),2)</f>
      </c>
      <c s="36" t="s">
        <v>655</v>
      </c>
      <c>
        <f>(M139*21)/100</f>
      </c>
      <c t="s">
        <v>27</v>
      </c>
    </row>
    <row r="140" spans="1:5" ht="12.75">
      <c r="A140" s="35" t="s">
        <v>57</v>
      </c>
      <c r="E140" s="39" t="s">
        <v>5</v>
      </c>
    </row>
    <row r="141" spans="1:5" ht="12.75">
      <c r="A141" s="35" t="s">
        <v>58</v>
      </c>
      <c r="E141" s="40" t="s">
        <v>1350</v>
      </c>
    </row>
    <row r="142" spans="1:5" ht="153">
      <c r="A142" t="s">
        <v>59</v>
      </c>
      <c r="E142" s="39" t="s">
        <v>1351</v>
      </c>
    </row>
    <row r="143" spans="1:16" ht="12.75">
      <c r="A143" t="s">
        <v>52</v>
      </c>
      <c s="34" t="s">
        <v>177</v>
      </c>
      <c s="34" t="s">
        <v>1352</v>
      </c>
      <c s="35" t="s">
        <v>50</v>
      </c>
      <c s="6" t="s">
        <v>1353</v>
      </c>
      <c s="36" t="s">
        <v>654</v>
      </c>
      <c s="37">
        <v>1142.1</v>
      </c>
      <c s="36">
        <v>0</v>
      </c>
      <c s="36">
        <f>ROUND(G143*H143,6)</f>
      </c>
      <c r="L143" s="38">
        <v>0</v>
      </c>
      <c s="32">
        <f>ROUND(ROUND(L143,2)*ROUND(G143,3),2)</f>
      </c>
      <c s="36" t="s">
        <v>56</v>
      </c>
      <c>
        <f>(M143*21)/100</f>
      </c>
      <c t="s">
        <v>27</v>
      </c>
    </row>
    <row r="144" spans="1:5" ht="12.75">
      <c r="A144" s="35" t="s">
        <v>57</v>
      </c>
      <c r="E144" s="39" t="s">
        <v>1354</v>
      </c>
    </row>
    <row r="145" spans="1:5" ht="12.75">
      <c r="A145" s="35" t="s">
        <v>58</v>
      </c>
      <c r="E145" s="40" t="s">
        <v>1355</v>
      </c>
    </row>
    <row r="146" spans="1:5" ht="102">
      <c r="A146" t="s">
        <v>59</v>
      </c>
      <c r="E146" s="39" t="s">
        <v>1356</v>
      </c>
    </row>
    <row r="147" spans="1:16" ht="12.75">
      <c r="A147" t="s">
        <v>52</v>
      </c>
      <c s="34" t="s">
        <v>181</v>
      </c>
      <c s="34" t="s">
        <v>1352</v>
      </c>
      <c s="35" t="s">
        <v>27</v>
      </c>
      <c s="6" t="s">
        <v>1357</v>
      </c>
      <c s="36" t="s">
        <v>654</v>
      </c>
      <c s="37">
        <v>64.29</v>
      </c>
      <c s="36">
        <v>0</v>
      </c>
      <c s="36">
        <f>ROUND(G147*H147,6)</f>
      </c>
      <c r="L147" s="38">
        <v>0</v>
      </c>
      <c s="32">
        <f>ROUND(ROUND(L147,2)*ROUND(G147,3),2)</f>
      </c>
      <c s="36" t="s">
        <v>56</v>
      </c>
      <c>
        <f>(M147*21)/100</f>
      </c>
      <c t="s">
        <v>27</v>
      </c>
    </row>
    <row r="148" spans="1:5" ht="12.75">
      <c r="A148" s="35" t="s">
        <v>57</v>
      </c>
      <c r="E148" s="39" t="s">
        <v>1358</v>
      </c>
    </row>
    <row r="149" spans="1:5" ht="12.75">
      <c r="A149" s="35" t="s">
        <v>58</v>
      </c>
      <c r="E149" s="40" t="s">
        <v>1359</v>
      </c>
    </row>
    <row r="150" spans="1:5" ht="102">
      <c r="A150" t="s">
        <v>59</v>
      </c>
      <c r="E150" s="39" t="s">
        <v>1356</v>
      </c>
    </row>
    <row r="151" spans="1:16" ht="12.75">
      <c r="A151" t="s">
        <v>52</v>
      </c>
      <c s="34" t="s">
        <v>185</v>
      </c>
      <c s="34" t="s">
        <v>1360</v>
      </c>
      <c s="35" t="s">
        <v>50</v>
      </c>
      <c s="6" t="s">
        <v>1361</v>
      </c>
      <c s="36" t="s">
        <v>77</v>
      </c>
      <c s="37">
        <v>48</v>
      </c>
      <c s="36">
        <v>0</v>
      </c>
      <c s="36">
        <f>ROUND(G151*H151,6)</f>
      </c>
      <c r="L151" s="38">
        <v>0</v>
      </c>
      <c s="32">
        <f>ROUND(ROUND(L151,2)*ROUND(G151,3),2)</f>
      </c>
      <c s="36" t="s">
        <v>56</v>
      </c>
      <c>
        <f>(M151*21)/100</f>
      </c>
      <c t="s">
        <v>27</v>
      </c>
    </row>
    <row r="152" spans="1:5" ht="12.75">
      <c r="A152" s="35" t="s">
        <v>57</v>
      </c>
      <c r="E152" s="39" t="s">
        <v>5</v>
      </c>
    </row>
    <row r="153" spans="1:5" ht="12.75">
      <c r="A153" s="35" t="s">
        <v>58</v>
      </c>
      <c r="E153" s="40" t="s">
        <v>1362</v>
      </c>
    </row>
    <row r="154" spans="1:5" ht="178.5">
      <c r="A154" t="s">
        <v>59</v>
      </c>
      <c r="E154" s="39" t="s">
        <v>1337</v>
      </c>
    </row>
    <row r="155" spans="1:16" ht="12.75">
      <c r="A155" t="s">
        <v>52</v>
      </c>
      <c s="34" t="s">
        <v>189</v>
      </c>
      <c s="34" t="s">
        <v>1363</v>
      </c>
      <c s="35" t="s">
        <v>5</v>
      </c>
      <c s="6" t="s">
        <v>1364</v>
      </c>
      <c s="36" t="s">
        <v>83</v>
      </c>
      <c s="37">
        <v>4</v>
      </c>
      <c s="36">
        <v>0</v>
      </c>
      <c s="36">
        <f>ROUND(G155*H155,6)</f>
      </c>
      <c r="L155" s="38">
        <v>0</v>
      </c>
      <c s="32">
        <f>ROUND(ROUND(L155,2)*ROUND(G155,3),2)</f>
      </c>
      <c s="36" t="s">
        <v>655</v>
      </c>
      <c>
        <f>(M155*21)/100</f>
      </c>
      <c t="s">
        <v>27</v>
      </c>
    </row>
    <row r="156" spans="1:5" ht="12.75">
      <c r="A156" s="35" t="s">
        <v>57</v>
      </c>
      <c r="E156" s="39" t="s">
        <v>5</v>
      </c>
    </row>
    <row r="157" spans="1:5" ht="12.75">
      <c r="A157" s="35" t="s">
        <v>58</v>
      </c>
      <c r="E157" s="40" t="s">
        <v>5</v>
      </c>
    </row>
    <row r="158" spans="1:5" ht="140.25">
      <c r="A158" t="s">
        <v>59</v>
      </c>
      <c r="E158" s="39" t="s">
        <v>1365</v>
      </c>
    </row>
    <row r="159" spans="1:13" ht="12.75">
      <c r="A159" t="s">
        <v>49</v>
      </c>
      <c r="C159" s="31" t="s">
        <v>1366</v>
      </c>
      <c r="E159" s="33" t="s">
        <v>650</v>
      </c>
      <c r="J159" s="32">
        <f>0</f>
      </c>
      <c s="32">
        <f>0</f>
      </c>
      <c s="32">
        <f>0+L160+L164+L168</f>
      </c>
      <c s="32">
        <f>0+M160+M164+M168</f>
      </c>
    </row>
    <row r="160" spans="1:16" ht="25.5">
      <c r="A160" t="s">
        <v>52</v>
      </c>
      <c s="34" t="s">
        <v>193</v>
      </c>
      <c s="34" t="s">
        <v>1367</v>
      </c>
      <c s="35" t="s">
        <v>652</v>
      </c>
      <c s="6" t="s">
        <v>1368</v>
      </c>
      <c s="36" t="s">
        <v>654</v>
      </c>
      <c s="37">
        <v>11</v>
      </c>
      <c s="36">
        <v>0</v>
      </c>
      <c s="36">
        <f>ROUND(G160*H160,6)</f>
      </c>
      <c r="L160" s="38">
        <v>0</v>
      </c>
      <c s="32">
        <f>ROUND(ROUND(L160,2)*ROUND(G160,3),2)</f>
      </c>
      <c s="36" t="s">
        <v>655</v>
      </c>
      <c>
        <f>(M160*21)/100</f>
      </c>
      <c t="s">
        <v>27</v>
      </c>
    </row>
    <row r="161" spans="1:5" ht="12.75">
      <c r="A161" s="35" t="s">
        <v>57</v>
      </c>
      <c r="E161" s="39" t="s">
        <v>1369</v>
      </c>
    </row>
    <row r="162" spans="1:5" ht="12.75">
      <c r="A162" s="35" t="s">
        <v>58</v>
      </c>
      <c r="E162" s="40" t="s">
        <v>1370</v>
      </c>
    </row>
    <row r="163" spans="1:5" ht="165.75">
      <c r="A163" t="s">
        <v>59</v>
      </c>
      <c r="E163" s="39" t="s">
        <v>657</v>
      </c>
    </row>
    <row r="164" spans="1:16" ht="25.5">
      <c r="A164" t="s">
        <v>52</v>
      </c>
      <c s="34" t="s">
        <v>197</v>
      </c>
      <c s="34" t="s">
        <v>1371</v>
      </c>
      <c s="35" t="s">
        <v>652</v>
      </c>
      <c s="6" t="s">
        <v>1372</v>
      </c>
      <c s="36" t="s">
        <v>654</v>
      </c>
      <c s="37">
        <v>66.28</v>
      </c>
      <c s="36">
        <v>0</v>
      </c>
      <c s="36">
        <f>ROUND(G164*H164,6)</f>
      </c>
      <c r="L164" s="38">
        <v>0</v>
      </c>
      <c s="32">
        <f>ROUND(ROUND(L164,2)*ROUND(G164,3),2)</f>
      </c>
      <c s="36" t="s">
        <v>655</v>
      </c>
      <c>
        <f>(M164*21)/100</f>
      </c>
      <c t="s">
        <v>27</v>
      </c>
    </row>
    <row r="165" spans="1:5" ht="12.75">
      <c r="A165" s="35" t="s">
        <v>57</v>
      </c>
      <c r="E165" s="39" t="s">
        <v>656</v>
      </c>
    </row>
    <row r="166" spans="1:5" ht="12.75">
      <c r="A166" s="35" t="s">
        <v>58</v>
      </c>
      <c r="E166" s="40" t="s">
        <v>1373</v>
      </c>
    </row>
    <row r="167" spans="1:5" ht="165.75">
      <c r="A167" t="s">
        <v>59</v>
      </c>
      <c r="E167" s="39" t="s">
        <v>657</v>
      </c>
    </row>
    <row r="168" spans="1:16" ht="25.5">
      <c r="A168" t="s">
        <v>52</v>
      </c>
      <c s="34" t="s">
        <v>201</v>
      </c>
      <c s="34" t="s">
        <v>1374</v>
      </c>
      <c s="35" t="s">
        <v>652</v>
      </c>
      <c s="6" t="s">
        <v>1375</v>
      </c>
      <c s="36" t="s">
        <v>654</v>
      </c>
      <c s="37">
        <v>0.05</v>
      </c>
      <c s="36">
        <v>0</v>
      </c>
      <c s="36">
        <f>ROUND(G168*H168,6)</f>
      </c>
      <c r="L168" s="38">
        <v>0</v>
      </c>
      <c s="32">
        <f>ROUND(ROUND(L168,2)*ROUND(G168,3),2)</f>
      </c>
      <c s="36" t="s">
        <v>655</v>
      </c>
      <c>
        <f>(M168*21)/100</f>
      </c>
      <c t="s">
        <v>27</v>
      </c>
    </row>
    <row r="169" spans="1:5" ht="12.75">
      <c r="A169" s="35" t="s">
        <v>57</v>
      </c>
      <c r="E169" s="39" t="s">
        <v>656</v>
      </c>
    </row>
    <row r="170" spans="1:5" ht="12.75">
      <c r="A170" s="35" t="s">
        <v>58</v>
      </c>
      <c r="E170" s="40" t="s">
        <v>1376</v>
      </c>
    </row>
    <row r="171" spans="1:5" ht="165.75">
      <c r="A171" t="s">
        <v>59</v>
      </c>
      <c r="E171" s="39" t="s">
        <v>657</v>
      </c>
    </row>
    <row r="172" spans="1:13" ht="12.75">
      <c r="A172" t="s">
        <v>46</v>
      </c>
      <c r="C172" s="31" t="s">
        <v>1377</v>
      </c>
      <c r="E172" s="33" t="s">
        <v>1378</v>
      </c>
      <c r="J172" s="32">
        <f>0+J173+J182+J199+J208+J217+J234+J239</f>
      </c>
      <c s="32">
        <f>0+K173+K182+K199+K208+K217+K234+K239</f>
      </c>
      <c s="32">
        <f>0+L173+L182+L199+L208+L217+L234+L239</f>
      </c>
      <c s="32">
        <f>0+M173+M182+M199+M208+M217+M234+M239</f>
      </c>
    </row>
    <row r="173" spans="1:13" ht="12.75">
      <c r="A173" t="s">
        <v>49</v>
      </c>
      <c r="C173" s="31" t="s">
        <v>334</v>
      </c>
      <c r="E173" s="33" t="s">
        <v>1222</v>
      </c>
      <c r="J173" s="32">
        <f>0</f>
      </c>
      <c s="32">
        <f>0</f>
      </c>
      <c s="32">
        <f>0+L174+L178</f>
      </c>
      <c s="32">
        <f>0+M174+M178</f>
      </c>
    </row>
    <row r="174" spans="1:16" ht="12.75">
      <c r="A174" t="s">
        <v>52</v>
      </c>
      <c s="34" t="s">
        <v>50</v>
      </c>
      <c s="34" t="s">
        <v>1223</v>
      </c>
      <c s="35" t="s">
        <v>5</v>
      </c>
      <c s="6" t="s">
        <v>1224</v>
      </c>
      <c s="36" t="s">
        <v>280</v>
      </c>
      <c s="37">
        <v>200</v>
      </c>
      <c s="36">
        <v>0</v>
      </c>
      <c s="36">
        <f>ROUND(G174*H174,6)</f>
      </c>
      <c r="L174" s="38">
        <v>0</v>
      </c>
      <c s="32">
        <f>ROUND(ROUND(L174,2)*ROUND(G174,3),2)</f>
      </c>
      <c s="36" t="s">
        <v>56</v>
      </c>
      <c>
        <f>(M174*21)/100</f>
      </c>
      <c t="s">
        <v>27</v>
      </c>
    </row>
    <row r="175" spans="1:5" ht="12.75">
      <c r="A175" s="35" t="s">
        <v>57</v>
      </c>
      <c r="E175" s="39" t="s">
        <v>5</v>
      </c>
    </row>
    <row r="176" spans="1:5" ht="12.75">
      <c r="A176" s="35" t="s">
        <v>58</v>
      </c>
      <c r="E176" s="40" t="s">
        <v>5</v>
      </c>
    </row>
    <row r="177" spans="1:5" ht="12.75">
      <c r="A177" t="s">
        <v>59</v>
      </c>
      <c r="E177" s="39" t="s">
        <v>1225</v>
      </c>
    </row>
    <row r="178" spans="1:16" ht="12.75">
      <c r="A178" t="s">
        <v>52</v>
      </c>
      <c s="34" t="s">
        <v>27</v>
      </c>
      <c s="34" t="s">
        <v>1379</v>
      </c>
      <c s="35" t="s">
        <v>5</v>
      </c>
      <c s="6" t="s">
        <v>1380</v>
      </c>
      <c s="36" t="s">
        <v>321</v>
      </c>
      <c s="37">
        <v>0.78</v>
      </c>
      <c s="36">
        <v>0</v>
      </c>
      <c s="36">
        <f>ROUND(G178*H178,6)</f>
      </c>
      <c r="L178" s="38">
        <v>0</v>
      </c>
      <c s="32">
        <f>ROUND(ROUND(L178,2)*ROUND(G178,3),2)</f>
      </c>
      <c s="36" t="s">
        <v>655</v>
      </c>
      <c>
        <f>(M178*21)/100</f>
      </c>
      <c t="s">
        <v>27</v>
      </c>
    </row>
    <row r="179" spans="1:5" ht="12.75">
      <c r="A179" s="35" t="s">
        <v>57</v>
      </c>
      <c r="E179" s="39" t="s">
        <v>5</v>
      </c>
    </row>
    <row r="180" spans="1:5" ht="12.75">
      <c r="A180" s="35" t="s">
        <v>58</v>
      </c>
      <c r="E180" s="40" t="s">
        <v>1381</v>
      </c>
    </row>
    <row r="181" spans="1:5" ht="25.5">
      <c r="A181" t="s">
        <v>59</v>
      </c>
      <c r="E181" s="39" t="s">
        <v>1382</v>
      </c>
    </row>
    <row r="182" spans="1:13" ht="12.75">
      <c r="A182" t="s">
        <v>49</v>
      </c>
      <c r="C182" s="31" t="s">
        <v>50</v>
      </c>
      <c r="E182" s="33" t="s">
        <v>51</v>
      </c>
      <c r="J182" s="32">
        <f>0</f>
      </c>
      <c s="32">
        <f>0</f>
      </c>
      <c s="32">
        <f>0+L183+L187+L191+L195</f>
      </c>
      <c s="32">
        <f>0+M183+M187+M191+M195</f>
      </c>
    </row>
    <row r="183" spans="1:16" ht="12.75">
      <c r="A183" t="s">
        <v>52</v>
      </c>
      <c s="34" t="s">
        <v>26</v>
      </c>
      <c s="34" t="s">
        <v>53</v>
      </c>
      <c s="35" t="s">
        <v>5</v>
      </c>
      <c s="6" t="s">
        <v>54</v>
      </c>
      <c s="36" t="s">
        <v>55</v>
      </c>
      <c s="37">
        <v>46.5</v>
      </c>
      <c s="36">
        <v>0</v>
      </c>
      <c s="36">
        <f>ROUND(G183*H183,6)</f>
      </c>
      <c r="L183" s="38">
        <v>0</v>
      </c>
      <c s="32">
        <f>ROUND(ROUND(L183,2)*ROUND(G183,3),2)</f>
      </c>
      <c s="36" t="s">
        <v>56</v>
      </c>
      <c>
        <f>(M183*21)/100</f>
      </c>
      <c t="s">
        <v>27</v>
      </c>
    </row>
    <row r="184" spans="1:5" ht="12.75">
      <c r="A184" s="35" t="s">
        <v>57</v>
      </c>
      <c r="E184" s="39" t="s">
        <v>5</v>
      </c>
    </row>
    <row r="185" spans="1:5" ht="12.75">
      <c r="A185" s="35" t="s">
        <v>58</v>
      </c>
      <c r="E185" s="40" t="s">
        <v>1383</v>
      </c>
    </row>
    <row r="186" spans="1:5" ht="344.25">
      <c r="A186" t="s">
        <v>59</v>
      </c>
      <c r="E186" s="39" t="s">
        <v>60</v>
      </c>
    </row>
    <row r="187" spans="1:16" ht="12.75">
      <c r="A187" t="s">
        <v>52</v>
      </c>
      <c s="34" t="s">
        <v>65</v>
      </c>
      <c s="34" t="s">
        <v>1384</v>
      </c>
      <c s="35" t="s">
        <v>5</v>
      </c>
      <c s="6" t="s">
        <v>1385</v>
      </c>
      <c s="36" t="s">
        <v>55</v>
      </c>
      <c s="37">
        <v>16</v>
      </c>
      <c s="36">
        <v>0</v>
      </c>
      <c s="36">
        <f>ROUND(G187*H187,6)</f>
      </c>
      <c r="L187" s="38">
        <v>0</v>
      </c>
      <c s="32">
        <f>ROUND(ROUND(L187,2)*ROUND(G187,3),2)</f>
      </c>
      <c s="36" t="s">
        <v>56</v>
      </c>
      <c>
        <f>(M187*21)/100</f>
      </c>
      <c t="s">
        <v>27</v>
      </c>
    </row>
    <row r="188" spans="1:5" ht="12.75">
      <c r="A188" s="35" t="s">
        <v>57</v>
      </c>
      <c r="E188" s="39" t="s">
        <v>5</v>
      </c>
    </row>
    <row r="189" spans="1:5" ht="12.75">
      <c r="A189" s="35" t="s">
        <v>58</v>
      </c>
      <c r="E189" s="40" t="s">
        <v>1386</v>
      </c>
    </row>
    <row r="190" spans="1:5" ht="344.25">
      <c r="A190" t="s">
        <v>59</v>
      </c>
      <c r="E190" s="39" t="s">
        <v>60</v>
      </c>
    </row>
    <row r="191" spans="1:16" ht="12.75">
      <c r="A191" t="s">
        <v>52</v>
      </c>
      <c s="34" t="s">
        <v>70</v>
      </c>
      <c s="34" t="s">
        <v>71</v>
      </c>
      <c s="35" t="s">
        <v>5</v>
      </c>
      <c s="6" t="s">
        <v>72</v>
      </c>
      <c s="36" t="s">
        <v>55</v>
      </c>
      <c s="37">
        <v>51.5</v>
      </c>
      <c s="36">
        <v>0</v>
      </c>
      <c s="36">
        <f>ROUND(G191*H191,6)</f>
      </c>
      <c r="L191" s="38">
        <v>0</v>
      </c>
      <c s="32">
        <f>ROUND(ROUND(L191,2)*ROUND(G191,3),2)</f>
      </c>
      <c s="36" t="s">
        <v>56</v>
      </c>
      <c>
        <f>(M191*21)/100</f>
      </c>
      <c t="s">
        <v>27</v>
      </c>
    </row>
    <row r="192" spans="1:5" ht="12.75">
      <c r="A192" s="35" t="s">
        <v>57</v>
      </c>
      <c r="E192" s="39" t="s">
        <v>5</v>
      </c>
    </row>
    <row r="193" spans="1:5" ht="12.75">
      <c r="A193" s="35" t="s">
        <v>58</v>
      </c>
      <c r="E193" s="40" t="s">
        <v>1387</v>
      </c>
    </row>
    <row r="194" spans="1:5" ht="229.5">
      <c r="A194" t="s">
        <v>59</v>
      </c>
      <c r="E194" s="39" t="s">
        <v>73</v>
      </c>
    </row>
    <row r="195" spans="1:16" ht="12.75">
      <c r="A195" t="s">
        <v>52</v>
      </c>
      <c s="34" t="s">
        <v>74</v>
      </c>
      <c s="34" t="s">
        <v>1388</v>
      </c>
      <c s="35" t="s">
        <v>5</v>
      </c>
      <c s="6" t="s">
        <v>1389</v>
      </c>
      <c s="36" t="s">
        <v>77</v>
      </c>
      <c s="37">
        <v>225.6</v>
      </c>
      <c s="36">
        <v>0</v>
      </c>
      <c s="36">
        <f>ROUND(G195*H195,6)</f>
      </c>
      <c r="L195" s="38">
        <v>0</v>
      </c>
      <c s="32">
        <f>ROUND(ROUND(L195,2)*ROUND(G195,3),2)</f>
      </c>
      <c s="36" t="s">
        <v>56</v>
      </c>
      <c>
        <f>(M195*21)/100</f>
      </c>
      <c t="s">
        <v>27</v>
      </c>
    </row>
    <row r="196" spans="1:5" ht="12.75">
      <c r="A196" s="35" t="s">
        <v>57</v>
      </c>
      <c r="E196" s="39" t="s">
        <v>5</v>
      </c>
    </row>
    <row r="197" spans="1:5" ht="12.75">
      <c r="A197" s="35" t="s">
        <v>58</v>
      </c>
      <c r="E197" s="40" t="s">
        <v>1390</v>
      </c>
    </row>
    <row r="198" spans="1:5" ht="38.25">
      <c r="A198" t="s">
        <v>59</v>
      </c>
      <c r="E198" s="39" t="s">
        <v>1391</v>
      </c>
    </row>
    <row r="199" spans="1:13" ht="12.75">
      <c r="A199" t="s">
        <v>49</v>
      </c>
      <c r="C199" s="31" t="s">
        <v>27</v>
      </c>
      <c r="E199" s="33" t="s">
        <v>981</v>
      </c>
      <c r="J199" s="32">
        <f>0</f>
      </c>
      <c s="32">
        <f>0</f>
      </c>
      <c s="32">
        <f>0+L200+L204</f>
      </c>
      <c s="32">
        <f>0+M200+M204</f>
      </c>
    </row>
    <row r="200" spans="1:16" ht="12.75">
      <c r="A200" t="s">
        <v>52</v>
      </c>
      <c s="34" t="s">
        <v>79</v>
      </c>
      <c s="34" t="s">
        <v>1392</v>
      </c>
      <c s="35" t="s">
        <v>5</v>
      </c>
      <c s="6" t="s">
        <v>1393</v>
      </c>
      <c s="36" t="s">
        <v>77</v>
      </c>
      <c s="37">
        <v>362.3</v>
      </c>
      <c s="36">
        <v>0</v>
      </c>
      <c s="36">
        <f>ROUND(G200*H200,6)</f>
      </c>
      <c r="L200" s="38">
        <v>0</v>
      </c>
      <c s="32">
        <f>ROUND(ROUND(L200,2)*ROUND(G200,3),2)</f>
      </c>
      <c s="36" t="s">
        <v>56</v>
      </c>
      <c>
        <f>(M200*21)/100</f>
      </c>
      <c t="s">
        <v>27</v>
      </c>
    </row>
    <row r="201" spans="1:5" ht="12.75">
      <c r="A201" s="35" t="s">
        <v>57</v>
      </c>
      <c r="E201" s="39" t="s">
        <v>5</v>
      </c>
    </row>
    <row r="202" spans="1:5" ht="12.75">
      <c r="A202" s="35" t="s">
        <v>58</v>
      </c>
      <c r="E202" s="40" t="s">
        <v>1394</v>
      </c>
    </row>
    <row r="203" spans="1:5" ht="25.5">
      <c r="A203" t="s">
        <v>59</v>
      </c>
      <c r="E203" s="39" t="s">
        <v>1395</v>
      </c>
    </row>
    <row r="204" spans="1:16" ht="12.75">
      <c r="A204" t="s">
        <v>52</v>
      </c>
      <c s="34" t="s">
        <v>85</v>
      </c>
      <c s="34" t="s">
        <v>1396</v>
      </c>
      <c s="35" t="s">
        <v>5</v>
      </c>
      <c s="6" t="s">
        <v>1397</v>
      </c>
      <c s="36" t="s">
        <v>68</v>
      </c>
      <c s="37">
        <v>61.4</v>
      </c>
      <c s="36">
        <v>0</v>
      </c>
      <c s="36">
        <f>ROUND(G204*H204,6)</f>
      </c>
      <c r="L204" s="38">
        <v>0</v>
      </c>
      <c s="32">
        <f>ROUND(ROUND(L204,2)*ROUND(G204,3),2)</f>
      </c>
      <c s="36" t="s">
        <v>56</v>
      </c>
      <c>
        <f>(M204*21)/100</f>
      </c>
      <c t="s">
        <v>27</v>
      </c>
    </row>
    <row r="205" spans="1:5" ht="12.75">
      <c r="A205" s="35" t="s">
        <v>57</v>
      </c>
      <c r="E205" s="39" t="s">
        <v>1398</v>
      </c>
    </row>
    <row r="206" spans="1:5" ht="12.75">
      <c r="A206" s="35" t="s">
        <v>58</v>
      </c>
      <c r="E206" s="40" t="s">
        <v>1399</v>
      </c>
    </row>
    <row r="207" spans="1:5" ht="165.75">
      <c r="A207" t="s">
        <v>59</v>
      </c>
      <c r="E207" s="39" t="s">
        <v>1400</v>
      </c>
    </row>
    <row r="208" spans="1:13" ht="12.75">
      <c r="A208" t="s">
        <v>49</v>
      </c>
      <c r="C208" s="31" t="s">
        <v>70</v>
      </c>
      <c r="E208" s="33" t="s">
        <v>1242</v>
      </c>
      <c r="J208" s="32">
        <f>0</f>
      </c>
      <c s="32">
        <f>0</f>
      </c>
      <c s="32">
        <f>0+L209+L213</f>
      </c>
      <c s="32">
        <f>0+M209+M213</f>
      </c>
    </row>
    <row r="209" spans="1:16" ht="25.5">
      <c r="A209" t="s">
        <v>52</v>
      </c>
      <c s="34" t="s">
        <v>89</v>
      </c>
      <c s="34" t="s">
        <v>1401</v>
      </c>
      <c s="35" t="s">
        <v>5</v>
      </c>
      <c s="6" t="s">
        <v>1402</v>
      </c>
      <c s="36" t="s">
        <v>55</v>
      </c>
      <c s="37">
        <v>57.6</v>
      </c>
      <c s="36">
        <v>0</v>
      </c>
      <c s="36">
        <f>ROUND(G209*H209,6)</f>
      </c>
      <c r="L209" s="38">
        <v>0</v>
      </c>
      <c s="32">
        <f>ROUND(ROUND(L209,2)*ROUND(G209,3),2)</f>
      </c>
      <c s="36" t="s">
        <v>56</v>
      </c>
      <c>
        <f>(M209*21)/100</f>
      </c>
      <c t="s">
        <v>27</v>
      </c>
    </row>
    <row r="210" spans="1:5" ht="12.75">
      <c r="A210" s="35" t="s">
        <v>57</v>
      </c>
      <c r="E210" s="39" t="s">
        <v>1403</v>
      </c>
    </row>
    <row r="211" spans="1:5" ht="12.75">
      <c r="A211" s="35" t="s">
        <v>58</v>
      </c>
      <c r="E211" s="40" t="s">
        <v>1404</v>
      </c>
    </row>
    <row r="212" spans="1:5" ht="267.75">
      <c r="A212" t="s">
        <v>59</v>
      </c>
      <c r="E212" s="39" t="s">
        <v>1405</v>
      </c>
    </row>
    <row r="213" spans="1:16" ht="12.75">
      <c r="A213" t="s">
        <v>52</v>
      </c>
      <c s="34" t="s">
        <v>93</v>
      </c>
      <c s="34" t="s">
        <v>1406</v>
      </c>
      <c s="35" t="s">
        <v>5</v>
      </c>
      <c s="6" t="s">
        <v>1407</v>
      </c>
      <c s="36" t="s">
        <v>77</v>
      </c>
      <c s="37">
        <v>225.6</v>
      </c>
      <c s="36">
        <v>0</v>
      </c>
      <c s="36">
        <f>ROUND(G213*H213,6)</f>
      </c>
      <c r="L213" s="38">
        <v>0</v>
      </c>
      <c s="32">
        <f>ROUND(ROUND(L213,2)*ROUND(G213,3),2)</f>
      </c>
      <c s="36" t="s">
        <v>56</v>
      </c>
      <c>
        <f>(M213*21)/100</f>
      </c>
      <c t="s">
        <v>27</v>
      </c>
    </row>
    <row r="214" spans="1:5" ht="12.75">
      <c r="A214" s="35" t="s">
        <v>57</v>
      </c>
      <c r="E214" s="39" t="s">
        <v>1408</v>
      </c>
    </row>
    <row r="215" spans="1:5" ht="25.5">
      <c r="A215" s="35" t="s">
        <v>58</v>
      </c>
      <c r="E215" s="40" t="s">
        <v>1409</v>
      </c>
    </row>
    <row r="216" spans="1:5" ht="127.5">
      <c r="A216" t="s">
        <v>59</v>
      </c>
      <c r="E216" s="39" t="s">
        <v>1283</v>
      </c>
    </row>
    <row r="217" spans="1:13" ht="12.75">
      <c r="A217" t="s">
        <v>49</v>
      </c>
      <c r="C217" s="31" t="s">
        <v>85</v>
      </c>
      <c r="E217" s="33" t="s">
        <v>1410</v>
      </c>
      <c r="J217" s="32">
        <f>0</f>
      </c>
      <c s="32">
        <f>0</f>
      </c>
      <c s="32">
        <f>0+L218+L222+L226+L230</f>
      </c>
      <c s="32">
        <f>0+M218+M222+M226+M230</f>
      </c>
    </row>
    <row r="218" spans="1:16" ht="12.75">
      <c r="A218" t="s">
        <v>52</v>
      </c>
      <c s="34" t="s">
        <v>97</v>
      </c>
      <c s="34" t="s">
        <v>1411</v>
      </c>
      <c s="35" t="s">
        <v>5</v>
      </c>
      <c s="6" t="s">
        <v>1412</v>
      </c>
      <c s="36" t="s">
        <v>68</v>
      </c>
      <c s="37">
        <v>28.2</v>
      </c>
      <c s="36">
        <v>0</v>
      </c>
      <c s="36">
        <f>ROUND(G218*H218,6)</f>
      </c>
      <c r="L218" s="38">
        <v>0</v>
      </c>
      <c s="32">
        <f>ROUND(ROUND(L218,2)*ROUND(G218,3),2)</f>
      </c>
      <c s="36" t="s">
        <v>56</v>
      </c>
      <c>
        <f>(M218*21)/100</f>
      </c>
      <c t="s">
        <v>27</v>
      </c>
    </row>
    <row r="219" spans="1:5" ht="12.75">
      <c r="A219" s="35" t="s">
        <v>57</v>
      </c>
      <c r="E219" s="39" t="s">
        <v>5</v>
      </c>
    </row>
    <row r="220" spans="1:5" ht="12.75">
      <c r="A220" s="35" t="s">
        <v>58</v>
      </c>
      <c r="E220" s="40" t="s">
        <v>1413</v>
      </c>
    </row>
    <row r="221" spans="1:5" ht="255">
      <c r="A221" t="s">
        <v>59</v>
      </c>
      <c r="E221" s="39" t="s">
        <v>1414</v>
      </c>
    </row>
    <row r="222" spans="1:16" ht="12.75">
      <c r="A222" t="s">
        <v>52</v>
      </c>
      <c s="34" t="s">
        <v>100</v>
      </c>
      <c s="34" t="s">
        <v>1415</v>
      </c>
      <c s="35" t="s">
        <v>5</v>
      </c>
      <c s="6" t="s">
        <v>1416</v>
      </c>
      <c s="36" t="s">
        <v>83</v>
      </c>
      <c s="37">
        <v>6</v>
      </c>
      <c s="36">
        <v>0</v>
      </c>
      <c s="36">
        <f>ROUND(G222*H222,6)</f>
      </c>
      <c r="L222" s="38">
        <v>0</v>
      </c>
      <c s="32">
        <f>ROUND(ROUND(L222,2)*ROUND(G222,3),2)</f>
      </c>
      <c s="36" t="s">
        <v>56</v>
      </c>
      <c>
        <f>(M222*21)/100</f>
      </c>
      <c t="s">
        <v>27</v>
      </c>
    </row>
    <row r="223" spans="1:5" ht="12.75">
      <c r="A223" s="35" t="s">
        <v>57</v>
      </c>
      <c r="E223" s="39" t="s">
        <v>1417</v>
      </c>
    </row>
    <row r="224" spans="1:5" ht="12.75">
      <c r="A224" s="35" t="s">
        <v>58</v>
      </c>
      <c r="E224" s="40" t="s">
        <v>1341</v>
      </c>
    </row>
    <row r="225" spans="1:5" ht="102">
      <c r="A225" t="s">
        <v>59</v>
      </c>
      <c r="E225" s="39" t="s">
        <v>1418</v>
      </c>
    </row>
    <row r="226" spans="1:16" ht="12.75">
      <c r="A226" t="s">
        <v>52</v>
      </c>
      <c s="34" t="s">
        <v>104</v>
      </c>
      <c s="34" t="s">
        <v>1419</v>
      </c>
      <c s="35" t="s">
        <v>5</v>
      </c>
      <c s="6" t="s">
        <v>1420</v>
      </c>
      <c s="36" t="s">
        <v>83</v>
      </c>
      <c s="37">
        <v>2</v>
      </c>
      <c s="36">
        <v>0</v>
      </c>
      <c s="36">
        <f>ROUND(G226*H226,6)</f>
      </c>
      <c r="L226" s="38">
        <v>0</v>
      </c>
      <c s="32">
        <f>ROUND(ROUND(L226,2)*ROUND(G226,3),2)</f>
      </c>
      <c s="36" t="s">
        <v>56</v>
      </c>
      <c>
        <f>(M226*21)/100</f>
      </c>
      <c t="s">
        <v>27</v>
      </c>
    </row>
    <row r="227" spans="1:5" ht="12.75">
      <c r="A227" s="35" t="s">
        <v>57</v>
      </c>
      <c r="E227" s="39" t="s">
        <v>1417</v>
      </c>
    </row>
    <row r="228" spans="1:5" ht="12.75">
      <c r="A228" s="35" t="s">
        <v>58</v>
      </c>
      <c r="E228" s="40" t="s">
        <v>1203</v>
      </c>
    </row>
    <row r="229" spans="1:5" ht="102">
      <c r="A229" t="s">
        <v>59</v>
      </c>
      <c r="E229" s="39" t="s">
        <v>1418</v>
      </c>
    </row>
    <row r="230" spans="1:16" ht="12.75">
      <c r="A230" t="s">
        <v>52</v>
      </c>
      <c s="34" t="s">
        <v>108</v>
      </c>
      <c s="34" t="s">
        <v>1421</v>
      </c>
      <c s="35" t="s">
        <v>5</v>
      </c>
      <c s="6" t="s">
        <v>1422</v>
      </c>
      <c s="36" t="s">
        <v>55</v>
      </c>
      <c s="37">
        <v>2.8</v>
      </c>
      <c s="36">
        <v>0</v>
      </c>
      <c s="36">
        <f>ROUND(G230*H230,6)</f>
      </c>
      <c r="L230" s="38">
        <v>0</v>
      </c>
      <c s="32">
        <f>ROUND(ROUND(L230,2)*ROUND(G230,3),2)</f>
      </c>
      <c s="36" t="s">
        <v>56</v>
      </c>
      <c>
        <f>(M230*21)/100</f>
      </c>
      <c t="s">
        <v>27</v>
      </c>
    </row>
    <row r="231" spans="1:5" ht="12.75">
      <c r="A231" s="35" t="s">
        <v>57</v>
      </c>
      <c r="E231" s="39" t="s">
        <v>1423</v>
      </c>
    </row>
    <row r="232" spans="1:5" ht="12.75">
      <c r="A232" s="35" t="s">
        <v>58</v>
      </c>
      <c r="E232" s="40" t="s">
        <v>1424</v>
      </c>
    </row>
    <row r="233" spans="1:5" ht="395.25">
      <c r="A233" t="s">
        <v>59</v>
      </c>
      <c r="E233" s="39" t="s">
        <v>1425</v>
      </c>
    </row>
    <row r="234" spans="1:13" ht="12.75">
      <c r="A234" t="s">
        <v>49</v>
      </c>
      <c r="C234" s="31" t="s">
        <v>89</v>
      </c>
      <c r="E234" s="33" t="s">
        <v>1127</v>
      </c>
      <c r="J234" s="32">
        <f>0</f>
      </c>
      <c s="32">
        <f>0</f>
      </c>
      <c s="32">
        <f>0+L235</f>
      </c>
      <c s="32">
        <f>0+M235</f>
      </c>
    </row>
    <row r="235" spans="1:16" ht="12.75">
      <c r="A235" t="s">
        <v>52</v>
      </c>
      <c s="34" t="s">
        <v>112</v>
      </c>
      <c s="34" t="s">
        <v>1426</v>
      </c>
      <c s="35" t="s">
        <v>5</v>
      </c>
      <c s="6" t="s">
        <v>1427</v>
      </c>
      <c s="36" t="s">
        <v>55</v>
      </c>
      <c s="37">
        <v>5</v>
      </c>
      <c s="36">
        <v>0</v>
      </c>
      <c s="36">
        <f>ROUND(G235*H235,6)</f>
      </c>
      <c r="L235" s="38">
        <v>0</v>
      </c>
      <c s="32">
        <f>ROUND(ROUND(L235,2)*ROUND(G235,3),2)</f>
      </c>
      <c s="36" t="s">
        <v>56</v>
      </c>
      <c>
        <f>(M235*21)/100</f>
      </c>
      <c t="s">
        <v>27</v>
      </c>
    </row>
    <row r="236" spans="1:5" ht="12.75">
      <c r="A236" s="35" t="s">
        <v>57</v>
      </c>
      <c r="E236" s="39" t="s">
        <v>1428</v>
      </c>
    </row>
    <row r="237" spans="1:5" ht="12.75">
      <c r="A237" s="35" t="s">
        <v>58</v>
      </c>
      <c r="E237" s="40" t="s">
        <v>1429</v>
      </c>
    </row>
    <row r="238" spans="1:5" ht="102">
      <c r="A238" t="s">
        <v>59</v>
      </c>
      <c r="E238" s="39" t="s">
        <v>1347</v>
      </c>
    </row>
    <row r="239" spans="1:13" ht="12.75">
      <c r="A239" t="s">
        <v>49</v>
      </c>
      <c r="C239" s="31" t="s">
        <v>1366</v>
      </c>
      <c r="E239" s="33" t="s">
        <v>650</v>
      </c>
      <c r="J239" s="32">
        <f>0</f>
      </c>
      <c s="32">
        <f>0</f>
      </c>
      <c s="32">
        <f>0+L240</f>
      </c>
      <c s="32">
        <f>0+M240</f>
      </c>
    </row>
    <row r="240" spans="1:16" ht="25.5">
      <c r="A240" t="s">
        <v>52</v>
      </c>
      <c s="34" t="s">
        <v>116</v>
      </c>
      <c s="34" t="s">
        <v>1371</v>
      </c>
      <c s="35" t="s">
        <v>652</v>
      </c>
      <c s="6" t="s">
        <v>1372</v>
      </c>
      <c s="36" t="s">
        <v>654</v>
      </c>
      <c s="37">
        <v>12</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1430</v>
      </c>
    </row>
    <row r="243" spans="1:5" ht="165.75">
      <c r="A243" t="s">
        <v>59</v>
      </c>
      <c r="E243"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COUNTIFS(L8:L71,"=0",A8:A71,"P")+COUNTIFS(L8:L71,"",A8:A71,"P")+SUM(Q8:Q71)</f>
      </c>
    </row>
    <row r="8" spans="1:13" ht="12.75">
      <c r="A8" t="s">
        <v>44</v>
      </c>
      <c r="C8" s="28" t="s">
        <v>1433</v>
      </c>
      <c r="E8" s="30" t="s">
        <v>1432</v>
      </c>
      <c r="J8" s="29">
        <f>0+J9</f>
      </c>
      <c s="29">
        <f>0+K9</f>
      </c>
      <c s="29">
        <f>0+L9</f>
      </c>
      <c s="29">
        <f>0+M9</f>
      </c>
    </row>
    <row r="9" spans="1:13" ht="12.75">
      <c r="A9" t="s">
        <v>46</v>
      </c>
      <c r="C9" s="31" t="s">
        <v>1434</v>
      </c>
      <c r="E9" s="33" t="s">
        <v>1435</v>
      </c>
      <c r="J9" s="32">
        <f>0+J10+J15+J36+J49+J66</f>
      </c>
      <c s="32">
        <f>0+K10+K15+K36+K49+K66</f>
      </c>
      <c s="32">
        <f>0+L10+L15+L36+L49+L66</f>
      </c>
      <c s="32">
        <f>0+M10+M15+M36+M49+M66</f>
      </c>
    </row>
    <row r="10" spans="1:13" ht="12.75">
      <c r="A10" t="s">
        <v>49</v>
      </c>
      <c r="C10" s="31" t="s">
        <v>334</v>
      </c>
      <c r="E10" s="33" t="s">
        <v>1222</v>
      </c>
      <c r="J10" s="32">
        <f>0</f>
      </c>
      <c s="32">
        <f>0</f>
      </c>
      <c s="32">
        <f>0+L11</f>
      </c>
      <c s="32">
        <f>0+M11</f>
      </c>
    </row>
    <row r="11" spans="1:16" ht="12.75">
      <c r="A11" t="s">
        <v>52</v>
      </c>
      <c s="34" t="s">
        <v>50</v>
      </c>
      <c s="34" t="s">
        <v>1223</v>
      </c>
      <c s="35" t="s">
        <v>5</v>
      </c>
      <c s="6" t="s">
        <v>1224</v>
      </c>
      <c s="36" t="s">
        <v>280</v>
      </c>
      <c s="37">
        <v>100</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1225</v>
      </c>
    </row>
    <row r="15" spans="1:13" ht="12.75">
      <c r="A15" t="s">
        <v>49</v>
      </c>
      <c r="C15" s="31" t="s">
        <v>50</v>
      </c>
      <c r="E15" s="33" t="s">
        <v>51</v>
      </c>
      <c r="J15" s="32">
        <f>0</f>
      </c>
      <c s="32">
        <f>0</f>
      </c>
      <c s="32">
        <f>0+L16+L20+L24+L28+L32</f>
      </c>
      <c s="32">
        <f>0+M16+M20+M24+M28+M32</f>
      </c>
    </row>
    <row r="16" spans="1:16" ht="12.75">
      <c r="A16" t="s">
        <v>52</v>
      </c>
      <c s="34" t="s">
        <v>27</v>
      </c>
      <c s="34" t="s">
        <v>1233</v>
      </c>
      <c s="35" t="s">
        <v>5</v>
      </c>
      <c s="6" t="s">
        <v>1234</v>
      </c>
      <c s="36" t="s">
        <v>55</v>
      </c>
      <c s="37">
        <v>0.325</v>
      </c>
      <c s="36">
        <v>0</v>
      </c>
      <c s="36">
        <f>ROUND(G16*H16,6)</f>
      </c>
      <c r="L16" s="38">
        <v>0</v>
      </c>
      <c s="32">
        <f>ROUND(ROUND(L16,2)*ROUND(G16,3),2)</f>
      </c>
      <c s="36" t="s">
        <v>56</v>
      </c>
      <c>
        <f>(M16*21)/100</f>
      </c>
      <c t="s">
        <v>27</v>
      </c>
    </row>
    <row r="17" spans="1:5" ht="12.75">
      <c r="A17" s="35" t="s">
        <v>57</v>
      </c>
      <c r="E17" s="39" t="s">
        <v>5</v>
      </c>
    </row>
    <row r="18" spans="1:5" ht="12.75">
      <c r="A18" s="35" t="s">
        <v>58</v>
      </c>
      <c r="E18" s="40" t="s">
        <v>1436</v>
      </c>
    </row>
    <row r="19" spans="1:5" ht="63.75">
      <c r="A19" t="s">
        <v>59</v>
      </c>
      <c r="E19" s="39" t="s">
        <v>1236</v>
      </c>
    </row>
    <row r="20" spans="1:16" ht="12.75">
      <c r="A20" t="s">
        <v>52</v>
      </c>
      <c s="34" t="s">
        <v>26</v>
      </c>
      <c s="34" t="s">
        <v>1437</v>
      </c>
      <c s="35" t="s">
        <v>5</v>
      </c>
      <c s="6" t="s">
        <v>1438</v>
      </c>
      <c s="36" t="s">
        <v>55</v>
      </c>
      <c s="37">
        <v>9.74</v>
      </c>
      <c s="36">
        <v>0</v>
      </c>
      <c s="36">
        <f>ROUND(G20*H20,6)</f>
      </c>
      <c r="L20" s="38">
        <v>0</v>
      </c>
      <c s="32">
        <f>ROUND(ROUND(L20,2)*ROUND(G20,3),2)</f>
      </c>
      <c s="36" t="s">
        <v>56</v>
      </c>
      <c>
        <f>(M20*21)/100</f>
      </c>
      <c t="s">
        <v>27</v>
      </c>
    </row>
    <row r="21" spans="1:5" ht="12.75">
      <c r="A21" s="35" t="s">
        <v>57</v>
      </c>
      <c r="E21" s="39" t="s">
        <v>5</v>
      </c>
    </row>
    <row r="22" spans="1:5" ht="12.75">
      <c r="A22" s="35" t="s">
        <v>58</v>
      </c>
      <c r="E22" s="40" t="s">
        <v>1439</v>
      </c>
    </row>
    <row r="23" spans="1:5" ht="63.75">
      <c r="A23" t="s">
        <v>59</v>
      </c>
      <c r="E23" s="39" t="s">
        <v>1236</v>
      </c>
    </row>
    <row r="24" spans="1:16" ht="25.5">
      <c r="A24" t="s">
        <v>52</v>
      </c>
      <c s="34" t="s">
        <v>65</v>
      </c>
      <c s="34" t="s">
        <v>1440</v>
      </c>
      <c s="35" t="s">
        <v>5</v>
      </c>
      <c s="6" t="s">
        <v>1441</v>
      </c>
      <c s="36" t="s">
        <v>55</v>
      </c>
      <c s="37">
        <v>33.8</v>
      </c>
      <c s="36">
        <v>0</v>
      </c>
      <c s="36">
        <f>ROUND(G24*H24,6)</f>
      </c>
      <c r="L24" s="38">
        <v>0</v>
      </c>
      <c s="32">
        <f>ROUND(ROUND(L24,2)*ROUND(G24,3),2)</f>
      </c>
      <c s="36" t="s">
        <v>56</v>
      </c>
      <c>
        <f>(M24*21)/100</f>
      </c>
      <c t="s">
        <v>27</v>
      </c>
    </row>
    <row r="25" spans="1:5" ht="25.5">
      <c r="A25" s="35" t="s">
        <v>57</v>
      </c>
      <c r="E25" s="39" t="s">
        <v>1442</v>
      </c>
    </row>
    <row r="26" spans="1:5" ht="12.75">
      <c r="A26" s="35" t="s">
        <v>58</v>
      </c>
      <c r="E26" s="40" t="s">
        <v>1443</v>
      </c>
    </row>
    <row r="27" spans="1:5" ht="63.75">
      <c r="A27" t="s">
        <v>59</v>
      </c>
      <c r="E27" s="39" t="s">
        <v>1236</v>
      </c>
    </row>
    <row r="28" spans="1:16" ht="12.75">
      <c r="A28" t="s">
        <v>52</v>
      </c>
      <c s="34" t="s">
        <v>70</v>
      </c>
      <c s="34" t="s">
        <v>53</v>
      </c>
      <c s="35" t="s">
        <v>5</v>
      </c>
      <c s="6" t="s">
        <v>54</v>
      </c>
      <c s="36" t="s">
        <v>55</v>
      </c>
      <c s="37">
        <v>96.5</v>
      </c>
      <c s="36">
        <v>0</v>
      </c>
      <c s="36">
        <f>ROUND(G28*H28,6)</f>
      </c>
      <c r="L28" s="38">
        <v>0</v>
      </c>
      <c s="32">
        <f>ROUND(ROUND(L28,2)*ROUND(G28,3),2)</f>
      </c>
      <c s="36" t="s">
        <v>56</v>
      </c>
      <c>
        <f>(M28*21)/100</f>
      </c>
      <c t="s">
        <v>27</v>
      </c>
    </row>
    <row r="29" spans="1:5" ht="12.75">
      <c r="A29" s="35" t="s">
        <v>57</v>
      </c>
      <c r="E29" s="39" t="s">
        <v>1444</v>
      </c>
    </row>
    <row r="30" spans="1:5" ht="12.75">
      <c r="A30" s="35" t="s">
        <v>58</v>
      </c>
      <c r="E30" s="40" t="s">
        <v>1445</v>
      </c>
    </row>
    <row r="31" spans="1:5" ht="344.25">
      <c r="A31" t="s">
        <v>59</v>
      </c>
      <c r="E31" s="39" t="s">
        <v>60</v>
      </c>
    </row>
    <row r="32" spans="1:16" ht="12.75">
      <c r="A32" t="s">
        <v>52</v>
      </c>
      <c s="34" t="s">
        <v>74</v>
      </c>
      <c s="34" t="s">
        <v>1446</v>
      </c>
      <c s="35" t="s">
        <v>5</v>
      </c>
      <c s="6" t="s">
        <v>1447</v>
      </c>
      <c s="36" t="s">
        <v>55</v>
      </c>
      <c s="37">
        <v>106.15</v>
      </c>
      <c s="36">
        <v>0</v>
      </c>
      <c s="36">
        <f>ROUND(G32*H32,6)</f>
      </c>
      <c r="L32" s="38">
        <v>0</v>
      </c>
      <c s="32">
        <f>ROUND(ROUND(L32,2)*ROUND(G32,3),2)</f>
      </c>
      <c s="36" t="s">
        <v>56</v>
      </c>
      <c>
        <f>(M32*21)/100</f>
      </c>
      <c t="s">
        <v>27</v>
      </c>
    </row>
    <row r="33" spans="1:5" ht="12.75">
      <c r="A33" s="35" t="s">
        <v>57</v>
      </c>
      <c r="E33" s="39" t="s">
        <v>5</v>
      </c>
    </row>
    <row r="34" spans="1:5" ht="12.75">
      <c r="A34" s="35" t="s">
        <v>58</v>
      </c>
      <c r="E34" s="40" t="s">
        <v>1448</v>
      </c>
    </row>
    <row r="35" spans="1:5" ht="280.5">
      <c r="A35" t="s">
        <v>59</v>
      </c>
      <c r="E35" s="39" t="s">
        <v>1449</v>
      </c>
    </row>
    <row r="36" spans="1:13" ht="12.75">
      <c r="A36" t="s">
        <v>49</v>
      </c>
      <c r="C36" s="31" t="s">
        <v>70</v>
      </c>
      <c r="E36" s="33" t="s">
        <v>1242</v>
      </c>
      <c r="J36" s="32">
        <f>0</f>
      </c>
      <c s="32">
        <f>0</f>
      </c>
      <c s="32">
        <f>0+L37+L41+L45</f>
      </c>
      <c s="32">
        <f>0+M37+M41+M45</f>
      </c>
    </row>
    <row r="37" spans="1:16" ht="12.75">
      <c r="A37" t="s">
        <v>52</v>
      </c>
      <c s="34" t="s">
        <v>79</v>
      </c>
      <c s="34" t="s">
        <v>1450</v>
      </c>
      <c s="35" t="s">
        <v>5</v>
      </c>
      <c s="6" t="s">
        <v>1451</v>
      </c>
      <c s="36" t="s">
        <v>55</v>
      </c>
      <c s="37">
        <v>116.2</v>
      </c>
      <c s="36">
        <v>0</v>
      </c>
      <c s="36">
        <f>ROUND(G37*H37,6)</f>
      </c>
      <c r="L37" s="38">
        <v>0</v>
      </c>
      <c s="32">
        <f>ROUND(ROUND(L37,2)*ROUND(G37,3),2)</f>
      </c>
      <c s="36" t="s">
        <v>56</v>
      </c>
      <c>
        <f>(M37*21)/100</f>
      </c>
      <c t="s">
        <v>27</v>
      </c>
    </row>
    <row r="38" spans="1:5" ht="25.5">
      <c r="A38" s="35" t="s">
        <v>57</v>
      </c>
      <c r="E38" s="39" t="s">
        <v>1452</v>
      </c>
    </row>
    <row r="39" spans="1:5" ht="12.75">
      <c r="A39" s="35" t="s">
        <v>58</v>
      </c>
      <c r="E39" s="40" t="s">
        <v>1453</v>
      </c>
    </row>
    <row r="40" spans="1:5" ht="51">
      <c r="A40" t="s">
        <v>59</v>
      </c>
      <c r="E40" s="39" t="s">
        <v>1454</v>
      </c>
    </row>
    <row r="41" spans="1:16" ht="12.75">
      <c r="A41" t="s">
        <v>52</v>
      </c>
      <c s="34" t="s">
        <v>85</v>
      </c>
      <c s="34" t="s">
        <v>1455</v>
      </c>
      <c s="35" t="s">
        <v>5</v>
      </c>
      <c s="6" t="s">
        <v>1456</v>
      </c>
      <c s="36" t="s">
        <v>55</v>
      </c>
      <c s="37">
        <v>0.3</v>
      </c>
      <c s="36">
        <v>0</v>
      </c>
      <c s="36">
        <f>ROUND(G41*H41,6)</f>
      </c>
      <c r="L41" s="38">
        <v>0</v>
      </c>
      <c s="32">
        <f>ROUND(ROUND(L41,2)*ROUND(G41,3),2)</f>
      </c>
      <c s="36" t="s">
        <v>56</v>
      </c>
      <c>
        <f>(M41*21)/100</f>
      </c>
      <c t="s">
        <v>27</v>
      </c>
    </row>
    <row r="42" spans="1:5" ht="12.75">
      <c r="A42" s="35" t="s">
        <v>57</v>
      </c>
      <c r="E42" s="39" t="s">
        <v>5</v>
      </c>
    </row>
    <row r="43" spans="1:5" ht="12.75">
      <c r="A43" s="35" t="s">
        <v>58</v>
      </c>
      <c r="E43" s="40" t="s">
        <v>1457</v>
      </c>
    </row>
    <row r="44" spans="1:5" ht="204">
      <c r="A44" t="s">
        <v>59</v>
      </c>
      <c r="E44" s="39" t="s">
        <v>1458</v>
      </c>
    </row>
    <row r="45" spans="1:16" ht="25.5">
      <c r="A45" t="s">
        <v>52</v>
      </c>
      <c s="34" t="s">
        <v>89</v>
      </c>
      <c s="34" t="s">
        <v>1459</v>
      </c>
      <c s="35" t="s">
        <v>5</v>
      </c>
      <c s="6" t="s">
        <v>1460</v>
      </c>
      <c s="36" t="s">
        <v>77</v>
      </c>
      <c s="37">
        <v>163</v>
      </c>
      <c s="36">
        <v>0</v>
      </c>
      <c s="36">
        <f>ROUND(G45*H45,6)</f>
      </c>
      <c r="L45" s="38">
        <v>0</v>
      </c>
      <c s="32">
        <f>ROUND(ROUND(L45,2)*ROUND(G45,3),2)</f>
      </c>
      <c s="36" t="s">
        <v>655</v>
      </c>
      <c>
        <f>(M45*21)/100</f>
      </c>
      <c t="s">
        <v>27</v>
      </c>
    </row>
    <row r="46" spans="1:5" ht="12.75">
      <c r="A46" s="35" t="s">
        <v>57</v>
      </c>
      <c r="E46" s="39" t="s">
        <v>1461</v>
      </c>
    </row>
    <row r="47" spans="1:5" ht="12.75">
      <c r="A47" s="35" t="s">
        <v>58</v>
      </c>
      <c r="E47" s="40" t="s">
        <v>1462</v>
      </c>
    </row>
    <row r="48" spans="1:5" ht="153">
      <c r="A48" t="s">
        <v>59</v>
      </c>
      <c r="E48" s="39" t="s">
        <v>1463</v>
      </c>
    </row>
    <row r="49" spans="1:13" ht="12.75">
      <c r="A49" t="s">
        <v>49</v>
      </c>
      <c r="C49" s="31" t="s">
        <v>89</v>
      </c>
      <c r="E49" s="33" t="s">
        <v>1127</v>
      </c>
      <c r="J49" s="32">
        <f>0</f>
      </c>
      <c s="32">
        <f>0</f>
      </c>
      <c s="32">
        <f>0+L50+L54+L58+L62</f>
      </c>
      <c s="32">
        <f>0+M50+M54+M58+M62</f>
      </c>
    </row>
    <row r="50" spans="1:16" ht="25.5">
      <c r="A50" t="s">
        <v>52</v>
      </c>
      <c s="34" t="s">
        <v>93</v>
      </c>
      <c s="34" t="s">
        <v>1464</v>
      </c>
      <c s="35" t="s">
        <v>5</v>
      </c>
      <c s="6" t="s">
        <v>1465</v>
      </c>
      <c s="36" t="s">
        <v>68</v>
      </c>
      <c s="37">
        <v>2</v>
      </c>
      <c s="36">
        <v>0</v>
      </c>
      <c s="36">
        <f>ROUND(G50*H50,6)</f>
      </c>
      <c r="L50" s="38">
        <v>0</v>
      </c>
      <c s="32">
        <f>ROUND(ROUND(L50,2)*ROUND(G50,3),2)</f>
      </c>
      <c s="36" t="s">
        <v>56</v>
      </c>
      <c>
        <f>(M50*21)/100</f>
      </c>
      <c t="s">
        <v>27</v>
      </c>
    </row>
    <row r="51" spans="1:5" ht="12.75">
      <c r="A51" s="35" t="s">
        <v>57</v>
      </c>
      <c r="E51" s="39" t="s">
        <v>1466</v>
      </c>
    </row>
    <row r="52" spans="1:5" ht="12.75">
      <c r="A52" s="35" t="s">
        <v>58</v>
      </c>
      <c r="E52" s="40" t="s">
        <v>5</v>
      </c>
    </row>
    <row r="53" spans="1:5" ht="242.25">
      <c r="A53" t="s">
        <v>59</v>
      </c>
      <c r="E53" s="39" t="s">
        <v>1467</v>
      </c>
    </row>
    <row r="54" spans="1:16" ht="25.5">
      <c r="A54" t="s">
        <v>52</v>
      </c>
      <c s="34" t="s">
        <v>97</v>
      </c>
      <c s="34" t="s">
        <v>1468</v>
      </c>
      <c s="35" t="s">
        <v>5</v>
      </c>
      <c s="6" t="s">
        <v>1469</v>
      </c>
      <c s="36" t="s">
        <v>68</v>
      </c>
      <c s="37">
        <v>3</v>
      </c>
      <c s="36">
        <v>0</v>
      </c>
      <c s="36">
        <f>ROUND(G54*H54,6)</f>
      </c>
      <c r="L54" s="38">
        <v>0</v>
      </c>
      <c s="32">
        <f>ROUND(ROUND(L54,2)*ROUND(G54,3),2)</f>
      </c>
      <c s="36" t="s">
        <v>56</v>
      </c>
      <c>
        <f>(M54*21)/100</f>
      </c>
      <c t="s">
        <v>27</v>
      </c>
    </row>
    <row r="55" spans="1:5" ht="12.75">
      <c r="A55" s="35" t="s">
        <v>57</v>
      </c>
      <c r="E55" s="39" t="s">
        <v>1470</v>
      </c>
    </row>
    <row r="56" spans="1:5" ht="12.75">
      <c r="A56" s="35" t="s">
        <v>58</v>
      </c>
      <c r="E56" s="40" t="s">
        <v>1471</v>
      </c>
    </row>
    <row r="57" spans="1:5" ht="242.25">
      <c r="A57" t="s">
        <v>59</v>
      </c>
      <c r="E57" s="39" t="s">
        <v>1467</v>
      </c>
    </row>
    <row r="58" spans="1:16" ht="25.5">
      <c r="A58" t="s">
        <v>52</v>
      </c>
      <c s="34" t="s">
        <v>100</v>
      </c>
      <c s="34" t="s">
        <v>1472</v>
      </c>
      <c s="35" t="s">
        <v>5</v>
      </c>
      <c s="6" t="s">
        <v>1473</v>
      </c>
      <c s="36" t="s">
        <v>68</v>
      </c>
      <c s="37">
        <v>188</v>
      </c>
      <c s="36">
        <v>0</v>
      </c>
      <c s="36">
        <f>ROUND(G58*H58,6)</f>
      </c>
      <c r="L58" s="38">
        <v>0</v>
      </c>
      <c s="32">
        <f>ROUND(ROUND(L58,2)*ROUND(G58,3),2)</f>
      </c>
      <c s="36" t="s">
        <v>56</v>
      </c>
      <c>
        <f>(M58*21)/100</f>
      </c>
      <c t="s">
        <v>27</v>
      </c>
    </row>
    <row r="59" spans="1:5" ht="12.75">
      <c r="A59" s="35" t="s">
        <v>57</v>
      </c>
      <c r="E59" s="39" t="s">
        <v>1474</v>
      </c>
    </row>
    <row r="60" spans="1:5" ht="12.75">
      <c r="A60" s="35" t="s">
        <v>58</v>
      </c>
      <c r="E60" s="40" t="s">
        <v>1475</v>
      </c>
    </row>
    <row r="61" spans="1:5" ht="267.75">
      <c r="A61" t="s">
        <v>59</v>
      </c>
      <c r="E61" s="39" t="s">
        <v>1476</v>
      </c>
    </row>
    <row r="62" spans="1:16" ht="12.75">
      <c r="A62" t="s">
        <v>52</v>
      </c>
      <c s="34" t="s">
        <v>104</v>
      </c>
      <c s="34" t="s">
        <v>1477</v>
      </c>
      <c s="35" t="s">
        <v>5</v>
      </c>
      <c s="6" t="s">
        <v>1478</v>
      </c>
      <c s="36" t="s">
        <v>68</v>
      </c>
      <c s="37">
        <v>193</v>
      </c>
      <c s="36">
        <v>0</v>
      </c>
      <c s="36">
        <f>ROUND(G62*H62,6)</f>
      </c>
      <c r="L62" s="38">
        <v>0</v>
      </c>
      <c s="32">
        <f>ROUND(ROUND(L62,2)*ROUND(G62,3),2)</f>
      </c>
      <c s="36" t="s">
        <v>56</v>
      </c>
      <c>
        <f>(M62*21)/100</f>
      </c>
      <c t="s">
        <v>27</v>
      </c>
    </row>
    <row r="63" spans="1:5" ht="12.75">
      <c r="A63" s="35" t="s">
        <v>57</v>
      </c>
      <c r="E63" s="39" t="s">
        <v>5</v>
      </c>
    </row>
    <row r="64" spans="1:5" ht="12.75">
      <c r="A64" s="35" t="s">
        <v>58</v>
      </c>
      <c r="E64" s="40" t="s">
        <v>1479</v>
      </c>
    </row>
    <row r="65" spans="1:5" ht="191.25">
      <c r="A65" t="s">
        <v>59</v>
      </c>
      <c r="E65" s="39" t="s">
        <v>1480</v>
      </c>
    </row>
    <row r="66" spans="1:13" ht="12.75">
      <c r="A66" t="s">
        <v>49</v>
      </c>
      <c r="C66" s="31" t="s">
        <v>1366</v>
      </c>
      <c r="E66" s="33" t="s">
        <v>650</v>
      </c>
      <c r="J66" s="32">
        <f>0</f>
      </c>
      <c s="32">
        <f>0</f>
      </c>
      <c s="32">
        <f>0+L67+L71</f>
      </c>
      <c s="32">
        <f>0+M67+M71</f>
      </c>
    </row>
    <row r="67" spans="1:16" ht="25.5">
      <c r="A67" t="s">
        <v>52</v>
      </c>
      <c s="34" t="s">
        <v>108</v>
      </c>
      <c s="34" t="s">
        <v>1367</v>
      </c>
      <c s="35" t="s">
        <v>652</v>
      </c>
      <c s="6" t="s">
        <v>1368</v>
      </c>
      <c s="36" t="s">
        <v>654</v>
      </c>
      <c s="37">
        <v>0.715</v>
      </c>
      <c s="36">
        <v>0</v>
      </c>
      <c s="36">
        <f>ROUND(G67*H67,6)</f>
      </c>
      <c r="L67" s="38">
        <v>0</v>
      </c>
      <c s="32">
        <f>ROUND(ROUND(L67,2)*ROUND(G67,3),2)</f>
      </c>
      <c s="36" t="s">
        <v>655</v>
      </c>
      <c>
        <f>(M67*21)/100</f>
      </c>
      <c t="s">
        <v>27</v>
      </c>
    </row>
    <row r="68" spans="1:5" ht="12.75">
      <c r="A68" s="35" t="s">
        <v>57</v>
      </c>
      <c r="E68" s="39" t="s">
        <v>656</v>
      </c>
    </row>
    <row r="69" spans="1:5" ht="12.75">
      <c r="A69" s="35" t="s">
        <v>58</v>
      </c>
      <c r="E69" s="40" t="s">
        <v>1481</v>
      </c>
    </row>
    <row r="70" spans="1:5" ht="165.75">
      <c r="A70" t="s">
        <v>59</v>
      </c>
      <c r="E70" s="39" t="s">
        <v>657</v>
      </c>
    </row>
    <row r="71" spans="1:16" ht="25.5">
      <c r="A71" t="s">
        <v>52</v>
      </c>
      <c s="34" t="s">
        <v>112</v>
      </c>
      <c s="34" t="s">
        <v>1371</v>
      </c>
      <c s="35" t="s">
        <v>652</v>
      </c>
      <c s="6" t="s">
        <v>1372</v>
      </c>
      <c s="36" t="s">
        <v>654</v>
      </c>
      <c s="37">
        <v>7.15</v>
      </c>
      <c s="36">
        <v>0</v>
      </c>
      <c s="36">
        <f>ROUND(G71*H71,6)</f>
      </c>
      <c r="L71" s="38">
        <v>0</v>
      </c>
      <c s="32">
        <f>ROUND(ROUND(L71,2)*ROUND(G71,3),2)</f>
      </c>
      <c s="36" t="s">
        <v>655</v>
      </c>
      <c>
        <f>(M71*21)/100</f>
      </c>
      <c t="s">
        <v>27</v>
      </c>
    </row>
    <row r="72" spans="1:5" ht="12.75">
      <c r="A72" s="35" t="s">
        <v>57</v>
      </c>
      <c r="E72" s="39" t="s">
        <v>1482</v>
      </c>
    </row>
    <row r="73" spans="1:5" ht="12.75">
      <c r="A73" s="35" t="s">
        <v>58</v>
      </c>
      <c r="E73" s="40" t="s">
        <v>1483</v>
      </c>
    </row>
    <row r="74" spans="1:5" ht="165.75">
      <c r="A74" t="s">
        <v>59</v>
      </c>
      <c r="E74"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5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COUNTIFS(L8:L515,"=0",A8:A515,"P")+COUNTIFS(L8:L515,"",A8:A515,"P")+SUM(Q8:Q515)</f>
      </c>
    </row>
    <row r="8" spans="1:13" ht="12.75">
      <c r="A8" t="s">
        <v>44</v>
      </c>
      <c r="C8" s="28" t="s">
        <v>1486</v>
      </c>
      <c r="E8" s="30" t="s">
        <v>1485</v>
      </c>
      <c r="J8" s="29">
        <f>0+J9</f>
      </c>
      <c s="29">
        <f>0+K9</f>
      </c>
      <c s="29">
        <f>0+L9</f>
      </c>
      <c s="29">
        <f>0+M9</f>
      </c>
    </row>
    <row r="9" spans="1:13" ht="12.75">
      <c r="A9" t="s">
        <v>46</v>
      </c>
      <c r="C9" s="31" t="s">
        <v>1487</v>
      </c>
      <c r="E9" s="33" t="s">
        <v>1488</v>
      </c>
      <c r="J9" s="32">
        <f>0+J10+J15+J28+J65+J98+J115+J124+J185+J194+J239</f>
      </c>
      <c s="32">
        <f>0+K10+K15+K28+K65+K98+K115+K124+K185+K194+K239</f>
      </c>
      <c s="32">
        <f>0+L10+L15+L28+L65+L98+L115+L124+L185+L194+L239</f>
      </c>
      <c s="32">
        <f>0+M10+M15+M28+M65+M98+M115+M124+M185+M194+M239</f>
      </c>
    </row>
    <row r="10" spans="1:13" ht="12.75">
      <c r="A10" t="s">
        <v>49</v>
      </c>
      <c r="C10" s="31" t="s">
        <v>334</v>
      </c>
      <c r="E10" s="33" t="s">
        <v>1222</v>
      </c>
      <c r="J10" s="32">
        <f>0</f>
      </c>
      <c s="32">
        <f>0</f>
      </c>
      <c s="32">
        <f>0+L11</f>
      </c>
      <c s="32">
        <f>0+M11</f>
      </c>
    </row>
    <row r="11" spans="1:16" ht="12.75">
      <c r="A11" t="s">
        <v>52</v>
      </c>
      <c s="34" t="s">
        <v>50</v>
      </c>
      <c s="34" t="s">
        <v>1489</v>
      </c>
      <c s="35" t="s">
        <v>5</v>
      </c>
      <c s="6" t="s">
        <v>1490</v>
      </c>
      <c s="36" t="s">
        <v>430</v>
      </c>
      <c s="37">
        <v>24</v>
      </c>
      <c s="36">
        <v>0</v>
      </c>
      <c s="36">
        <f>ROUND(G11*H11,6)</f>
      </c>
      <c r="L11" s="38">
        <v>0</v>
      </c>
      <c s="32">
        <f>ROUND(ROUND(L11,2)*ROUND(G11,3),2)</f>
      </c>
      <c s="36" t="s">
        <v>417</v>
      </c>
      <c>
        <f>(M11*21)/100</f>
      </c>
      <c t="s">
        <v>27</v>
      </c>
    </row>
    <row r="12" spans="1:5" ht="12.75">
      <c r="A12" s="35" t="s">
        <v>57</v>
      </c>
      <c r="E12" s="39" t="s">
        <v>1491</v>
      </c>
    </row>
    <row r="13" spans="1:5" ht="12.75">
      <c r="A13" s="35" t="s">
        <v>58</v>
      </c>
      <c r="E13" s="40" t="s">
        <v>1492</v>
      </c>
    </row>
    <row r="14" spans="1:5" ht="12.75">
      <c r="A14" t="s">
        <v>59</v>
      </c>
      <c r="E14" s="39" t="s">
        <v>1493</v>
      </c>
    </row>
    <row r="15" spans="1:13" ht="12.75">
      <c r="A15" t="s">
        <v>49</v>
      </c>
      <c r="C15" s="31" t="s">
        <v>50</v>
      </c>
      <c r="E15" s="33" t="s">
        <v>51</v>
      </c>
      <c r="J15" s="32">
        <f>0</f>
      </c>
      <c s="32">
        <f>0</f>
      </c>
      <c s="32">
        <f>0+L16+L20+L24</f>
      </c>
      <c s="32">
        <f>0+M16+M20+M24</f>
      </c>
    </row>
    <row r="16" spans="1:16" ht="12.75">
      <c r="A16" t="s">
        <v>52</v>
      </c>
      <c s="34" t="s">
        <v>27</v>
      </c>
      <c s="34" t="s">
        <v>1494</v>
      </c>
      <c s="35" t="s">
        <v>5</v>
      </c>
      <c s="6" t="s">
        <v>1495</v>
      </c>
      <c s="36" t="s">
        <v>55</v>
      </c>
      <c s="37">
        <v>35</v>
      </c>
      <c s="36">
        <v>0</v>
      </c>
      <c s="36">
        <f>ROUND(G16*H16,6)</f>
      </c>
      <c r="L16" s="38">
        <v>0</v>
      </c>
      <c s="32">
        <f>ROUND(ROUND(L16,2)*ROUND(G16,3),2)</f>
      </c>
      <c s="36" t="s">
        <v>417</v>
      </c>
      <c>
        <f>(M16*21)/100</f>
      </c>
      <c t="s">
        <v>27</v>
      </c>
    </row>
    <row r="17" spans="1:5" ht="12.75">
      <c r="A17" s="35" t="s">
        <v>57</v>
      </c>
      <c r="E17" s="39" t="s">
        <v>5</v>
      </c>
    </row>
    <row r="18" spans="1:5" ht="12.75">
      <c r="A18" s="35" t="s">
        <v>58</v>
      </c>
      <c r="E18" s="40" t="s">
        <v>5</v>
      </c>
    </row>
    <row r="19" spans="1:5" ht="63.75">
      <c r="A19" t="s">
        <v>59</v>
      </c>
      <c r="E19" s="39" t="s">
        <v>1496</v>
      </c>
    </row>
    <row r="20" spans="1:16" ht="12.75">
      <c r="A20" t="s">
        <v>52</v>
      </c>
      <c s="34" t="s">
        <v>26</v>
      </c>
      <c s="34" t="s">
        <v>1497</v>
      </c>
      <c s="35" t="s">
        <v>5</v>
      </c>
      <c s="6" t="s">
        <v>1498</v>
      </c>
      <c s="36" t="s">
        <v>55</v>
      </c>
      <c s="37">
        <v>1428.68</v>
      </c>
      <c s="36">
        <v>0</v>
      </c>
      <c s="36">
        <f>ROUND(G20*H20,6)</f>
      </c>
      <c r="L20" s="38">
        <v>0</v>
      </c>
      <c s="32">
        <f>ROUND(ROUND(L20,2)*ROUND(G20,3),2)</f>
      </c>
      <c s="36" t="s">
        <v>417</v>
      </c>
      <c>
        <f>(M20*21)/100</f>
      </c>
      <c t="s">
        <v>27</v>
      </c>
    </row>
    <row r="21" spans="1:5" ht="12.75">
      <c r="A21" s="35" t="s">
        <v>57</v>
      </c>
      <c r="E21" s="39" t="s">
        <v>1499</v>
      </c>
    </row>
    <row r="22" spans="1:5" ht="12.75">
      <c r="A22" s="35" t="s">
        <v>58</v>
      </c>
      <c r="E22" s="40" t="s">
        <v>1500</v>
      </c>
    </row>
    <row r="23" spans="1:5" ht="344.25">
      <c r="A23" t="s">
        <v>59</v>
      </c>
      <c r="E23" s="39" t="s">
        <v>60</v>
      </c>
    </row>
    <row r="24" spans="1:16" ht="12.75">
      <c r="A24" t="s">
        <v>52</v>
      </c>
      <c s="34" t="s">
        <v>65</v>
      </c>
      <c s="34" t="s">
        <v>1501</v>
      </c>
      <c s="35" t="s">
        <v>5</v>
      </c>
      <c s="6" t="s">
        <v>1502</v>
      </c>
      <c s="36" t="s">
        <v>55</v>
      </c>
      <c s="37">
        <v>1428.68</v>
      </c>
      <c s="36">
        <v>0</v>
      </c>
      <c s="36">
        <f>ROUND(G24*H24,6)</f>
      </c>
      <c r="L24" s="38">
        <v>0</v>
      </c>
      <c s="32">
        <f>ROUND(ROUND(L24,2)*ROUND(G24,3),2)</f>
      </c>
      <c s="36" t="s">
        <v>417</v>
      </c>
      <c>
        <f>(M24*21)/100</f>
      </c>
      <c t="s">
        <v>27</v>
      </c>
    </row>
    <row r="25" spans="1:5" ht="12.75">
      <c r="A25" s="35" t="s">
        <v>57</v>
      </c>
      <c r="E25" s="39" t="s">
        <v>5</v>
      </c>
    </row>
    <row r="26" spans="1:5" ht="12.75">
      <c r="A26" s="35" t="s">
        <v>58</v>
      </c>
      <c r="E26" s="40" t="s">
        <v>1500</v>
      </c>
    </row>
    <row r="27" spans="1:5" ht="191.25">
      <c r="A27" t="s">
        <v>59</v>
      </c>
      <c r="E27" s="39" t="s">
        <v>1503</v>
      </c>
    </row>
    <row r="28" spans="1:13" ht="12.75">
      <c r="A28" t="s">
        <v>49</v>
      </c>
      <c r="C28" s="31" t="s">
        <v>27</v>
      </c>
      <c r="E28" s="33" t="s">
        <v>981</v>
      </c>
      <c r="J28" s="32">
        <f>0</f>
      </c>
      <c s="32">
        <f>0</f>
      </c>
      <c s="32">
        <f>0+L29+L33+L37+L41+L45+L49+L53+L57+L61</f>
      </c>
      <c s="32">
        <f>0+M29+M33+M37+M41+M45+M49+M53+M57+M61</f>
      </c>
    </row>
    <row r="29" spans="1:16" ht="12.75">
      <c r="A29" t="s">
        <v>52</v>
      </c>
      <c s="34" t="s">
        <v>74</v>
      </c>
      <c s="34" t="s">
        <v>1504</v>
      </c>
      <c s="35" t="s">
        <v>5</v>
      </c>
      <c s="6" t="s">
        <v>1505</v>
      </c>
      <c s="36" t="s">
        <v>83</v>
      </c>
      <c s="37">
        <v>4</v>
      </c>
      <c s="36">
        <v>0</v>
      </c>
      <c s="36">
        <f>ROUND(G29*H29,6)</f>
      </c>
      <c r="L29" s="38">
        <v>0</v>
      </c>
      <c s="32">
        <f>ROUND(ROUND(L29,2)*ROUND(G29,3),2)</f>
      </c>
      <c s="36" t="s">
        <v>417</v>
      </c>
      <c>
        <f>(M29*21)/100</f>
      </c>
      <c t="s">
        <v>27</v>
      </c>
    </row>
    <row r="30" spans="1:5" ht="12.75">
      <c r="A30" s="35" t="s">
        <v>57</v>
      </c>
      <c r="E30" s="39" t="s">
        <v>1506</v>
      </c>
    </row>
    <row r="31" spans="1:5" ht="12.75">
      <c r="A31" s="35" t="s">
        <v>58</v>
      </c>
      <c r="E31" s="40" t="s">
        <v>1507</v>
      </c>
    </row>
    <row r="32" spans="1:5" ht="12.75">
      <c r="A32" t="s">
        <v>59</v>
      </c>
      <c r="E32" s="39" t="s">
        <v>1508</v>
      </c>
    </row>
    <row r="33" spans="1:16" ht="12.75">
      <c r="A33" t="s">
        <v>52</v>
      </c>
      <c s="34" t="s">
        <v>85</v>
      </c>
      <c s="34" t="s">
        <v>1509</v>
      </c>
      <c s="35" t="s">
        <v>5</v>
      </c>
      <c s="6" t="s">
        <v>1510</v>
      </c>
      <c s="36" t="s">
        <v>77</v>
      </c>
      <c s="37">
        <v>29.12</v>
      </c>
      <c s="36">
        <v>0</v>
      </c>
      <c s="36">
        <f>ROUND(G33*H33,6)</f>
      </c>
      <c r="L33" s="38">
        <v>0</v>
      </c>
      <c s="32">
        <f>ROUND(ROUND(L33,2)*ROUND(G33,3),2)</f>
      </c>
      <c s="36" t="s">
        <v>417</v>
      </c>
      <c>
        <f>(M33*21)/100</f>
      </c>
      <c t="s">
        <v>27</v>
      </c>
    </row>
    <row r="34" spans="1:5" ht="12.75">
      <c r="A34" s="35" t="s">
        <v>57</v>
      </c>
      <c r="E34" s="39" t="s">
        <v>5</v>
      </c>
    </row>
    <row r="35" spans="1:5" ht="51">
      <c r="A35" s="35" t="s">
        <v>58</v>
      </c>
      <c r="E35" s="40" t="s">
        <v>1511</v>
      </c>
    </row>
    <row r="36" spans="1:5" ht="331.5">
      <c r="A36" t="s">
        <v>59</v>
      </c>
      <c r="E36" s="39" t="s">
        <v>1512</v>
      </c>
    </row>
    <row r="37" spans="1:16" ht="12.75">
      <c r="A37" t="s">
        <v>52</v>
      </c>
      <c s="34" t="s">
        <v>89</v>
      </c>
      <c s="34" t="s">
        <v>1513</v>
      </c>
      <c s="35" t="s">
        <v>5</v>
      </c>
      <c s="6" t="s">
        <v>1514</v>
      </c>
      <c s="36" t="s">
        <v>68</v>
      </c>
      <c s="37">
        <v>98.8</v>
      </c>
      <c s="36">
        <v>0</v>
      </c>
      <c s="36">
        <f>ROUND(G37*H37,6)</f>
      </c>
      <c r="L37" s="38">
        <v>0</v>
      </c>
      <c s="32">
        <f>ROUND(ROUND(L37,2)*ROUND(G37,3),2)</f>
      </c>
      <c s="36" t="s">
        <v>417</v>
      </c>
      <c>
        <f>(M37*21)/100</f>
      </c>
      <c t="s">
        <v>27</v>
      </c>
    </row>
    <row r="38" spans="1:5" ht="12.75">
      <c r="A38" s="35" t="s">
        <v>57</v>
      </c>
      <c r="E38" s="39" t="s">
        <v>5</v>
      </c>
    </row>
    <row r="39" spans="1:5" ht="12.75">
      <c r="A39" s="35" t="s">
        <v>58</v>
      </c>
      <c r="E39" s="40" t="s">
        <v>1515</v>
      </c>
    </row>
    <row r="40" spans="1:5" ht="12.75">
      <c r="A40" t="s">
        <v>59</v>
      </c>
      <c r="E40" s="39" t="s">
        <v>1516</v>
      </c>
    </row>
    <row r="41" spans="1:16" ht="12.75">
      <c r="A41" t="s">
        <v>52</v>
      </c>
      <c s="34" t="s">
        <v>93</v>
      </c>
      <c s="34" t="s">
        <v>1517</v>
      </c>
      <c s="35" t="s">
        <v>5</v>
      </c>
      <c s="6" t="s">
        <v>1518</v>
      </c>
      <c s="36" t="s">
        <v>77</v>
      </c>
      <c s="37">
        <v>29.12</v>
      </c>
      <c s="36">
        <v>0</v>
      </c>
      <c s="36">
        <f>ROUND(G41*H41,6)</f>
      </c>
      <c r="L41" s="38">
        <v>0</v>
      </c>
      <c s="32">
        <f>ROUND(ROUND(L41,2)*ROUND(G41,3),2)</f>
      </c>
      <c s="36" t="s">
        <v>417</v>
      </c>
      <c>
        <f>(M41*21)/100</f>
      </c>
      <c t="s">
        <v>27</v>
      </c>
    </row>
    <row r="42" spans="1:5" ht="12.75">
      <c r="A42" s="35" t="s">
        <v>57</v>
      </c>
      <c r="E42" s="39" t="s">
        <v>5</v>
      </c>
    </row>
    <row r="43" spans="1:5" ht="51">
      <c r="A43" s="35" t="s">
        <v>58</v>
      </c>
      <c r="E43" s="40" t="s">
        <v>1511</v>
      </c>
    </row>
    <row r="44" spans="1:5" ht="12.75">
      <c r="A44" t="s">
        <v>59</v>
      </c>
      <c r="E44" s="39" t="s">
        <v>1516</v>
      </c>
    </row>
    <row r="45" spans="1:16" ht="12.75">
      <c r="A45" t="s">
        <v>52</v>
      </c>
      <c s="34" t="s">
        <v>97</v>
      </c>
      <c s="34" t="s">
        <v>1519</v>
      </c>
      <c s="35" t="s">
        <v>5</v>
      </c>
      <c s="6" t="s">
        <v>1520</v>
      </c>
      <c s="36" t="s">
        <v>55</v>
      </c>
      <c s="37">
        <v>1.35</v>
      </c>
      <c s="36">
        <v>0</v>
      </c>
      <c s="36">
        <f>ROUND(G45*H45,6)</f>
      </c>
      <c r="L45" s="38">
        <v>0</v>
      </c>
      <c s="32">
        <f>ROUND(ROUND(L45,2)*ROUND(G45,3),2)</f>
      </c>
      <c s="36" t="s">
        <v>417</v>
      </c>
      <c>
        <f>(M45*21)/100</f>
      </c>
      <c t="s">
        <v>27</v>
      </c>
    </row>
    <row r="46" spans="1:5" ht="12.75">
      <c r="A46" s="35" t="s">
        <v>57</v>
      </c>
      <c r="E46" s="39" t="s">
        <v>5</v>
      </c>
    </row>
    <row r="47" spans="1:5" ht="12.75">
      <c r="A47" s="35" t="s">
        <v>58</v>
      </c>
      <c r="E47" s="40" t="s">
        <v>1521</v>
      </c>
    </row>
    <row r="48" spans="1:5" ht="38.25">
      <c r="A48" t="s">
        <v>59</v>
      </c>
      <c r="E48" s="39" t="s">
        <v>1522</v>
      </c>
    </row>
    <row r="49" spans="1:16" ht="12.75">
      <c r="A49" t="s">
        <v>52</v>
      </c>
      <c s="34" t="s">
        <v>100</v>
      </c>
      <c s="34" t="s">
        <v>1523</v>
      </c>
      <c s="35" t="s">
        <v>5</v>
      </c>
      <c s="6" t="s">
        <v>1524</v>
      </c>
      <c s="36" t="s">
        <v>55</v>
      </c>
      <c s="37">
        <v>3.75</v>
      </c>
      <c s="36">
        <v>0</v>
      </c>
      <c s="36">
        <f>ROUND(G49*H49,6)</f>
      </c>
      <c r="L49" s="38">
        <v>0</v>
      </c>
      <c s="32">
        <f>ROUND(ROUND(L49,2)*ROUND(G49,3),2)</f>
      </c>
      <c s="36" t="s">
        <v>417</v>
      </c>
      <c>
        <f>(M49*21)/100</f>
      </c>
      <c t="s">
        <v>27</v>
      </c>
    </row>
    <row r="50" spans="1:5" ht="12.75">
      <c r="A50" s="35" t="s">
        <v>57</v>
      </c>
      <c r="E50" s="39" t="s">
        <v>5</v>
      </c>
    </row>
    <row r="51" spans="1:5" ht="12.75">
      <c r="A51" s="35" t="s">
        <v>58</v>
      </c>
      <c r="E51" s="40" t="s">
        <v>1525</v>
      </c>
    </row>
    <row r="52" spans="1:5" ht="369.75">
      <c r="A52" t="s">
        <v>59</v>
      </c>
      <c r="E52" s="39" t="s">
        <v>984</v>
      </c>
    </row>
    <row r="53" spans="1:16" ht="12.75">
      <c r="A53" t="s">
        <v>52</v>
      </c>
      <c s="34" t="s">
        <v>104</v>
      </c>
      <c s="34" t="s">
        <v>1526</v>
      </c>
      <c s="35" t="s">
        <v>5</v>
      </c>
      <c s="6" t="s">
        <v>1527</v>
      </c>
      <c s="36" t="s">
        <v>654</v>
      </c>
      <c s="37">
        <v>0.2</v>
      </c>
      <c s="36">
        <v>0</v>
      </c>
      <c s="36">
        <f>ROUND(G53*H53,6)</f>
      </c>
      <c r="L53" s="38">
        <v>0</v>
      </c>
      <c s="32">
        <f>ROUND(ROUND(L53,2)*ROUND(G53,3),2)</f>
      </c>
      <c s="36" t="s">
        <v>417</v>
      </c>
      <c>
        <f>(M53*21)/100</f>
      </c>
      <c t="s">
        <v>27</v>
      </c>
    </row>
    <row r="54" spans="1:5" ht="12.75">
      <c r="A54" s="35" t="s">
        <v>57</v>
      </c>
      <c r="E54" s="39" t="s">
        <v>5</v>
      </c>
    </row>
    <row r="55" spans="1:5" ht="12.75">
      <c r="A55" s="35" t="s">
        <v>58</v>
      </c>
      <c r="E55" s="40" t="s">
        <v>1528</v>
      </c>
    </row>
    <row r="56" spans="1:5" ht="280.5">
      <c r="A56" t="s">
        <v>59</v>
      </c>
      <c r="E56" s="39" t="s">
        <v>1529</v>
      </c>
    </row>
    <row r="57" spans="1:16" ht="12.75">
      <c r="A57" t="s">
        <v>52</v>
      </c>
      <c s="34" t="s">
        <v>290</v>
      </c>
      <c s="34" t="s">
        <v>1530</v>
      </c>
      <c s="35" t="s">
        <v>5</v>
      </c>
      <c s="6" t="s">
        <v>1531</v>
      </c>
      <c s="36" t="s">
        <v>654</v>
      </c>
      <c s="37">
        <v>2.2</v>
      </c>
      <c s="36">
        <v>0</v>
      </c>
      <c s="36">
        <f>ROUND(G57*H57,6)</f>
      </c>
      <c r="L57" s="38">
        <v>0</v>
      </c>
      <c s="32">
        <f>ROUND(ROUND(L57,2)*ROUND(G57,3),2)</f>
      </c>
      <c s="36" t="s">
        <v>417</v>
      </c>
      <c>
        <f>(M57*21)/100</f>
      </c>
      <c t="s">
        <v>27</v>
      </c>
    </row>
    <row r="58" spans="1:5" ht="12.75">
      <c r="A58" s="35" t="s">
        <v>57</v>
      </c>
      <c r="E58" s="39" t="s">
        <v>1532</v>
      </c>
    </row>
    <row r="59" spans="1:5" ht="12.75">
      <c r="A59" s="35" t="s">
        <v>58</v>
      </c>
      <c r="E59" s="40" t="s">
        <v>1533</v>
      </c>
    </row>
    <row r="60" spans="1:5" ht="38.25">
      <c r="A60" t="s">
        <v>59</v>
      </c>
      <c r="E60" s="39" t="s">
        <v>1534</v>
      </c>
    </row>
    <row r="61" spans="1:16" ht="12.75">
      <c r="A61" t="s">
        <v>52</v>
      </c>
      <c s="34" t="s">
        <v>294</v>
      </c>
      <c s="34" t="s">
        <v>1535</v>
      </c>
      <c s="35" t="s">
        <v>5</v>
      </c>
      <c s="6" t="s">
        <v>1536</v>
      </c>
      <c s="36" t="s">
        <v>654</v>
      </c>
      <c s="37">
        <v>133.2</v>
      </c>
      <c s="36">
        <v>0</v>
      </c>
      <c s="36">
        <f>ROUND(G61*H61,6)</f>
      </c>
      <c r="L61" s="38">
        <v>0</v>
      </c>
      <c s="32">
        <f>ROUND(ROUND(L61,2)*ROUND(G61,3),2)</f>
      </c>
      <c s="36" t="s">
        <v>417</v>
      </c>
      <c>
        <f>(M61*21)/100</f>
      </c>
      <c t="s">
        <v>27</v>
      </c>
    </row>
    <row r="62" spans="1:5" ht="12.75">
      <c r="A62" s="35" t="s">
        <v>57</v>
      </c>
      <c r="E62" s="39" t="s">
        <v>1537</v>
      </c>
    </row>
    <row r="63" spans="1:5" ht="12.75">
      <c r="A63" s="35" t="s">
        <v>58</v>
      </c>
      <c r="E63" s="40" t="s">
        <v>1538</v>
      </c>
    </row>
    <row r="64" spans="1:5" ht="344.25">
      <c r="A64" t="s">
        <v>59</v>
      </c>
      <c r="E64" s="39" t="s">
        <v>1539</v>
      </c>
    </row>
    <row r="65" spans="1:13" ht="12.75">
      <c r="A65" t="s">
        <v>49</v>
      </c>
      <c r="C65" s="31" t="s">
        <v>26</v>
      </c>
      <c r="E65" s="33" t="s">
        <v>1540</v>
      </c>
      <c r="J65" s="32">
        <f>0</f>
      </c>
      <c s="32">
        <f>0</f>
      </c>
      <c s="32">
        <f>0+L66+L70+L74+L78+L82+L86+L90+L94</f>
      </c>
      <c s="32">
        <f>0+M66+M70+M74+M78+M82+M86+M90+M94</f>
      </c>
    </row>
    <row r="66" spans="1:16" ht="12.75">
      <c r="A66" t="s">
        <v>52</v>
      </c>
      <c s="34" t="s">
        <v>108</v>
      </c>
      <c s="34" t="s">
        <v>1541</v>
      </c>
      <c s="35" t="s">
        <v>5</v>
      </c>
      <c s="6" t="s">
        <v>1542</v>
      </c>
      <c s="36" t="s">
        <v>55</v>
      </c>
      <c s="37">
        <v>8.5</v>
      </c>
      <c s="36">
        <v>0</v>
      </c>
      <c s="36">
        <f>ROUND(G66*H66,6)</f>
      </c>
      <c r="L66" s="38">
        <v>0</v>
      </c>
      <c s="32">
        <f>ROUND(ROUND(L66,2)*ROUND(G66,3),2)</f>
      </c>
      <c s="36" t="s">
        <v>417</v>
      </c>
      <c>
        <f>(M66*21)/100</f>
      </c>
      <c t="s">
        <v>27</v>
      </c>
    </row>
    <row r="67" spans="1:5" ht="12.75">
      <c r="A67" s="35" t="s">
        <v>57</v>
      </c>
      <c r="E67" s="39" t="s">
        <v>1543</v>
      </c>
    </row>
    <row r="68" spans="1:5" ht="12.75">
      <c r="A68" s="35" t="s">
        <v>58</v>
      </c>
      <c r="E68" s="40" t="s">
        <v>1544</v>
      </c>
    </row>
    <row r="69" spans="1:5" ht="369.75">
      <c r="A69" t="s">
        <v>59</v>
      </c>
      <c r="E69" s="39" t="s">
        <v>1545</v>
      </c>
    </row>
    <row r="70" spans="1:16" ht="12.75">
      <c r="A70" t="s">
        <v>52</v>
      </c>
      <c s="34" t="s">
        <v>112</v>
      </c>
      <c s="34" t="s">
        <v>1546</v>
      </c>
      <c s="35" t="s">
        <v>5</v>
      </c>
      <c s="6" t="s">
        <v>1547</v>
      </c>
      <c s="36" t="s">
        <v>654</v>
      </c>
      <c s="37">
        <v>0.432</v>
      </c>
      <c s="36">
        <v>0</v>
      </c>
      <c s="36">
        <f>ROUND(G70*H70,6)</f>
      </c>
      <c r="L70" s="38">
        <v>0</v>
      </c>
      <c s="32">
        <f>ROUND(ROUND(L70,2)*ROUND(G70,3),2)</f>
      </c>
      <c s="36" t="s">
        <v>417</v>
      </c>
      <c>
        <f>(M70*21)/100</f>
      </c>
      <c t="s">
        <v>27</v>
      </c>
    </row>
    <row r="71" spans="1:5" ht="12.75">
      <c r="A71" s="35" t="s">
        <v>57</v>
      </c>
      <c r="E71" s="39" t="s">
        <v>1543</v>
      </c>
    </row>
    <row r="72" spans="1:5" ht="12.75">
      <c r="A72" s="35" t="s">
        <v>58</v>
      </c>
      <c r="E72" s="40" t="s">
        <v>1548</v>
      </c>
    </row>
    <row r="73" spans="1:5" ht="267.75">
      <c r="A73" t="s">
        <v>59</v>
      </c>
      <c r="E73" s="39" t="s">
        <v>1549</v>
      </c>
    </row>
    <row r="74" spans="1:16" ht="12.75">
      <c r="A74" t="s">
        <v>52</v>
      </c>
      <c s="34" t="s">
        <v>116</v>
      </c>
      <c s="34" t="s">
        <v>1550</v>
      </c>
      <c s="35" t="s">
        <v>5</v>
      </c>
      <c s="6" t="s">
        <v>1551</v>
      </c>
      <c s="36" t="s">
        <v>654</v>
      </c>
      <c s="37">
        <v>0.173</v>
      </c>
      <c s="36">
        <v>0</v>
      </c>
      <c s="36">
        <f>ROUND(G74*H74,6)</f>
      </c>
      <c r="L74" s="38">
        <v>0</v>
      </c>
      <c s="32">
        <f>ROUND(ROUND(L74,2)*ROUND(G74,3),2)</f>
      </c>
      <c s="36" t="s">
        <v>417</v>
      </c>
      <c>
        <f>(M74*21)/100</f>
      </c>
      <c t="s">
        <v>27</v>
      </c>
    </row>
    <row r="75" spans="1:5" ht="12.75">
      <c r="A75" s="35" t="s">
        <v>57</v>
      </c>
      <c r="E75" s="39" t="s">
        <v>1552</v>
      </c>
    </row>
    <row r="76" spans="1:5" ht="38.25">
      <c r="A76" s="35" t="s">
        <v>58</v>
      </c>
      <c r="E76" s="40" t="s">
        <v>1553</v>
      </c>
    </row>
    <row r="77" spans="1:5" ht="306">
      <c r="A77" t="s">
        <v>59</v>
      </c>
      <c r="E77" s="39" t="s">
        <v>1554</v>
      </c>
    </row>
    <row r="78" spans="1:16" ht="12.75">
      <c r="A78" t="s">
        <v>52</v>
      </c>
      <c s="34" t="s">
        <v>120</v>
      </c>
      <c s="34" t="s">
        <v>1555</v>
      </c>
      <c s="35" t="s">
        <v>5</v>
      </c>
      <c s="6" t="s">
        <v>1556</v>
      </c>
      <c s="36" t="s">
        <v>55</v>
      </c>
      <c s="37">
        <v>515</v>
      </c>
      <c s="36">
        <v>0</v>
      </c>
      <c s="36">
        <f>ROUND(G78*H78,6)</f>
      </c>
      <c r="L78" s="38">
        <v>0</v>
      </c>
      <c s="32">
        <f>ROUND(ROUND(L78,2)*ROUND(G78,3),2)</f>
      </c>
      <c s="36" t="s">
        <v>417</v>
      </c>
      <c>
        <f>(M78*21)/100</f>
      </c>
      <c t="s">
        <v>27</v>
      </c>
    </row>
    <row r="79" spans="1:5" ht="12.75">
      <c r="A79" s="35" t="s">
        <v>57</v>
      </c>
      <c r="E79" s="39" t="s">
        <v>1557</v>
      </c>
    </row>
    <row r="80" spans="1:5" ht="63.75">
      <c r="A80" s="35" t="s">
        <v>58</v>
      </c>
      <c r="E80" s="40" t="s">
        <v>1558</v>
      </c>
    </row>
    <row r="81" spans="1:5" ht="395.25">
      <c r="A81" t="s">
        <v>59</v>
      </c>
      <c r="E81" s="39" t="s">
        <v>1425</v>
      </c>
    </row>
    <row r="82" spans="1:16" ht="12.75">
      <c r="A82" t="s">
        <v>52</v>
      </c>
      <c s="34" t="s">
        <v>123</v>
      </c>
      <c s="34" t="s">
        <v>1559</v>
      </c>
      <c s="35" t="s">
        <v>50</v>
      </c>
      <c s="6" t="s">
        <v>1560</v>
      </c>
      <c s="36" t="s">
        <v>654</v>
      </c>
      <c s="37">
        <v>11.229</v>
      </c>
      <c s="36">
        <v>0</v>
      </c>
      <c s="36">
        <f>ROUND(G82*H82,6)</f>
      </c>
      <c r="L82" s="38">
        <v>0</v>
      </c>
      <c s="32">
        <f>ROUND(ROUND(L82,2)*ROUND(G82,3),2)</f>
      </c>
      <c s="36" t="s">
        <v>417</v>
      </c>
      <c>
        <f>(M82*21)/100</f>
      </c>
      <c t="s">
        <v>27</v>
      </c>
    </row>
    <row r="83" spans="1:5" ht="12.75">
      <c r="A83" s="35" t="s">
        <v>57</v>
      </c>
      <c r="E83" s="39" t="s">
        <v>1561</v>
      </c>
    </row>
    <row r="84" spans="1:5" ht="12.75">
      <c r="A84" s="35" t="s">
        <v>58</v>
      </c>
      <c r="E84" s="40" t="s">
        <v>1562</v>
      </c>
    </row>
    <row r="85" spans="1:5" ht="267.75">
      <c r="A85" t="s">
        <v>59</v>
      </c>
      <c r="E85" s="39" t="s">
        <v>1563</v>
      </c>
    </row>
    <row r="86" spans="1:16" ht="12.75">
      <c r="A86" t="s">
        <v>52</v>
      </c>
      <c s="34" t="s">
        <v>128</v>
      </c>
      <c s="34" t="s">
        <v>1559</v>
      </c>
      <c s="35" t="s">
        <v>27</v>
      </c>
      <c s="6" t="s">
        <v>1560</v>
      </c>
      <c s="36" t="s">
        <v>654</v>
      </c>
      <c s="37">
        <v>58.067</v>
      </c>
      <c s="36">
        <v>0</v>
      </c>
      <c s="36">
        <f>ROUND(G86*H86,6)</f>
      </c>
      <c r="L86" s="38">
        <v>0</v>
      </c>
      <c s="32">
        <f>ROUND(ROUND(L86,2)*ROUND(G86,3),2)</f>
      </c>
      <c s="36" t="s">
        <v>417</v>
      </c>
      <c>
        <f>(M86*21)/100</f>
      </c>
      <c t="s">
        <v>27</v>
      </c>
    </row>
    <row r="87" spans="1:5" ht="12.75">
      <c r="A87" s="35" t="s">
        <v>57</v>
      </c>
      <c r="E87" s="39" t="s">
        <v>1564</v>
      </c>
    </row>
    <row r="88" spans="1:5" ht="12.75">
      <c r="A88" s="35" t="s">
        <v>58</v>
      </c>
      <c r="E88" s="40" t="s">
        <v>1565</v>
      </c>
    </row>
    <row r="89" spans="1:5" ht="267.75">
      <c r="A89" t="s">
        <v>59</v>
      </c>
      <c r="E89" s="39" t="s">
        <v>1563</v>
      </c>
    </row>
    <row r="90" spans="1:16" ht="12.75">
      <c r="A90" t="s">
        <v>52</v>
      </c>
      <c s="34" t="s">
        <v>131</v>
      </c>
      <c s="34" t="s">
        <v>1566</v>
      </c>
      <c s="35" t="s">
        <v>50</v>
      </c>
      <c s="6" t="s">
        <v>1567</v>
      </c>
      <c s="36" t="s">
        <v>654</v>
      </c>
      <c s="37">
        <v>13.2</v>
      </c>
      <c s="36">
        <v>0</v>
      </c>
      <c s="36">
        <f>ROUND(G90*H90,6)</f>
      </c>
      <c r="L90" s="38">
        <v>0</v>
      </c>
      <c s="32">
        <f>ROUND(ROUND(L90,2)*ROUND(G90,3),2)</f>
      </c>
      <c s="36" t="s">
        <v>417</v>
      </c>
      <c>
        <f>(M90*21)/100</f>
      </c>
      <c t="s">
        <v>27</v>
      </c>
    </row>
    <row r="91" spans="1:5" ht="12.75">
      <c r="A91" s="35" t="s">
        <v>57</v>
      </c>
      <c r="E91" s="39" t="s">
        <v>1568</v>
      </c>
    </row>
    <row r="92" spans="1:5" ht="12.75">
      <c r="A92" s="35" t="s">
        <v>58</v>
      </c>
      <c r="E92" s="40" t="s">
        <v>1569</v>
      </c>
    </row>
    <row r="93" spans="1:5" ht="267.75">
      <c r="A93" t="s">
        <v>59</v>
      </c>
      <c r="E93" s="39" t="s">
        <v>1563</v>
      </c>
    </row>
    <row r="94" spans="1:16" ht="12.75">
      <c r="A94" t="s">
        <v>52</v>
      </c>
      <c s="34" t="s">
        <v>134</v>
      </c>
      <c s="34" t="s">
        <v>1566</v>
      </c>
      <c s="35" t="s">
        <v>27</v>
      </c>
      <c s="6" t="s">
        <v>1567</v>
      </c>
      <c s="36" t="s">
        <v>654</v>
      </c>
      <c s="37">
        <v>1.05</v>
      </c>
      <c s="36">
        <v>0</v>
      </c>
      <c s="36">
        <f>ROUND(G94*H94,6)</f>
      </c>
      <c r="L94" s="38">
        <v>0</v>
      </c>
      <c s="32">
        <f>ROUND(ROUND(L94,2)*ROUND(G94,3),2)</f>
      </c>
      <c s="36" t="s">
        <v>417</v>
      </c>
      <c>
        <f>(M94*21)/100</f>
      </c>
      <c t="s">
        <v>27</v>
      </c>
    </row>
    <row r="95" spans="1:5" ht="12.75">
      <c r="A95" s="35" t="s">
        <v>57</v>
      </c>
      <c r="E95" s="39" t="s">
        <v>1564</v>
      </c>
    </row>
    <row r="96" spans="1:5" ht="12.75">
      <c r="A96" s="35" t="s">
        <v>58</v>
      </c>
      <c r="E96" s="40" t="s">
        <v>1570</v>
      </c>
    </row>
    <row r="97" spans="1:5" ht="267.75">
      <c r="A97" t="s">
        <v>59</v>
      </c>
      <c r="E97" s="39" t="s">
        <v>1563</v>
      </c>
    </row>
    <row r="98" spans="1:13" ht="12.75">
      <c r="A98" t="s">
        <v>49</v>
      </c>
      <c r="C98" s="31" t="s">
        <v>65</v>
      </c>
      <c r="E98" s="33" t="s">
        <v>1571</v>
      </c>
      <c r="J98" s="32">
        <f>0</f>
      </c>
      <c s="32">
        <f>0</f>
      </c>
      <c s="32">
        <f>0+L99+L103+L107+L111</f>
      </c>
      <c s="32">
        <f>0+M99+M103+M107+M111</f>
      </c>
    </row>
    <row r="99" spans="1:16" ht="12.75">
      <c r="A99" t="s">
        <v>52</v>
      </c>
      <c s="34" t="s">
        <v>138</v>
      </c>
      <c s="34" t="s">
        <v>1572</v>
      </c>
      <c s="35" t="s">
        <v>5</v>
      </c>
      <c s="6" t="s">
        <v>1573</v>
      </c>
      <c s="36" t="s">
        <v>55</v>
      </c>
      <c s="37">
        <v>30.8</v>
      </c>
      <c s="36">
        <v>0</v>
      </c>
      <c s="36">
        <f>ROUND(G99*H99,6)</f>
      </c>
      <c r="L99" s="38">
        <v>0</v>
      </c>
      <c s="32">
        <f>ROUND(ROUND(L99,2)*ROUND(G99,3),2)</f>
      </c>
      <c s="36" t="s">
        <v>417</v>
      </c>
      <c>
        <f>(M99*21)/100</f>
      </c>
      <c t="s">
        <v>27</v>
      </c>
    </row>
    <row r="100" spans="1:5" ht="12.75">
      <c r="A100" s="35" t="s">
        <v>57</v>
      </c>
      <c r="E100" s="39" t="s">
        <v>1574</v>
      </c>
    </row>
    <row r="101" spans="1:5" ht="12.75">
      <c r="A101" s="35" t="s">
        <v>58</v>
      </c>
      <c r="E101" s="40" t="s">
        <v>1575</v>
      </c>
    </row>
    <row r="102" spans="1:5" ht="395.25">
      <c r="A102" t="s">
        <v>59</v>
      </c>
      <c r="E102" s="39" t="s">
        <v>1425</v>
      </c>
    </row>
    <row r="103" spans="1:16" ht="12.75">
      <c r="A103" t="s">
        <v>52</v>
      </c>
      <c s="34" t="s">
        <v>142</v>
      </c>
      <c s="34" t="s">
        <v>1576</v>
      </c>
      <c s="35" t="s">
        <v>5</v>
      </c>
      <c s="6" t="s">
        <v>1577</v>
      </c>
      <c s="36" t="s">
        <v>55</v>
      </c>
      <c s="37">
        <v>64</v>
      </c>
      <c s="36">
        <v>0</v>
      </c>
      <c s="36">
        <f>ROUND(G103*H103,6)</f>
      </c>
      <c r="L103" s="38">
        <v>0</v>
      </c>
      <c s="32">
        <f>ROUND(ROUND(L103,2)*ROUND(G103,3),2)</f>
      </c>
      <c s="36" t="s">
        <v>417</v>
      </c>
      <c>
        <f>(M103*21)/100</f>
      </c>
      <c t="s">
        <v>27</v>
      </c>
    </row>
    <row r="104" spans="1:5" ht="12.75">
      <c r="A104" s="35" t="s">
        <v>57</v>
      </c>
      <c r="E104" s="39" t="s">
        <v>1578</v>
      </c>
    </row>
    <row r="105" spans="1:5" ht="12.75">
      <c r="A105" s="35" t="s">
        <v>58</v>
      </c>
      <c r="E105" s="40" t="s">
        <v>1579</v>
      </c>
    </row>
    <row r="106" spans="1:5" ht="395.25">
      <c r="A106" t="s">
        <v>59</v>
      </c>
      <c r="E106" s="39" t="s">
        <v>1425</v>
      </c>
    </row>
    <row r="107" spans="1:16" ht="12.75">
      <c r="A107" t="s">
        <v>52</v>
      </c>
      <c s="34" t="s">
        <v>146</v>
      </c>
      <c s="34" t="s">
        <v>1580</v>
      </c>
      <c s="35" t="s">
        <v>5</v>
      </c>
      <c s="6" t="s">
        <v>1581</v>
      </c>
      <c s="36" t="s">
        <v>654</v>
      </c>
      <c s="37">
        <v>2.781</v>
      </c>
      <c s="36">
        <v>0</v>
      </c>
      <c s="36">
        <f>ROUND(G107*H107,6)</f>
      </c>
      <c r="L107" s="38">
        <v>0</v>
      </c>
      <c s="32">
        <f>ROUND(ROUND(L107,2)*ROUND(G107,3),2)</f>
      </c>
      <c s="36" t="s">
        <v>417</v>
      </c>
      <c>
        <f>(M107*21)/100</f>
      </c>
      <c t="s">
        <v>27</v>
      </c>
    </row>
    <row r="108" spans="1:5" ht="12.75">
      <c r="A108" s="35" t="s">
        <v>57</v>
      </c>
      <c r="E108" s="39" t="s">
        <v>1582</v>
      </c>
    </row>
    <row r="109" spans="1:5" ht="12.75">
      <c r="A109" s="35" t="s">
        <v>58</v>
      </c>
      <c r="E109" s="40" t="s">
        <v>1583</v>
      </c>
    </row>
    <row r="110" spans="1:5" ht="178.5">
      <c r="A110" t="s">
        <v>59</v>
      </c>
      <c r="E110" s="39" t="s">
        <v>1584</v>
      </c>
    </row>
    <row r="111" spans="1:16" ht="12.75">
      <c r="A111" t="s">
        <v>52</v>
      </c>
      <c s="34" t="s">
        <v>149</v>
      </c>
      <c s="34" t="s">
        <v>1585</v>
      </c>
      <c s="35" t="s">
        <v>5</v>
      </c>
      <c s="6" t="s">
        <v>1586</v>
      </c>
      <c s="36" t="s">
        <v>55</v>
      </c>
      <c s="37">
        <v>456.32</v>
      </c>
      <c s="36">
        <v>0</v>
      </c>
      <c s="36">
        <f>ROUND(G111*H111,6)</f>
      </c>
      <c r="L111" s="38">
        <v>0</v>
      </c>
      <c s="32">
        <f>ROUND(ROUND(L111,2)*ROUND(G111,3),2)</f>
      </c>
      <c s="36" t="s">
        <v>417</v>
      </c>
      <c>
        <f>(M111*21)/100</f>
      </c>
      <c t="s">
        <v>27</v>
      </c>
    </row>
    <row r="112" spans="1:5" ht="12.75">
      <c r="A112" s="35" t="s">
        <v>57</v>
      </c>
      <c r="E112" s="39" t="s">
        <v>1587</v>
      </c>
    </row>
    <row r="113" spans="1:5" ht="12.75">
      <c r="A113" s="35" t="s">
        <v>58</v>
      </c>
      <c r="E113" s="40" t="s">
        <v>1588</v>
      </c>
    </row>
    <row r="114" spans="1:5" ht="38.25">
      <c r="A114" t="s">
        <v>59</v>
      </c>
      <c r="E114" s="39" t="s">
        <v>1522</v>
      </c>
    </row>
    <row r="115" spans="1:13" ht="12.75">
      <c r="A115" t="s">
        <v>49</v>
      </c>
      <c r="C115" s="31" t="s">
        <v>70</v>
      </c>
      <c r="E115" s="33" t="s">
        <v>1242</v>
      </c>
      <c r="J115" s="32">
        <f>0</f>
      </c>
      <c s="32">
        <f>0</f>
      </c>
      <c s="32">
        <f>0+L116+L120</f>
      </c>
      <c s="32">
        <f>0+M116+M120</f>
      </c>
    </row>
    <row r="116" spans="1:16" ht="12.75">
      <c r="A116" t="s">
        <v>52</v>
      </c>
      <c s="34" t="s">
        <v>152</v>
      </c>
      <c s="34" t="s">
        <v>1589</v>
      </c>
      <c s="35" t="s">
        <v>5</v>
      </c>
      <c s="6" t="s">
        <v>1590</v>
      </c>
      <c s="36" t="s">
        <v>77</v>
      </c>
      <c s="37">
        <v>8</v>
      </c>
      <c s="36">
        <v>0</v>
      </c>
      <c s="36">
        <f>ROUND(G116*H116,6)</f>
      </c>
      <c r="L116" s="38">
        <v>0</v>
      </c>
      <c s="32">
        <f>ROUND(ROUND(L116,2)*ROUND(G116,3),2)</f>
      </c>
      <c s="36" t="s">
        <v>417</v>
      </c>
      <c>
        <f>(M116*21)/100</f>
      </c>
      <c t="s">
        <v>27</v>
      </c>
    </row>
    <row r="117" spans="1:5" ht="12.75">
      <c r="A117" s="35" t="s">
        <v>57</v>
      </c>
      <c r="E117" s="39" t="s">
        <v>5</v>
      </c>
    </row>
    <row r="118" spans="1:5" ht="12.75">
      <c r="A118" s="35" t="s">
        <v>58</v>
      </c>
      <c r="E118" s="40" t="s">
        <v>1591</v>
      </c>
    </row>
    <row r="119" spans="1:5" ht="153">
      <c r="A119" t="s">
        <v>59</v>
      </c>
      <c r="E119" s="39" t="s">
        <v>1463</v>
      </c>
    </row>
    <row r="120" spans="1:16" ht="25.5">
      <c r="A120" t="s">
        <v>52</v>
      </c>
      <c s="34" t="s">
        <v>155</v>
      </c>
      <c s="34" t="s">
        <v>1592</v>
      </c>
      <c s="35" t="s">
        <v>5</v>
      </c>
      <c s="6" t="s">
        <v>1593</v>
      </c>
      <c s="36" t="s">
        <v>77</v>
      </c>
      <c s="37">
        <v>3.2</v>
      </c>
      <c s="36">
        <v>0</v>
      </c>
      <c s="36">
        <f>ROUND(G120*H120,6)</f>
      </c>
      <c r="L120" s="38">
        <v>0</v>
      </c>
      <c s="32">
        <f>ROUND(ROUND(L120,2)*ROUND(G120,3),2)</f>
      </c>
      <c s="36" t="s">
        <v>417</v>
      </c>
      <c>
        <f>(M120*21)/100</f>
      </c>
      <c t="s">
        <v>27</v>
      </c>
    </row>
    <row r="121" spans="1:5" ht="12.75">
      <c r="A121" s="35" t="s">
        <v>57</v>
      </c>
      <c r="E121" s="39" t="s">
        <v>1594</v>
      </c>
    </row>
    <row r="122" spans="1:5" ht="12.75">
      <c r="A122" s="35" t="s">
        <v>58</v>
      </c>
      <c r="E122" s="40" t="s">
        <v>1595</v>
      </c>
    </row>
    <row r="123" spans="1:5" ht="153">
      <c r="A123" t="s">
        <v>59</v>
      </c>
      <c r="E123" s="39" t="s">
        <v>1463</v>
      </c>
    </row>
    <row r="124" spans="1:13" ht="12.75">
      <c r="A124" t="s">
        <v>49</v>
      </c>
      <c r="C124" s="31" t="s">
        <v>79</v>
      </c>
      <c r="E124" s="33" t="s">
        <v>80</v>
      </c>
      <c r="J124" s="32">
        <f>0</f>
      </c>
      <c s="32">
        <f>0</f>
      </c>
      <c s="32">
        <f>0+L125+L129+L133+L137+L141+L145+L149+L153+L157+L161+L165+L169+L173+L177+L181</f>
      </c>
      <c s="32">
        <f>0+M125+M129+M133+M137+M141+M145+M149+M153+M157+M161+M165+M169+M173+M177+M181</f>
      </c>
    </row>
    <row r="125" spans="1:16" ht="25.5">
      <c r="A125" t="s">
        <v>52</v>
      </c>
      <c s="34" t="s">
        <v>159</v>
      </c>
      <c s="34" t="s">
        <v>1596</v>
      </c>
      <c s="35" t="s">
        <v>5</v>
      </c>
      <c s="6" t="s">
        <v>1597</v>
      </c>
      <c s="36" t="s">
        <v>77</v>
      </c>
      <c s="37">
        <v>60</v>
      </c>
      <c s="36">
        <v>0</v>
      </c>
      <c s="36">
        <f>ROUND(G125*H125,6)</f>
      </c>
      <c r="L125" s="38">
        <v>0</v>
      </c>
      <c s="32">
        <f>ROUND(ROUND(L125,2)*ROUND(G125,3),2)</f>
      </c>
      <c s="36" t="s">
        <v>417</v>
      </c>
      <c>
        <f>(M125*21)/100</f>
      </c>
      <c t="s">
        <v>27</v>
      </c>
    </row>
    <row r="126" spans="1:5" ht="12.75">
      <c r="A126" s="35" t="s">
        <v>57</v>
      </c>
      <c r="E126" s="39" t="s">
        <v>1598</v>
      </c>
    </row>
    <row r="127" spans="1:5" ht="25.5">
      <c r="A127" s="35" t="s">
        <v>58</v>
      </c>
      <c r="E127" s="40" t="s">
        <v>1599</v>
      </c>
    </row>
    <row r="128" spans="1:5" ht="204">
      <c r="A128" t="s">
        <v>59</v>
      </c>
      <c r="E128" s="39" t="s">
        <v>1600</v>
      </c>
    </row>
    <row r="129" spans="1:16" ht="12.75">
      <c r="A129" t="s">
        <v>52</v>
      </c>
      <c s="34" t="s">
        <v>162</v>
      </c>
      <c s="34" t="s">
        <v>1601</v>
      </c>
      <c s="35" t="s">
        <v>5</v>
      </c>
      <c s="6" t="s">
        <v>1602</v>
      </c>
      <c s="36" t="s">
        <v>77</v>
      </c>
      <c s="37">
        <v>775</v>
      </c>
      <c s="36">
        <v>0</v>
      </c>
      <c s="36">
        <f>ROUND(G129*H129,6)</f>
      </c>
      <c r="L129" s="38">
        <v>0</v>
      </c>
      <c s="32">
        <f>ROUND(ROUND(L129,2)*ROUND(G129,3),2)</f>
      </c>
      <c s="36" t="s">
        <v>417</v>
      </c>
      <c>
        <f>(M129*21)/100</f>
      </c>
      <c t="s">
        <v>27</v>
      </c>
    </row>
    <row r="130" spans="1:5" ht="12.75">
      <c r="A130" s="35" t="s">
        <v>57</v>
      </c>
      <c r="E130" s="39" t="s">
        <v>5</v>
      </c>
    </row>
    <row r="131" spans="1:5" ht="12.75">
      <c r="A131" s="35" t="s">
        <v>58</v>
      </c>
      <c r="E131" s="40" t="s">
        <v>1603</v>
      </c>
    </row>
    <row r="132" spans="1:5" ht="216.75">
      <c r="A132" t="s">
        <v>59</v>
      </c>
      <c r="E132" s="39" t="s">
        <v>1604</v>
      </c>
    </row>
    <row r="133" spans="1:16" ht="12.75">
      <c r="A133" t="s">
        <v>52</v>
      </c>
      <c s="34" t="s">
        <v>166</v>
      </c>
      <c s="34" t="s">
        <v>1605</v>
      </c>
      <c s="35" t="s">
        <v>50</v>
      </c>
      <c s="6" t="s">
        <v>1606</v>
      </c>
      <c s="36" t="s">
        <v>77</v>
      </c>
      <c s="37">
        <v>380</v>
      </c>
      <c s="36">
        <v>0</v>
      </c>
      <c s="36">
        <f>ROUND(G133*H133,6)</f>
      </c>
      <c r="L133" s="38">
        <v>0</v>
      </c>
      <c s="32">
        <f>ROUND(ROUND(L133,2)*ROUND(G133,3),2)</f>
      </c>
      <c s="36" t="s">
        <v>417</v>
      </c>
      <c>
        <f>(M133*21)/100</f>
      </c>
      <c t="s">
        <v>27</v>
      </c>
    </row>
    <row r="134" spans="1:5" ht="12.75">
      <c r="A134" s="35" t="s">
        <v>57</v>
      </c>
      <c r="E134" s="39" t="s">
        <v>1607</v>
      </c>
    </row>
    <row r="135" spans="1:5" ht="12.75">
      <c r="A135" s="35" t="s">
        <v>58</v>
      </c>
      <c r="E135" s="40" t="s">
        <v>1608</v>
      </c>
    </row>
    <row r="136" spans="1:5" ht="38.25">
      <c r="A136" t="s">
        <v>59</v>
      </c>
      <c r="E136" s="39" t="s">
        <v>1609</v>
      </c>
    </row>
    <row r="137" spans="1:16" ht="12.75">
      <c r="A137" t="s">
        <v>52</v>
      </c>
      <c s="34" t="s">
        <v>170</v>
      </c>
      <c s="34" t="s">
        <v>1605</v>
      </c>
      <c s="35" t="s">
        <v>27</v>
      </c>
      <c s="6" t="s">
        <v>1606</v>
      </c>
      <c s="36" t="s">
        <v>77</v>
      </c>
      <c s="37">
        <v>395</v>
      </c>
      <c s="36">
        <v>0</v>
      </c>
      <c s="36">
        <f>ROUND(G137*H137,6)</f>
      </c>
      <c r="L137" s="38">
        <v>0</v>
      </c>
      <c s="32">
        <f>ROUND(ROUND(L137,2)*ROUND(G137,3),2)</f>
      </c>
      <c s="36" t="s">
        <v>417</v>
      </c>
      <c>
        <f>(M137*21)/100</f>
      </c>
      <c t="s">
        <v>27</v>
      </c>
    </row>
    <row r="138" spans="1:5" ht="12.75">
      <c r="A138" s="35" t="s">
        <v>57</v>
      </c>
      <c r="E138" s="39" t="s">
        <v>1610</v>
      </c>
    </row>
    <row r="139" spans="1:5" ht="12.75">
      <c r="A139" s="35" t="s">
        <v>58</v>
      </c>
      <c r="E139" s="40" t="s">
        <v>1611</v>
      </c>
    </row>
    <row r="140" spans="1:5" ht="38.25">
      <c r="A140" t="s">
        <v>59</v>
      </c>
      <c r="E140" s="39" t="s">
        <v>1609</v>
      </c>
    </row>
    <row r="141" spans="1:16" ht="12.75">
      <c r="A141" t="s">
        <v>52</v>
      </c>
      <c s="34" t="s">
        <v>173</v>
      </c>
      <c s="34" t="s">
        <v>1612</v>
      </c>
      <c s="35" t="s">
        <v>5</v>
      </c>
      <c s="6" t="s">
        <v>1613</v>
      </c>
      <c s="36" t="s">
        <v>77</v>
      </c>
      <c s="37">
        <v>775</v>
      </c>
      <c s="36">
        <v>0</v>
      </c>
      <c s="36">
        <f>ROUND(G141*H141,6)</f>
      </c>
      <c r="L141" s="38">
        <v>0</v>
      </c>
      <c s="32">
        <f>ROUND(ROUND(L141,2)*ROUND(G141,3),2)</f>
      </c>
      <c s="36" t="s">
        <v>417</v>
      </c>
      <c>
        <f>(M141*21)/100</f>
      </c>
      <c t="s">
        <v>27</v>
      </c>
    </row>
    <row r="142" spans="1:5" ht="12.75">
      <c r="A142" s="35" t="s">
        <v>57</v>
      </c>
      <c r="E142" s="39" t="s">
        <v>5</v>
      </c>
    </row>
    <row r="143" spans="1:5" ht="12.75">
      <c r="A143" s="35" t="s">
        <v>58</v>
      </c>
      <c r="E143" s="40" t="s">
        <v>1603</v>
      </c>
    </row>
    <row r="144" spans="1:5" ht="38.25">
      <c r="A144" t="s">
        <v>59</v>
      </c>
      <c r="E144" s="39" t="s">
        <v>1609</v>
      </c>
    </row>
    <row r="145" spans="1:16" ht="12.75">
      <c r="A145" t="s">
        <v>52</v>
      </c>
      <c s="34" t="s">
        <v>177</v>
      </c>
      <c s="34" t="s">
        <v>1614</v>
      </c>
      <c s="35" t="s">
        <v>5</v>
      </c>
      <c s="6" t="s">
        <v>1615</v>
      </c>
      <c s="36" t="s">
        <v>77</v>
      </c>
      <c s="37">
        <v>20.733</v>
      </c>
      <c s="36">
        <v>0</v>
      </c>
      <c s="36">
        <f>ROUND(G145*H145,6)</f>
      </c>
      <c r="L145" s="38">
        <v>0</v>
      </c>
      <c s="32">
        <f>ROUND(ROUND(L145,2)*ROUND(G145,3),2)</f>
      </c>
      <c s="36" t="s">
        <v>417</v>
      </c>
      <c>
        <f>(M145*21)/100</f>
      </c>
      <c t="s">
        <v>27</v>
      </c>
    </row>
    <row r="146" spans="1:5" ht="12.75">
      <c r="A146" s="35" t="s">
        <v>57</v>
      </c>
      <c r="E146" s="39" t="s">
        <v>1616</v>
      </c>
    </row>
    <row r="147" spans="1:5" ht="12.75">
      <c r="A147" s="35" t="s">
        <v>58</v>
      </c>
      <c r="E147" s="40" t="s">
        <v>1617</v>
      </c>
    </row>
    <row r="148" spans="1:5" ht="63.75">
      <c r="A148" t="s">
        <v>59</v>
      </c>
      <c r="E148" s="39" t="s">
        <v>1618</v>
      </c>
    </row>
    <row r="149" spans="1:16" ht="12.75">
      <c r="A149" t="s">
        <v>52</v>
      </c>
      <c s="34" t="s">
        <v>181</v>
      </c>
      <c s="34" t="s">
        <v>1619</v>
      </c>
      <c s="35" t="s">
        <v>5</v>
      </c>
      <c s="6" t="s">
        <v>1620</v>
      </c>
      <c s="36" t="s">
        <v>68</v>
      </c>
      <c s="37">
        <v>28.9</v>
      </c>
      <c s="36">
        <v>0</v>
      </c>
      <c s="36">
        <f>ROUND(G149*H149,6)</f>
      </c>
      <c r="L149" s="38">
        <v>0</v>
      </c>
      <c s="32">
        <f>ROUND(ROUND(L149,2)*ROUND(G149,3),2)</f>
      </c>
      <c s="36" t="s">
        <v>417</v>
      </c>
      <c>
        <f>(M149*21)/100</f>
      </c>
      <c t="s">
        <v>27</v>
      </c>
    </row>
    <row r="150" spans="1:5" ht="12.75">
      <c r="A150" s="35" t="s">
        <v>57</v>
      </c>
      <c r="E150" s="39" t="s">
        <v>1621</v>
      </c>
    </row>
    <row r="151" spans="1:5" ht="12.75">
      <c r="A151" s="35" t="s">
        <v>58</v>
      </c>
      <c r="E151" s="40" t="s">
        <v>1622</v>
      </c>
    </row>
    <row r="152" spans="1:5" ht="191.25">
      <c r="A152" t="s">
        <v>59</v>
      </c>
      <c r="E152" s="39" t="s">
        <v>1623</v>
      </c>
    </row>
    <row r="153" spans="1:16" ht="12.75">
      <c r="A153" t="s">
        <v>52</v>
      </c>
      <c s="34" t="s">
        <v>185</v>
      </c>
      <c s="34" t="s">
        <v>1624</v>
      </c>
      <c s="35" t="s">
        <v>5</v>
      </c>
      <c s="6" t="s">
        <v>1625</v>
      </c>
      <c s="36" t="s">
        <v>68</v>
      </c>
      <c s="37">
        <v>0.9</v>
      </c>
      <c s="36">
        <v>0</v>
      </c>
      <c s="36">
        <f>ROUND(G153*H153,6)</f>
      </c>
      <c r="L153" s="38">
        <v>0</v>
      </c>
      <c s="32">
        <f>ROUND(ROUND(L153,2)*ROUND(G153,3),2)</f>
      </c>
      <c s="36" t="s">
        <v>417</v>
      </c>
      <c>
        <f>(M153*21)/100</f>
      </c>
      <c t="s">
        <v>27</v>
      </c>
    </row>
    <row r="154" spans="1:5" ht="12.75">
      <c r="A154" s="35" t="s">
        <v>57</v>
      </c>
      <c r="E154" s="39" t="s">
        <v>1626</v>
      </c>
    </row>
    <row r="155" spans="1:5" ht="12.75">
      <c r="A155" s="35" t="s">
        <v>58</v>
      </c>
      <c r="E155" s="40" t="s">
        <v>1627</v>
      </c>
    </row>
    <row r="156" spans="1:5" ht="191.25">
      <c r="A156" t="s">
        <v>59</v>
      </c>
      <c r="E156" s="39" t="s">
        <v>1623</v>
      </c>
    </row>
    <row r="157" spans="1:16" ht="12.75">
      <c r="A157" t="s">
        <v>52</v>
      </c>
      <c s="34" t="s">
        <v>189</v>
      </c>
      <c s="34" t="s">
        <v>1628</v>
      </c>
      <c s="35" t="s">
        <v>5</v>
      </c>
      <c s="6" t="s">
        <v>1629</v>
      </c>
      <c s="36" t="s">
        <v>83</v>
      </c>
      <c s="37">
        <v>2</v>
      </c>
      <c s="36">
        <v>0</v>
      </c>
      <c s="36">
        <f>ROUND(G157*H157,6)</f>
      </c>
      <c r="L157" s="38">
        <v>0</v>
      </c>
      <c s="32">
        <f>ROUND(ROUND(L157,2)*ROUND(G157,3),2)</f>
      </c>
      <c s="36" t="s">
        <v>417</v>
      </c>
      <c>
        <f>(M157*21)/100</f>
      </c>
      <c t="s">
        <v>27</v>
      </c>
    </row>
    <row r="158" spans="1:5" ht="12.75">
      <c r="A158" s="35" t="s">
        <v>57</v>
      </c>
      <c r="E158" s="39" t="s">
        <v>5</v>
      </c>
    </row>
    <row r="159" spans="1:5" ht="12.75">
      <c r="A159" s="35" t="s">
        <v>58</v>
      </c>
      <c r="E159" s="40" t="s">
        <v>1203</v>
      </c>
    </row>
    <row r="160" spans="1:5" ht="153">
      <c r="A160" t="s">
        <v>59</v>
      </c>
      <c r="E160" s="39" t="s">
        <v>1630</v>
      </c>
    </row>
    <row r="161" spans="1:16" ht="12.75">
      <c r="A161" t="s">
        <v>52</v>
      </c>
      <c s="34" t="s">
        <v>193</v>
      </c>
      <c s="34" t="s">
        <v>1631</v>
      </c>
      <c s="35" t="s">
        <v>5</v>
      </c>
      <c s="6" t="s">
        <v>1632</v>
      </c>
      <c s="36" t="s">
        <v>77</v>
      </c>
      <c s="37">
        <v>20.733</v>
      </c>
      <c s="36">
        <v>0</v>
      </c>
      <c s="36">
        <f>ROUND(G161*H161,6)</f>
      </c>
      <c r="L161" s="38">
        <v>0</v>
      </c>
      <c s="32">
        <f>ROUND(ROUND(L161,2)*ROUND(G161,3),2)</f>
      </c>
      <c s="36" t="s">
        <v>417</v>
      </c>
      <c>
        <f>(M161*21)/100</f>
      </c>
      <c t="s">
        <v>27</v>
      </c>
    </row>
    <row r="162" spans="1:5" ht="12.75">
      <c r="A162" s="35" t="s">
        <v>57</v>
      </c>
      <c r="E162" s="39" t="s">
        <v>1616</v>
      </c>
    </row>
    <row r="163" spans="1:5" ht="12.75">
      <c r="A163" s="35" t="s">
        <v>58</v>
      </c>
      <c r="E163" s="40" t="s">
        <v>1617</v>
      </c>
    </row>
    <row r="164" spans="1:5" ht="102">
      <c r="A164" t="s">
        <v>59</v>
      </c>
      <c r="E164" s="39" t="s">
        <v>1633</v>
      </c>
    </row>
    <row r="165" spans="1:16" ht="12.75">
      <c r="A165" t="s">
        <v>52</v>
      </c>
      <c s="34" t="s">
        <v>197</v>
      </c>
      <c s="34" t="s">
        <v>1634</v>
      </c>
      <c s="35" t="s">
        <v>5</v>
      </c>
      <c s="6" t="s">
        <v>1635</v>
      </c>
      <c s="36" t="s">
        <v>77</v>
      </c>
      <c s="37">
        <v>80.4</v>
      </c>
      <c s="36">
        <v>0</v>
      </c>
      <c s="36">
        <f>ROUND(G165*H165,6)</f>
      </c>
      <c r="L165" s="38">
        <v>0</v>
      </c>
      <c s="32">
        <f>ROUND(ROUND(L165,2)*ROUND(G165,3),2)</f>
      </c>
      <c s="36" t="s">
        <v>417</v>
      </c>
      <c>
        <f>(M165*21)/100</f>
      </c>
      <c t="s">
        <v>27</v>
      </c>
    </row>
    <row r="166" spans="1:5" ht="12.75">
      <c r="A166" s="35" t="s">
        <v>57</v>
      </c>
      <c r="E166" s="39" t="s">
        <v>1636</v>
      </c>
    </row>
    <row r="167" spans="1:5" ht="12.75">
      <c r="A167" s="35" t="s">
        <v>58</v>
      </c>
      <c r="E167" s="40" t="s">
        <v>1637</v>
      </c>
    </row>
    <row r="168" spans="1:5" ht="102">
      <c r="A168" t="s">
        <v>59</v>
      </c>
      <c r="E168" s="39" t="s">
        <v>1633</v>
      </c>
    </row>
    <row r="169" spans="1:16" ht="12.75">
      <c r="A169" t="s">
        <v>52</v>
      </c>
      <c s="34" t="s">
        <v>201</v>
      </c>
      <c s="34" t="s">
        <v>1638</v>
      </c>
      <c s="35" t="s">
        <v>5</v>
      </c>
      <c s="6" t="s">
        <v>1639</v>
      </c>
      <c s="36" t="s">
        <v>77</v>
      </c>
      <c s="37">
        <v>95.33</v>
      </c>
      <c s="36">
        <v>0</v>
      </c>
      <c s="36">
        <f>ROUND(G169*H169,6)</f>
      </c>
      <c r="L169" s="38">
        <v>0</v>
      </c>
      <c s="32">
        <f>ROUND(ROUND(L169,2)*ROUND(G169,3),2)</f>
      </c>
      <c s="36" t="s">
        <v>417</v>
      </c>
      <c>
        <f>(M169*21)/100</f>
      </c>
      <c t="s">
        <v>27</v>
      </c>
    </row>
    <row r="170" spans="1:5" ht="12.75">
      <c r="A170" s="35" t="s">
        <v>57</v>
      </c>
      <c r="E170" s="39" t="s">
        <v>1640</v>
      </c>
    </row>
    <row r="171" spans="1:5" ht="12.75">
      <c r="A171" s="35" t="s">
        <v>58</v>
      </c>
      <c r="E171" s="40" t="s">
        <v>1641</v>
      </c>
    </row>
    <row r="172" spans="1:5" ht="140.25">
      <c r="A172" t="s">
        <v>59</v>
      </c>
      <c r="E172" s="39" t="s">
        <v>1642</v>
      </c>
    </row>
    <row r="173" spans="1:16" ht="12.75">
      <c r="A173" t="s">
        <v>52</v>
      </c>
      <c s="34" t="s">
        <v>205</v>
      </c>
      <c s="34" t="s">
        <v>1643</v>
      </c>
      <c s="35" t="s">
        <v>5</v>
      </c>
      <c s="6" t="s">
        <v>1644</v>
      </c>
      <c s="36" t="s">
        <v>77</v>
      </c>
      <c s="37">
        <v>2.7</v>
      </c>
      <c s="36">
        <v>0</v>
      </c>
      <c s="36">
        <f>ROUND(G173*H173,6)</f>
      </c>
      <c r="L173" s="38">
        <v>0</v>
      </c>
      <c s="32">
        <f>ROUND(ROUND(L173,2)*ROUND(G173,3),2)</f>
      </c>
      <c s="36" t="s">
        <v>417</v>
      </c>
      <c>
        <f>(M173*21)/100</f>
      </c>
      <c t="s">
        <v>27</v>
      </c>
    </row>
    <row r="174" spans="1:5" ht="12.75">
      <c r="A174" s="35" t="s">
        <v>57</v>
      </c>
      <c r="E174" s="39" t="s">
        <v>1645</v>
      </c>
    </row>
    <row r="175" spans="1:5" ht="12.75">
      <c r="A175" s="35" t="s">
        <v>58</v>
      </c>
      <c r="E175" s="40" t="s">
        <v>1646</v>
      </c>
    </row>
    <row r="176" spans="1:5" ht="51">
      <c r="A176" t="s">
        <v>59</v>
      </c>
      <c r="E176" s="39" t="s">
        <v>1647</v>
      </c>
    </row>
    <row r="177" spans="1:16" ht="12.75">
      <c r="A177" t="s">
        <v>52</v>
      </c>
      <c s="34" t="s">
        <v>209</v>
      </c>
      <c s="34" t="s">
        <v>1648</v>
      </c>
      <c s="35" t="s">
        <v>5</v>
      </c>
      <c s="6" t="s">
        <v>1649</v>
      </c>
      <c s="36" t="s">
        <v>77</v>
      </c>
      <c s="37">
        <v>191.28</v>
      </c>
      <c s="36">
        <v>0</v>
      </c>
      <c s="36">
        <f>ROUND(G177*H177,6)</f>
      </c>
      <c r="L177" s="38">
        <v>0</v>
      </c>
      <c s="32">
        <f>ROUND(ROUND(L177,2)*ROUND(G177,3),2)</f>
      </c>
      <c s="36" t="s">
        <v>417</v>
      </c>
      <c>
        <f>(M177*21)/100</f>
      </c>
      <c t="s">
        <v>27</v>
      </c>
    </row>
    <row r="178" spans="1:5" ht="12.75">
      <c r="A178" s="35" t="s">
        <v>57</v>
      </c>
      <c r="E178" s="39" t="s">
        <v>1650</v>
      </c>
    </row>
    <row r="179" spans="1:5" ht="12.75">
      <c r="A179" s="35" t="s">
        <v>58</v>
      </c>
      <c r="E179" s="40" t="s">
        <v>1651</v>
      </c>
    </row>
    <row r="180" spans="1:5" ht="38.25">
      <c r="A180" t="s">
        <v>59</v>
      </c>
      <c r="E180" s="39" t="s">
        <v>1652</v>
      </c>
    </row>
    <row r="181" spans="1:16" ht="12.75">
      <c r="A181" t="s">
        <v>52</v>
      </c>
      <c s="34" t="s">
        <v>213</v>
      </c>
      <c s="34" t="s">
        <v>1653</v>
      </c>
      <c s="35" t="s">
        <v>5</v>
      </c>
      <c s="6" t="s">
        <v>1654</v>
      </c>
      <c s="36" t="s">
        <v>77</v>
      </c>
      <c s="37">
        <v>14.1</v>
      </c>
      <c s="36">
        <v>0</v>
      </c>
      <c s="36">
        <f>ROUND(G181*H181,6)</f>
      </c>
      <c r="L181" s="38">
        <v>0</v>
      </c>
      <c s="32">
        <f>ROUND(ROUND(L181,2)*ROUND(G181,3),2)</f>
      </c>
      <c s="36" t="s">
        <v>417</v>
      </c>
      <c>
        <f>(M181*21)/100</f>
      </c>
      <c t="s">
        <v>27</v>
      </c>
    </row>
    <row r="182" spans="1:5" ht="12.75">
      <c r="A182" s="35" t="s">
        <v>57</v>
      </c>
      <c r="E182" s="39" t="s">
        <v>1655</v>
      </c>
    </row>
    <row r="183" spans="1:5" ht="12.75">
      <c r="A183" s="35" t="s">
        <v>58</v>
      </c>
      <c r="E183" s="40" t="s">
        <v>1656</v>
      </c>
    </row>
    <row r="184" spans="1:5" ht="38.25">
      <c r="A184" t="s">
        <v>59</v>
      </c>
      <c r="E184" s="39" t="s">
        <v>1652</v>
      </c>
    </row>
    <row r="185" spans="1:13" ht="12.75">
      <c r="A185" t="s">
        <v>49</v>
      </c>
      <c r="C185" s="31" t="s">
        <v>85</v>
      </c>
      <c r="E185" s="33" t="s">
        <v>1410</v>
      </c>
      <c r="J185" s="32">
        <f>0</f>
      </c>
      <c s="32">
        <f>0</f>
      </c>
      <c s="32">
        <f>0+L186+L190</f>
      </c>
      <c s="32">
        <f>0+M186+M190</f>
      </c>
    </row>
    <row r="186" spans="1:16" ht="12.75">
      <c r="A186" t="s">
        <v>52</v>
      </c>
      <c s="34" t="s">
        <v>217</v>
      </c>
      <c s="34" t="s">
        <v>1657</v>
      </c>
      <c s="35" t="s">
        <v>5</v>
      </c>
      <c s="6" t="s">
        <v>1658</v>
      </c>
      <c s="36" t="s">
        <v>68</v>
      </c>
      <c s="37">
        <v>33</v>
      </c>
      <c s="36">
        <v>0</v>
      </c>
      <c s="36">
        <f>ROUND(G186*H186,6)</f>
      </c>
      <c r="L186" s="38">
        <v>0</v>
      </c>
      <c s="32">
        <f>ROUND(ROUND(L186,2)*ROUND(G186,3),2)</f>
      </c>
      <c s="36" t="s">
        <v>417</v>
      </c>
      <c>
        <f>(M186*21)/100</f>
      </c>
      <c t="s">
        <v>27</v>
      </c>
    </row>
    <row r="187" spans="1:5" ht="25.5">
      <c r="A187" s="35" t="s">
        <v>57</v>
      </c>
      <c r="E187" s="39" t="s">
        <v>1659</v>
      </c>
    </row>
    <row r="188" spans="1:5" ht="38.25">
      <c r="A188" s="35" t="s">
        <v>58</v>
      </c>
      <c r="E188" s="40" t="s">
        <v>1660</v>
      </c>
    </row>
    <row r="189" spans="1:5" ht="242.25">
      <c r="A189" t="s">
        <v>59</v>
      </c>
      <c r="E189" s="39" t="s">
        <v>1661</v>
      </c>
    </row>
    <row r="190" spans="1:16" ht="12.75">
      <c r="A190" t="s">
        <v>52</v>
      </c>
      <c s="34" t="s">
        <v>221</v>
      </c>
      <c s="34" t="s">
        <v>1662</v>
      </c>
      <c s="35" t="s">
        <v>5</v>
      </c>
      <c s="6" t="s">
        <v>1663</v>
      </c>
      <c s="36" t="s">
        <v>68</v>
      </c>
      <c s="37">
        <v>5</v>
      </c>
      <c s="36">
        <v>0</v>
      </c>
      <c s="36">
        <f>ROUND(G190*H190,6)</f>
      </c>
      <c r="L190" s="38">
        <v>0</v>
      </c>
      <c s="32">
        <f>ROUND(ROUND(L190,2)*ROUND(G190,3),2)</f>
      </c>
      <c s="36" t="s">
        <v>417</v>
      </c>
      <c>
        <f>(M190*21)/100</f>
      </c>
      <c t="s">
        <v>27</v>
      </c>
    </row>
    <row r="191" spans="1:5" ht="25.5">
      <c r="A191" s="35" t="s">
        <v>57</v>
      </c>
      <c r="E191" s="39" t="s">
        <v>1659</v>
      </c>
    </row>
    <row r="192" spans="1:5" ht="12.75">
      <c r="A192" s="35" t="s">
        <v>58</v>
      </c>
      <c r="E192" s="40" t="s">
        <v>1429</v>
      </c>
    </row>
    <row r="193" spans="1:5" ht="242.25">
      <c r="A193" t="s">
        <v>59</v>
      </c>
      <c r="E193" s="39" t="s">
        <v>1661</v>
      </c>
    </row>
    <row r="194" spans="1:13" ht="12.75">
      <c r="A194" t="s">
        <v>49</v>
      </c>
      <c r="C194" s="31" t="s">
        <v>89</v>
      </c>
      <c r="E194" s="33" t="s">
        <v>1127</v>
      </c>
      <c r="J194" s="32">
        <f>0</f>
      </c>
      <c s="32">
        <f>0</f>
      </c>
      <c s="32">
        <f>0+L195+L199+L203+L207+L211+L215+L219+L223+L227+L231+L235</f>
      </c>
      <c s="32">
        <f>0+M195+M199+M203+M207+M211+M215+M219+M223+M227+M231+M235</f>
      </c>
    </row>
    <row r="195" spans="1:16" ht="12.75">
      <c r="A195" t="s">
        <v>52</v>
      </c>
      <c s="34" t="s">
        <v>225</v>
      </c>
      <c s="34" t="s">
        <v>1664</v>
      </c>
      <c s="35" t="s">
        <v>5</v>
      </c>
      <c s="6" t="s">
        <v>1665</v>
      </c>
      <c s="36" t="s">
        <v>68</v>
      </c>
      <c s="37">
        <v>18</v>
      </c>
      <c s="36">
        <v>0</v>
      </c>
      <c s="36">
        <f>ROUND(G195*H195,6)</f>
      </c>
      <c r="L195" s="38">
        <v>0</v>
      </c>
      <c s="32">
        <f>ROUND(ROUND(L195,2)*ROUND(G195,3),2)</f>
      </c>
      <c s="36" t="s">
        <v>417</v>
      </c>
      <c>
        <f>(M195*21)/100</f>
      </c>
      <c t="s">
        <v>27</v>
      </c>
    </row>
    <row r="196" spans="1:5" ht="12.75">
      <c r="A196" s="35" t="s">
        <v>57</v>
      </c>
      <c r="E196" s="39" t="s">
        <v>5</v>
      </c>
    </row>
    <row r="197" spans="1:5" ht="12.75">
      <c r="A197" s="35" t="s">
        <v>58</v>
      </c>
      <c r="E197" s="40" t="s">
        <v>1666</v>
      </c>
    </row>
    <row r="198" spans="1:5" ht="38.25">
      <c r="A198" t="s">
        <v>59</v>
      </c>
      <c r="E198" s="39" t="s">
        <v>1667</v>
      </c>
    </row>
    <row r="199" spans="1:16" ht="12.75">
      <c r="A199" t="s">
        <v>52</v>
      </c>
      <c s="34" t="s">
        <v>229</v>
      </c>
      <c s="34" t="s">
        <v>1668</v>
      </c>
      <c s="35" t="s">
        <v>5</v>
      </c>
      <c s="6" t="s">
        <v>1669</v>
      </c>
      <c s="36" t="s">
        <v>83</v>
      </c>
      <c s="37">
        <v>2</v>
      </c>
      <c s="36">
        <v>0</v>
      </c>
      <c s="36">
        <f>ROUND(G199*H199,6)</f>
      </c>
      <c r="L199" s="38">
        <v>0</v>
      </c>
      <c s="32">
        <f>ROUND(ROUND(L199,2)*ROUND(G199,3),2)</f>
      </c>
      <c s="36" t="s">
        <v>417</v>
      </c>
      <c>
        <f>(M199*21)/100</f>
      </c>
      <c t="s">
        <v>27</v>
      </c>
    </row>
    <row r="200" spans="1:5" ht="12.75">
      <c r="A200" s="35" t="s">
        <v>57</v>
      </c>
      <c r="E200" s="39" t="s">
        <v>5</v>
      </c>
    </row>
    <row r="201" spans="1:5" ht="12.75">
      <c r="A201" s="35" t="s">
        <v>58</v>
      </c>
      <c r="E201" s="40" t="s">
        <v>1203</v>
      </c>
    </row>
    <row r="202" spans="1:5" ht="38.25">
      <c r="A202" t="s">
        <v>59</v>
      </c>
      <c r="E202" s="39" t="s">
        <v>1670</v>
      </c>
    </row>
    <row r="203" spans="1:16" ht="12.75">
      <c r="A203" t="s">
        <v>52</v>
      </c>
      <c s="34" t="s">
        <v>233</v>
      </c>
      <c s="34" t="s">
        <v>1671</v>
      </c>
      <c s="35" t="s">
        <v>5</v>
      </c>
      <c s="6" t="s">
        <v>1672</v>
      </c>
      <c s="36" t="s">
        <v>77</v>
      </c>
      <c s="37">
        <v>1.56</v>
      </c>
      <c s="36">
        <v>0</v>
      </c>
      <c s="36">
        <f>ROUND(G203*H203,6)</f>
      </c>
      <c r="L203" s="38">
        <v>0</v>
      </c>
      <c s="32">
        <f>ROUND(ROUND(L203,2)*ROUND(G203,3),2)</f>
      </c>
      <c s="36" t="s">
        <v>417</v>
      </c>
      <c>
        <f>(M203*21)/100</f>
      </c>
      <c t="s">
        <v>27</v>
      </c>
    </row>
    <row r="204" spans="1:5" ht="12.75">
      <c r="A204" s="35" t="s">
        <v>57</v>
      </c>
      <c r="E204" s="39" t="s">
        <v>1673</v>
      </c>
    </row>
    <row r="205" spans="1:5" ht="12.75">
      <c r="A205" s="35" t="s">
        <v>58</v>
      </c>
      <c r="E205" s="40" t="s">
        <v>1674</v>
      </c>
    </row>
    <row r="206" spans="1:5" ht="63.75">
      <c r="A206" t="s">
        <v>59</v>
      </c>
      <c r="E206" s="39" t="s">
        <v>1675</v>
      </c>
    </row>
    <row r="207" spans="1:16" ht="12.75">
      <c r="A207" t="s">
        <v>52</v>
      </c>
      <c s="34" t="s">
        <v>237</v>
      </c>
      <c s="34" t="s">
        <v>1676</v>
      </c>
      <c s="35" t="s">
        <v>5</v>
      </c>
      <c s="6" t="s">
        <v>1677</v>
      </c>
      <c s="36" t="s">
        <v>77</v>
      </c>
      <c s="37">
        <v>0.98</v>
      </c>
      <c s="36">
        <v>0</v>
      </c>
      <c s="36">
        <f>ROUND(G207*H207,6)</f>
      </c>
      <c r="L207" s="38">
        <v>0</v>
      </c>
      <c s="32">
        <f>ROUND(ROUND(L207,2)*ROUND(G207,3),2)</f>
      </c>
      <c s="36" t="s">
        <v>417</v>
      </c>
      <c>
        <f>(M207*21)/100</f>
      </c>
      <c t="s">
        <v>27</v>
      </c>
    </row>
    <row r="208" spans="1:5" ht="12.75">
      <c r="A208" s="35" t="s">
        <v>57</v>
      </c>
      <c r="E208" s="39" t="s">
        <v>1678</v>
      </c>
    </row>
    <row r="209" spans="1:5" ht="12.75">
      <c r="A209" s="35" t="s">
        <v>58</v>
      </c>
      <c r="E209" s="40" t="s">
        <v>1679</v>
      </c>
    </row>
    <row r="210" spans="1:5" ht="76.5">
      <c r="A210" t="s">
        <v>59</v>
      </c>
      <c r="E210" s="39" t="s">
        <v>1680</v>
      </c>
    </row>
    <row r="211" spans="1:16" ht="12.75">
      <c r="A211" t="s">
        <v>52</v>
      </c>
      <c s="34" t="s">
        <v>241</v>
      </c>
      <c s="34" t="s">
        <v>1681</v>
      </c>
      <c s="35" t="s">
        <v>5</v>
      </c>
      <c s="6" t="s">
        <v>1682</v>
      </c>
      <c s="36" t="s">
        <v>68</v>
      </c>
      <c s="37">
        <v>44.52</v>
      </c>
      <c s="36">
        <v>0</v>
      </c>
      <c s="36">
        <f>ROUND(G211*H211,6)</f>
      </c>
      <c r="L211" s="38">
        <v>0</v>
      </c>
      <c s="32">
        <f>ROUND(ROUND(L211,2)*ROUND(G211,3),2)</f>
      </c>
      <c s="36" t="s">
        <v>417</v>
      </c>
      <c>
        <f>(M211*21)/100</f>
      </c>
      <c t="s">
        <v>27</v>
      </c>
    </row>
    <row r="212" spans="1:5" ht="12.75">
      <c r="A212" s="35" t="s">
        <v>57</v>
      </c>
      <c r="E212" s="39" t="s">
        <v>1683</v>
      </c>
    </row>
    <row r="213" spans="1:5" ht="12.75">
      <c r="A213" s="35" t="s">
        <v>58</v>
      </c>
      <c r="E213" s="40" t="s">
        <v>1684</v>
      </c>
    </row>
    <row r="214" spans="1:5" ht="76.5">
      <c r="A214" t="s">
        <v>59</v>
      </c>
      <c r="E214" s="39" t="s">
        <v>1685</v>
      </c>
    </row>
    <row r="215" spans="1:16" ht="12.75">
      <c r="A215" t="s">
        <v>52</v>
      </c>
      <c s="34" t="s">
        <v>245</v>
      </c>
      <c s="34" t="s">
        <v>1686</v>
      </c>
      <c s="35" t="s">
        <v>5</v>
      </c>
      <c s="6" t="s">
        <v>1687</v>
      </c>
      <c s="36" t="s">
        <v>1688</v>
      </c>
      <c s="37">
        <v>30</v>
      </c>
      <c s="36">
        <v>0</v>
      </c>
      <c s="36">
        <f>ROUND(G215*H215,6)</f>
      </c>
      <c r="L215" s="38">
        <v>0</v>
      </c>
      <c s="32">
        <f>ROUND(ROUND(L215,2)*ROUND(G215,3),2)</f>
      </c>
      <c s="36" t="s">
        <v>417</v>
      </c>
      <c>
        <f>(M215*21)/100</f>
      </c>
      <c t="s">
        <v>27</v>
      </c>
    </row>
    <row r="216" spans="1:5" ht="12.75">
      <c r="A216" s="35" t="s">
        <v>57</v>
      </c>
      <c r="E216" s="39" t="s">
        <v>1689</v>
      </c>
    </row>
    <row r="217" spans="1:5" ht="12.75">
      <c r="A217" s="35" t="s">
        <v>58</v>
      </c>
      <c r="E217" s="40" t="s">
        <v>1690</v>
      </c>
    </row>
    <row r="218" spans="1:5" ht="409.5">
      <c r="A218" t="s">
        <v>59</v>
      </c>
      <c r="E218" s="39" t="s">
        <v>1691</v>
      </c>
    </row>
    <row r="219" spans="1:16" ht="12.75">
      <c r="A219" t="s">
        <v>52</v>
      </c>
      <c s="34" t="s">
        <v>249</v>
      </c>
      <c s="34" t="s">
        <v>1692</v>
      </c>
      <c s="35" t="s">
        <v>5</v>
      </c>
      <c s="6" t="s">
        <v>1693</v>
      </c>
      <c s="36" t="s">
        <v>55</v>
      </c>
      <c s="37">
        <v>34.58</v>
      </c>
      <c s="36">
        <v>0</v>
      </c>
      <c s="36">
        <f>ROUND(G219*H219,6)</f>
      </c>
      <c r="L219" s="38">
        <v>0</v>
      </c>
      <c s="32">
        <f>ROUND(ROUND(L219,2)*ROUND(G219,3),2)</f>
      </c>
      <c s="36" t="s">
        <v>417</v>
      </c>
      <c>
        <f>(M219*21)/100</f>
      </c>
      <c t="s">
        <v>27</v>
      </c>
    </row>
    <row r="220" spans="1:5" ht="12.75">
      <c r="A220" s="35" t="s">
        <v>57</v>
      </c>
      <c r="E220" s="39" t="s">
        <v>5</v>
      </c>
    </row>
    <row r="221" spans="1:5" ht="12.75">
      <c r="A221" s="35" t="s">
        <v>58</v>
      </c>
      <c r="E221" s="40" t="s">
        <v>1694</v>
      </c>
    </row>
    <row r="222" spans="1:5" ht="114.75">
      <c r="A222" t="s">
        <v>59</v>
      </c>
      <c r="E222" s="39" t="s">
        <v>1695</v>
      </c>
    </row>
    <row r="223" spans="1:16" ht="12.75">
      <c r="A223" t="s">
        <v>52</v>
      </c>
      <c s="34" t="s">
        <v>253</v>
      </c>
      <c s="34" t="s">
        <v>1696</v>
      </c>
      <c s="35" t="s">
        <v>5</v>
      </c>
      <c s="6" t="s">
        <v>1697</v>
      </c>
      <c s="36" t="s">
        <v>55</v>
      </c>
      <c s="37">
        <v>30.88</v>
      </c>
      <c s="36">
        <v>0</v>
      </c>
      <c s="36">
        <f>ROUND(G223*H223,6)</f>
      </c>
      <c r="L223" s="38">
        <v>0</v>
      </c>
      <c s="32">
        <f>ROUND(ROUND(L223,2)*ROUND(G223,3),2)</f>
      </c>
      <c s="36" t="s">
        <v>417</v>
      </c>
      <c>
        <f>(M223*21)/100</f>
      </c>
      <c t="s">
        <v>27</v>
      </c>
    </row>
    <row r="224" spans="1:5" ht="12.75">
      <c r="A224" s="35" t="s">
        <v>57</v>
      </c>
      <c r="E224" s="39" t="s">
        <v>1698</v>
      </c>
    </row>
    <row r="225" spans="1:5" ht="12.75">
      <c r="A225" s="35" t="s">
        <v>58</v>
      </c>
      <c r="E225" s="40" t="s">
        <v>1699</v>
      </c>
    </row>
    <row r="226" spans="1:5" ht="114.75">
      <c r="A226" t="s">
        <v>59</v>
      </c>
      <c r="E226" s="39" t="s">
        <v>1700</v>
      </c>
    </row>
    <row r="227" spans="1:16" ht="12.75">
      <c r="A227" t="s">
        <v>52</v>
      </c>
      <c s="34" t="s">
        <v>257</v>
      </c>
      <c s="34" t="s">
        <v>1701</v>
      </c>
      <c s="35" t="s">
        <v>5</v>
      </c>
      <c s="6" t="s">
        <v>1702</v>
      </c>
      <c s="36" t="s">
        <v>55</v>
      </c>
      <c s="37">
        <v>332.068</v>
      </c>
      <c s="36">
        <v>0</v>
      </c>
      <c s="36">
        <f>ROUND(G227*H227,6)</f>
      </c>
      <c r="L227" s="38">
        <v>0</v>
      </c>
      <c s="32">
        <f>ROUND(ROUND(L227,2)*ROUND(G227,3),2)</f>
      </c>
      <c s="36" t="s">
        <v>417</v>
      </c>
      <c>
        <f>(M227*21)/100</f>
      </c>
      <c t="s">
        <v>27</v>
      </c>
    </row>
    <row r="228" spans="1:5" ht="12.75">
      <c r="A228" s="35" t="s">
        <v>57</v>
      </c>
      <c r="E228" s="39" t="s">
        <v>1703</v>
      </c>
    </row>
    <row r="229" spans="1:5" ht="38.25">
      <c r="A229" s="35" t="s">
        <v>58</v>
      </c>
      <c r="E229" s="40" t="s">
        <v>1704</v>
      </c>
    </row>
    <row r="230" spans="1:5" ht="114.75">
      <c r="A230" t="s">
        <v>59</v>
      </c>
      <c r="E230" s="39" t="s">
        <v>1700</v>
      </c>
    </row>
    <row r="231" spans="1:16" ht="12.75">
      <c r="A231" t="s">
        <v>52</v>
      </c>
      <c s="34" t="s">
        <v>261</v>
      </c>
      <c s="34" t="s">
        <v>1705</v>
      </c>
      <c s="35" t="s">
        <v>5</v>
      </c>
      <c s="6" t="s">
        <v>1706</v>
      </c>
      <c s="36" t="s">
        <v>654</v>
      </c>
      <c s="37">
        <v>0.063</v>
      </c>
      <c s="36">
        <v>0</v>
      </c>
      <c s="36">
        <f>ROUND(G231*H231,6)</f>
      </c>
      <c r="L231" s="38">
        <v>0</v>
      </c>
      <c s="32">
        <f>ROUND(ROUND(L231,2)*ROUND(G231,3),2)</f>
      </c>
      <c s="36" t="s">
        <v>417</v>
      </c>
      <c>
        <f>(M231*21)/100</f>
      </c>
      <c t="s">
        <v>27</v>
      </c>
    </row>
    <row r="232" spans="1:5" ht="12.75">
      <c r="A232" s="35" t="s">
        <v>57</v>
      </c>
      <c r="E232" s="39" t="s">
        <v>5</v>
      </c>
    </row>
    <row r="233" spans="1:5" ht="12.75">
      <c r="A233" s="35" t="s">
        <v>58</v>
      </c>
      <c r="E233" s="40" t="s">
        <v>1707</v>
      </c>
    </row>
    <row r="234" spans="1:5" ht="114.75">
      <c r="A234" t="s">
        <v>59</v>
      </c>
      <c r="E234" s="39" t="s">
        <v>1708</v>
      </c>
    </row>
    <row r="235" spans="1:16" ht="25.5">
      <c r="A235" t="s">
        <v>52</v>
      </c>
      <c s="34" t="s">
        <v>265</v>
      </c>
      <c s="34" t="s">
        <v>1709</v>
      </c>
      <c s="35" t="s">
        <v>5</v>
      </c>
      <c s="6" t="s">
        <v>1710</v>
      </c>
      <c s="36" t="s">
        <v>1711</v>
      </c>
      <c s="37">
        <v>75.889</v>
      </c>
      <c s="36">
        <v>0</v>
      </c>
      <c s="36">
        <f>ROUND(G235*H235,6)</f>
      </c>
      <c r="L235" s="38">
        <v>0</v>
      </c>
      <c s="32">
        <f>ROUND(ROUND(L235,2)*ROUND(G235,3),2)</f>
      </c>
      <c s="36" t="s">
        <v>417</v>
      </c>
      <c>
        <f>(M235*21)/100</f>
      </c>
      <c t="s">
        <v>27</v>
      </c>
    </row>
    <row r="236" spans="1:5" ht="12.75">
      <c r="A236" s="35" t="s">
        <v>57</v>
      </c>
      <c r="E236" s="39" t="s">
        <v>1712</v>
      </c>
    </row>
    <row r="237" spans="1:5" ht="12.75">
      <c r="A237" s="35" t="s">
        <v>58</v>
      </c>
      <c r="E237" s="40" t="s">
        <v>1713</v>
      </c>
    </row>
    <row r="238" spans="1:5" ht="229.5">
      <c r="A238" t="s">
        <v>59</v>
      </c>
      <c r="E238" s="39" t="s">
        <v>1714</v>
      </c>
    </row>
    <row r="239" spans="1:13" ht="12.75">
      <c r="A239" t="s">
        <v>49</v>
      </c>
      <c r="C239" s="31" t="s">
        <v>649</v>
      </c>
      <c r="E239" s="33" t="s">
        <v>650</v>
      </c>
      <c r="J239" s="32">
        <f>0</f>
      </c>
      <c s="32">
        <f>0</f>
      </c>
      <c s="32">
        <f>0+L240+L244+L248+L252+L256</f>
      </c>
      <c s="32">
        <f>0+M240+M244+M248+M252+M256</f>
      </c>
    </row>
    <row r="240" spans="1:16" ht="25.5">
      <c r="A240" t="s">
        <v>52</v>
      </c>
      <c s="34" t="s">
        <v>269</v>
      </c>
      <c s="34" t="s">
        <v>1715</v>
      </c>
      <c s="35" t="s">
        <v>652</v>
      </c>
      <c s="6" t="s">
        <v>1716</v>
      </c>
      <c s="36" t="s">
        <v>654</v>
      </c>
      <c s="37">
        <v>2571.624</v>
      </c>
      <c s="36">
        <v>0</v>
      </c>
      <c s="36">
        <f>ROUND(G240*H240,6)</f>
      </c>
      <c r="L240" s="38">
        <v>0</v>
      </c>
      <c s="32">
        <f>ROUND(ROUND(L240,2)*ROUND(G240,3),2)</f>
      </c>
      <c s="36" t="s">
        <v>655</v>
      </c>
      <c>
        <f>(M240*21)/100</f>
      </c>
      <c t="s">
        <v>27</v>
      </c>
    </row>
    <row r="241" spans="1:5" ht="12.75">
      <c r="A241" s="35" t="s">
        <v>57</v>
      </c>
      <c r="E241" s="39" t="s">
        <v>656</v>
      </c>
    </row>
    <row r="242" spans="1:5" ht="12.75">
      <c r="A242" s="35" t="s">
        <v>58</v>
      </c>
      <c r="E242" s="40" t="s">
        <v>1717</v>
      </c>
    </row>
    <row r="243" spans="1:5" ht="153">
      <c r="A243" t="s">
        <v>59</v>
      </c>
      <c r="E243" s="39" t="s">
        <v>1718</v>
      </c>
    </row>
    <row r="244" spans="1:16" ht="25.5">
      <c r="A244" t="s">
        <v>52</v>
      </c>
      <c s="34" t="s">
        <v>273</v>
      </c>
      <c s="34" t="s">
        <v>1719</v>
      </c>
      <c s="35" t="s">
        <v>652</v>
      </c>
      <c s="6" t="s">
        <v>1720</v>
      </c>
      <c s="36" t="s">
        <v>654</v>
      </c>
      <c s="37">
        <v>130.92</v>
      </c>
      <c s="36">
        <v>0</v>
      </c>
      <c s="36">
        <f>ROUND(G244*H244,6)</f>
      </c>
      <c r="L244" s="38">
        <v>0</v>
      </c>
      <c s="32">
        <f>ROUND(ROUND(L244,2)*ROUND(G244,3),2)</f>
      </c>
      <c s="36" t="s">
        <v>655</v>
      </c>
      <c>
        <f>(M244*21)/100</f>
      </c>
      <c t="s">
        <v>27</v>
      </c>
    </row>
    <row r="245" spans="1:5" ht="12.75">
      <c r="A245" s="35" t="s">
        <v>57</v>
      </c>
      <c r="E245" s="39" t="s">
        <v>656</v>
      </c>
    </row>
    <row r="246" spans="1:5" ht="12.75">
      <c r="A246" s="35" t="s">
        <v>58</v>
      </c>
      <c r="E246" s="40" t="s">
        <v>1721</v>
      </c>
    </row>
    <row r="247" spans="1:5" ht="165.75">
      <c r="A247" t="s">
        <v>59</v>
      </c>
      <c r="E247" s="39" t="s">
        <v>657</v>
      </c>
    </row>
    <row r="248" spans="1:16" ht="25.5">
      <c r="A248" t="s">
        <v>52</v>
      </c>
      <c s="34" t="s">
        <v>277</v>
      </c>
      <c s="34" t="s">
        <v>1371</v>
      </c>
      <c s="35" t="s">
        <v>652</v>
      </c>
      <c s="6" t="s">
        <v>1372</v>
      </c>
      <c s="36" t="s">
        <v>654</v>
      </c>
      <c s="37">
        <v>618.17</v>
      </c>
      <c s="36">
        <v>0</v>
      </c>
      <c s="36">
        <f>ROUND(G248*H248,6)</f>
      </c>
      <c r="L248" s="38">
        <v>0</v>
      </c>
      <c s="32">
        <f>ROUND(ROUND(L248,2)*ROUND(G248,3),2)</f>
      </c>
      <c s="36" t="s">
        <v>655</v>
      </c>
      <c>
        <f>(M248*21)/100</f>
      </c>
      <c t="s">
        <v>27</v>
      </c>
    </row>
    <row r="249" spans="1:5" ht="12.75">
      <c r="A249" s="35" t="s">
        <v>57</v>
      </c>
      <c r="E249" s="39" t="s">
        <v>656</v>
      </c>
    </row>
    <row r="250" spans="1:5" ht="12.75">
      <c r="A250" s="35" t="s">
        <v>58</v>
      </c>
      <c r="E250" s="40" t="s">
        <v>1722</v>
      </c>
    </row>
    <row r="251" spans="1:5" ht="165.75">
      <c r="A251" t="s">
        <v>59</v>
      </c>
      <c r="E251" s="39" t="s">
        <v>657</v>
      </c>
    </row>
    <row r="252" spans="1:16" ht="38.25">
      <c r="A252" t="s">
        <v>52</v>
      </c>
      <c s="34" t="s">
        <v>282</v>
      </c>
      <c s="34" t="s">
        <v>1723</v>
      </c>
      <c s="35" t="s">
        <v>652</v>
      </c>
      <c s="6" t="s">
        <v>1724</v>
      </c>
      <c s="36" t="s">
        <v>654</v>
      </c>
      <c s="37">
        <v>0.2</v>
      </c>
      <c s="36">
        <v>0</v>
      </c>
      <c s="36">
        <f>ROUND(G252*H252,6)</f>
      </c>
      <c r="L252" s="38">
        <v>0</v>
      </c>
      <c s="32">
        <f>ROUND(ROUND(L252,2)*ROUND(G252,3),2)</f>
      </c>
      <c s="36" t="s">
        <v>655</v>
      </c>
      <c>
        <f>(M252*21)/100</f>
      </c>
      <c t="s">
        <v>27</v>
      </c>
    </row>
    <row r="253" spans="1:5" ht="12.75">
      <c r="A253" s="35" t="s">
        <v>57</v>
      </c>
      <c r="E253" s="39" t="s">
        <v>656</v>
      </c>
    </row>
    <row r="254" spans="1:5" ht="12.75">
      <c r="A254" s="35" t="s">
        <v>58</v>
      </c>
      <c r="E254" s="40" t="s">
        <v>1528</v>
      </c>
    </row>
    <row r="255" spans="1:5" ht="165.75">
      <c r="A255" t="s">
        <v>59</v>
      </c>
      <c r="E255" s="39" t="s">
        <v>657</v>
      </c>
    </row>
    <row r="256" spans="1:16" ht="25.5">
      <c r="A256" t="s">
        <v>52</v>
      </c>
      <c s="34" t="s">
        <v>286</v>
      </c>
      <c s="34" t="s">
        <v>1725</v>
      </c>
      <c s="35" t="s">
        <v>652</v>
      </c>
      <c s="6" t="s">
        <v>1726</v>
      </c>
      <c s="36" t="s">
        <v>654</v>
      </c>
      <c s="37">
        <v>3.563</v>
      </c>
      <c s="36">
        <v>0</v>
      </c>
      <c s="36">
        <f>ROUND(G256*H256,6)</f>
      </c>
      <c r="L256" s="38">
        <v>0</v>
      </c>
      <c s="32">
        <f>ROUND(ROUND(L256,2)*ROUND(G256,3),2)</f>
      </c>
      <c s="36" t="s">
        <v>655</v>
      </c>
      <c>
        <f>(M256*21)/100</f>
      </c>
      <c t="s">
        <v>27</v>
      </c>
    </row>
    <row r="257" spans="1:5" ht="25.5">
      <c r="A257" s="35" t="s">
        <v>57</v>
      </c>
      <c r="E257" s="39" t="s">
        <v>663</v>
      </c>
    </row>
    <row r="258" spans="1:5" ht="38.25">
      <c r="A258" s="35" t="s">
        <v>58</v>
      </c>
      <c r="E258" s="40" t="s">
        <v>1727</v>
      </c>
    </row>
    <row r="259" spans="1:5" ht="165.75">
      <c r="A259" t="s">
        <v>59</v>
      </c>
      <c r="E259" s="39" t="s">
        <v>657</v>
      </c>
    </row>
    <row r="260" spans="1:13" ht="12.75">
      <c r="A260" t="s">
        <v>46</v>
      </c>
      <c r="C260" s="31" t="s">
        <v>1728</v>
      </c>
      <c r="E260" s="33" t="s">
        <v>1729</v>
      </c>
      <c r="J260" s="32">
        <f>0+J261+J290+J299+J320+J333+J338+J351+J352+J377</f>
      </c>
      <c s="32">
        <f>0+K261+K290+K299+K320+K333+K338+K351+K352+K377</f>
      </c>
      <c s="32">
        <f>0+L261+L290+L299+L320+L333+L338+L351+L352+L377</f>
      </c>
      <c s="32">
        <f>0+M261+M290+M299+M320+M333+M338+M351+M352+M377</f>
      </c>
    </row>
    <row r="261" spans="1:13" ht="12.75">
      <c r="A261" t="s">
        <v>49</v>
      </c>
      <c r="C261" s="31" t="s">
        <v>50</v>
      </c>
      <c r="E261" s="33" t="s">
        <v>51</v>
      </c>
      <c r="J261" s="32">
        <f>0</f>
      </c>
      <c s="32">
        <f>0</f>
      </c>
      <c s="32">
        <f>0+L262+L266+L270+L274+L278+L282+L286</f>
      </c>
      <c s="32">
        <f>0+M262+M266+M270+M274+M278+M282+M286</f>
      </c>
    </row>
    <row r="262" spans="1:16" ht="12.75">
      <c r="A262" t="s">
        <v>52</v>
      </c>
      <c s="34" t="s">
        <v>50</v>
      </c>
      <c s="34" t="s">
        <v>1233</v>
      </c>
      <c s="35" t="s">
        <v>5</v>
      </c>
      <c s="6" t="s">
        <v>1234</v>
      </c>
      <c s="36" t="s">
        <v>55</v>
      </c>
      <c s="37">
        <v>12.5</v>
      </c>
      <c s="36">
        <v>0</v>
      </c>
      <c s="36">
        <f>ROUND(G262*H262,6)</f>
      </c>
      <c r="L262" s="38">
        <v>0</v>
      </c>
      <c s="32">
        <f>ROUND(ROUND(L262,2)*ROUND(G262,3),2)</f>
      </c>
      <c s="36" t="s">
        <v>56</v>
      </c>
      <c>
        <f>(M262*21)/100</f>
      </c>
      <c t="s">
        <v>27</v>
      </c>
    </row>
    <row r="263" spans="1:5" ht="12.75">
      <c r="A263" s="35" t="s">
        <v>57</v>
      </c>
      <c r="E263" s="39" t="s">
        <v>5</v>
      </c>
    </row>
    <row r="264" spans="1:5" ht="12.75">
      <c r="A264" s="35" t="s">
        <v>58</v>
      </c>
      <c r="E264" s="40" t="s">
        <v>1730</v>
      </c>
    </row>
    <row r="265" spans="1:5" ht="63.75">
      <c r="A265" t="s">
        <v>59</v>
      </c>
      <c r="E265" s="39" t="s">
        <v>1236</v>
      </c>
    </row>
    <row r="266" spans="1:16" ht="12.75">
      <c r="A266" t="s">
        <v>52</v>
      </c>
      <c s="34" t="s">
        <v>27</v>
      </c>
      <c s="34" t="s">
        <v>1731</v>
      </c>
      <c s="35" t="s">
        <v>5</v>
      </c>
      <c s="6" t="s">
        <v>1732</v>
      </c>
      <c s="36" t="s">
        <v>55</v>
      </c>
      <c s="37">
        <v>35.381</v>
      </c>
      <c s="36">
        <v>0</v>
      </c>
      <c s="36">
        <f>ROUND(G266*H266,6)</f>
      </c>
      <c r="L266" s="38">
        <v>0</v>
      </c>
      <c s="32">
        <f>ROUND(ROUND(L266,2)*ROUND(G266,3),2)</f>
      </c>
      <c s="36" t="s">
        <v>56</v>
      </c>
      <c>
        <f>(M266*21)/100</f>
      </c>
      <c t="s">
        <v>27</v>
      </c>
    </row>
    <row r="267" spans="1:5" ht="12.75">
      <c r="A267" s="35" t="s">
        <v>57</v>
      </c>
      <c r="E267" s="39" t="s">
        <v>5</v>
      </c>
    </row>
    <row r="268" spans="1:5" ht="38.25">
      <c r="A268" s="35" t="s">
        <v>58</v>
      </c>
      <c r="E268" s="40" t="s">
        <v>1733</v>
      </c>
    </row>
    <row r="269" spans="1:5" ht="318.75">
      <c r="A269" t="s">
        <v>59</v>
      </c>
      <c r="E269" s="39" t="s">
        <v>1734</v>
      </c>
    </row>
    <row r="270" spans="1:16" ht="12.75">
      <c r="A270" t="s">
        <v>52</v>
      </c>
      <c s="34" t="s">
        <v>26</v>
      </c>
      <c s="34" t="s">
        <v>1735</v>
      </c>
      <c s="35" t="s">
        <v>5</v>
      </c>
      <c s="6" t="s">
        <v>1736</v>
      </c>
      <c s="36" t="s">
        <v>55</v>
      </c>
      <c s="37">
        <v>35.381</v>
      </c>
      <c s="36">
        <v>0</v>
      </c>
      <c s="36">
        <f>ROUND(G270*H270,6)</f>
      </c>
      <c r="L270" s="38">
        <v>0</v>
      </c>
      <c s="32">
        <f>ROUND(ROUND(L270,2)*ROUND(G270,3),2)</f>
      </c>
      <c s="36" t="s">
        <v>56</v>
      </c>
      <c>
        <f>(M270*21)/100</f>
      </c>
      <c t="s">
        <v>27</v>
      </c>
    </row>
    <row r="271" spans="1:5" ht="12.75">
      <c r="A271" s="35" t="s">
        <v>57</v>
      </c>
      <c r="E271" s="39" t="s">
        <v>5</v>
      </c>
    </row>
    <row r="272" spans="1:5" ht="38.25">
      <c r="A272" s="35" t="s">
        <v>58</v>
      </c>
      <c r="E272" s="40" t="s">
        <v>1733</v>
      </c>
    </row>
    <row r="273" spans="1:5" ht="344.25">
      <c r="A273" t="s">
        <v>59</v>
      </c>
      <c r="E273" s="39" t="s">
        <v>1737</v>
      </c>
    </row>
    <row r="274" spans="1:16" ht="12.75">
      <c r="A274" t="s">
        <v>52</v>
      </c>
      <c s="34" t="s">
        <v>65</v>
      </c>
      <c s="34" t="s">
        <v>1738</v>
      </c>
      <c s="35" t="s">
        <v>5</v>
      </c>
      <c s="6" t="s">
        <v>1739</v>
      </c>
      <c s="36" t="s">
        <v>55</v>
      </c>
      <c s="37">
        <v>35.381</v>
      </c>
      <c s="36">
        <v>0</v>
      </c>
      <c s="36">
        <f>ROUND(G274*H274,6)</f>
      </c>
      <c r="L274" s="38">
        <v>0</v>
      </c>
      <c s="32">
        <f>ROUND(ROUND(L274,2)*ROUND(G274,3),2)</f>
      </c>
      <c s="36" t="s">
        <v>56</v>
      </c>
      <c>
        <f>(M274*21)/100</f>
      </c>
      <c t="s">
        <v>27</v>
      </c>
    </row>
    <row r="275" spans="1:5" ht="12.75">
      <c r="A275" s="35" t="s">
        <v>57</v>
      </c>
      <c r="E275" s="39" t="s">
        <v>5</v>
      </c>
    </row>
    <row r="276" spans="1:5" ht="38.25">
      <c r="A276" s="35" t="s">
        <v>58</v>
      </c>
      <c r="E276" s="40" t="s">
        <v>1733</v>
      </c>
    </row>
    <row r="277" spans="1:5" ht="267.75">
      <c r="A277" t="s">
        <v>59</v>
      </c>
      <c r="E277" s="39" t="s">
        <v>1740</v>
      </c>
    </row>
    <row r="278" spans="1:16" ht="12.75">
      <c r="A278" t="s">
        <v>52</v>
      </c>
      <c s="34" t="s">
        <v>70</v>
      </c>
      <c s="34" t="s">
        <v>1501</v>
      </c>
      <c s="35" t="s">
        <v>5</v>
      </c>
      <c s="6" t="s">
        <v>1502</v>
      </c>
      <c s="36" t="s">
        <v>55</v>
      </c>
      <c s="37">
        <v>35.381</v>
      </c>
      <c s="36">
        <v>0</v>
      </c>
      <c s="36">
        <f>ROUND(G278*H278,6)</f>
      </c>
      <c r="L278" s="38">
        <v>0</v>
      </c>
      <c s="32">
        <f>ROUND(ROUND(L278,2)*ROUND(G278,3),2)</f>
      </c>
      <c s="36" t="s">
        <v>56</v>
      </c>
      <c>
        <f>(M278*21)/100</f>
      </c>
      <c t="s">
        <v>27</v>
      </c>
    </row>
    <row r="279" spans="1:5" ht="12.75">
      <c r="A279" s="35" t="s">
        <v>57</v>
      </c>
      <c r="E279" s="39" t="s">
        <v>5</v>
      </c>
    </row>
    <row r="280" spans="1:5" ht="38.25">
      <c r="A280" s="35" t="s">
        <v>58</v>
      </c>
      <c r="E280" s="40" t="s">
        <v>1733</v>
      </c>
    </row>
    <row r="281" spans="1:5" ht="191.25">
      <c r="A281" t="s">
        <v>59</v>
      </c>
      <c r="E281" s="39" t="s">
        <v>1503</v>
      </c>
    </row>
    <row r="282" spans="1:16" ht="12.75">
      <c r="A282" t="s">
        <v>52</v>
      </c>
      <c s="34" t="s">
        <v>74</v>
      </c>
      <c s="34" t="s">
        <v>1741</v>
      </c>
      <c s="35" t="s">
        <v>5</v>
      </c>
      <c s="6" t="s">
        <v>1742</v>
      </c>
      <c s="36" t="s">
        <v>77</v>
      </c>
      <c s="37">
        <v>58.49</v>
      </c>
      <c s="36">
        <v>0</v>
      </c>
      <c s="36">
        <f>ROUND(G282*H282,6)</f>
      </c>
      <c r="L282" s="38">
        <v>0</v>
      </c>
      <c s="32">
        <f>ROUND(ROUND(L282,2)*ROUND(G282,3),2)</f>
      </c>
      <c s="36" t="s">
        <v>56</v>
      </c>
      <c>
        <f>(M282*21)/100</f>
      </c>
      <c t="s">
        <v>27</v>
      </c>
    </row>
    <row r="283" spans="1:5" ht="12.75">
      <c r="A283" s="35" t="s">
        <v>57</v>
      </c>
      <c r="E283" s="39" t="s">
        <v>5</v>
      </c>
    </row>
    <row r="284" spans="1:5" ht="12.75">
      <c r="A284" s="35" t="s">
        <v>58</v>
      </c>
      <c r="E284" s="40" t="s">
        <v>5</v>
      </c>
    </row>
    <row r="285" spans="1:5" ht="38.25">
      <c r="A285" t="s">
        <v>59</v>
      </c>
      <c r="E285" s="39" t="s">
        <v>1743</v>
      </c>
    </row>
    <row r="286" spans="1:16" ht="12.75">
      <c r="A286" t="s">
        <v>52</v>
      </c>
      <c s="34" t="s">
        <v>79</v>
      </c>
      <c s="34" t="s">
        <v>1744</v>
      </c>
      <c s="35" t="s">
        <v>5</v>
      </c>
      <c s="6" t="s">
        <v>1745</v>
      </c>
      <c s="36" t="s">
        <v>77</v>
      </c>
      <c s="37">
        <v>58.49</v>
      </c>
      <c s="36">
        <v>0</v>
      </c>
      <c s="36">
        <f>ROUND(G286*H286,6)</f>
      </c>
      <c r="L286" s="38">
        <v>0</v>
      </c>
      <c s="32">
        <f>ROUND(ROUND(L286,2)*ROUND(G286,3),2)</f>
      </c>
      <c s="36" t="s">
        <v>56</v>
      </c>
      <c>
        <f>(M286*21)/100</f>
      </c>
      <c t="s">
        <v>27</v>
      </c>
    </row>
    <row r="287" spans="1:5" ht="12.75">
      <c r="A287" s="35" t="s">
        <v>57</v>
      </c>
      <c r="E287" s="39" t="s">
        <v>5</v>
      </c>
    </row>
    <row r="288" spans="1:5" ht="12.75">
      <c r="A288" s="35" t="s">
        <v>58</v>
      </c>
      <c r="E288" s="40" t="s">
        <v>5</v>
      </c>
    </row>
    <row r="289" spans="1:5" ht="25.5">
      <c r="A289" t="s">
        <v>59</v>
      </c>
      <c r="E289" s="39" t="s">
        <v>1746</v>
      </c>
    </row>
    <row r="290" spans="1:13" ht="12.75">
      <c r="A290" t="s">
        <v>49</v>
      </c>
      <c r="C290" s="31" t="s">
        <v>27</v>
      </c>
      <c r="E290" s="33" t="s">
        <v>981</v>
      </c>
      <c r="J290" s="32">
        <f>0</f>
      </c>
      <c s="32">
        <f>0</f>
      </c>
      <c s="32">
        <f>0+L291+L295</f>
      </c>
      <c s="32">
        <f>0+M291+M295</f>
      </c>
    </row>
    <row r="291" spans="1:16" ht="12.75">
      <c r="A291" t="s">
        <v>52</v>
      </c>
      <c s="34" t="s">
        <v>85</v>
      </c>
      <c s="34" t="s">
        <v>1747</v>
      </c>
      <c s="35" t="s">
        <v>5</v>
      </c>
      <c s="6" t="s">
        <v>1748</v>
      </c>
      <c s="36" t="s">
        <v>77</v>
      </c>
      <c s="37">
        <v>11.88</v>
      </c>
      <c s="36">
        <v>0</v>
      </c>
      <c s="36">
        <f>ROUND(G291*H291,6)</f>
      </c>
      <c r="L291" s="38">
        <v>0</v>
      </c>
      <c s="32">
        <f>ROUND(ROUND(L291,2)*ROUND(G291,3),2)</f>
      </c>
      <c s="36" t="s">
        <v>56</v>
      </c>
      <c>
        <f>(M291*21)/100</f>
      </c>
      <c t="s">
        <v>27</v>
      </c>
    </row>
    <row r="292" spans="1:5" ht="25.5">
      <c r="A292" s="35" t="s">
        <v>57</v>
      </c>
      <c r="E292" s="39" t="s">
        <v>1749</v>
      </c>
    </row>
    <row r="293" spans="1:5" ht="12.75">
      <c r="A293" s="35" t="s">
        <v>58</v>
      </c>
      <c r="E293" s="40" t="s">
        <v>1750</v>
      </c>
    </row>
    <row r="294" spans="1:5" ht="102">
      <c r="A294" t="s">
        <v>59</v>
      </c>
      <c r="E294" s="39" t="s">
        <v>1751</v>
      </c>
    </row>
    <row r="295" spans="1:16" ht="12.75">
      <c r="A295" t="s">
        <v>52</v>
      </c>
      <c s="34" t="s">
        <v>89</v>
      </c>
      <c s="34" t="s">
        <v>1519</v>
      </c>
      <c s="35" t="s">
        <v>5</v>
      </c>
      <c s="6" t="s">
        <v>1520</v>
      </c>
      <c s="36" t="s">
        <v>55</v>
      </c>
      <c s="37">
        <v>1.242</v>
      </c>
      <c s="36">
        <v>0</v>
      </c>
      <c s="36">
        <f>ROUND(G295*H295,6)</f>
      </c>
      <c r="L295" s="38">
        <v>0</v>
      </c>
      <c s="32">
        <f>ROUND(ROUND(L295,2)*ROUND(G295,3),2)</f>
      </c>
      <c s="36" t="s">
        <v>56</v>
      </c>
      <c>
        <f>(M295*21)/100</f>
      </c>
      <c t="s">
        <v>27</v>
      </c>
    </row>
    <row r="296" spans="1:5" ht="12.75">
      <c r="A296" s="35" t="s">
        <v>57</v>
      </c>
      <c r="E296" s="39" t="s">
        <v>5</v>
      </c>
    </row>
    <row r="297" spans="1:5" ht="12.75">
      <c r="A297" s="35" t="s">
        <v>58</v>
      </c>
      <c r="E297" s="40" t="s">
        <v>1752</v>
      </c>
    </row>
    <row r="298" spans="1:5" ht="38.25">
      <c r="A298" t="s">
        <v>59</v>
      </c>
      <c r="E298" s="39" t="s">
        <v>1522</v>
      </c>
    </row>
    <row r="299" spans="1:13" ht="12.75">
      <c r="A299" t="s">
        <v>49</v>
      </c>
      <c r="C299" s="31" t="s">
        <v>26</v>
      </c>
      <c r="E299" s="33" t="s">
        <v>1540</v>
      </c>
      <c r="J299" s="32">
        <f>0</f>
      </c>
      <c s="32">
        <f>0</f>
      </c>
      <c s="32">
        <f>0+L300+L304+L308+L312+L316</f>
      </c>
      <c s="32">
        <f>0+M300+M304+M308+M312+M316</f>
      </c>
    </row>
    <row r="300" spans="1:16" ht="12.75">
      <c r="A300" t="s">
        <v>52</v>
      </c>
      <c s="34" t="s">
        <v>93</v>
      </c>
      <c s="34" t="s">
        <v>1753</v>
      </c>
      <c s="35" t="s">
        <v>5</v>
      </c>
      <c s="6" t="s">
        <v>1754</v>
      </c>
      <c s="36" t="s">
        <v>55</v>
      </c>
      <c s="37">
        <v>3.099</v>
      </c>
      <c s="36">
        <v>0</v>
      </c>
      <c s="36">
        <f>ROUND(G300*H300,6)</f>
      </c>
      <c r="L300" s="38">
        <v>0</v>
      </c>
      <c s="32">
        <f>ROUND(ROUND(L300,2)*ROUND(G300,3),2)</f>
      </c>
      <c s="36" t="s">
        <v>56</v>
      </c>
      <c>
        <f>(M300*21)/100</f>
      </c>
      <c t="s">
        <v>27</v>
      </c>
    </row>
    <row r="301" spans="1:5" ht="12.75">
      <c r="A301" s="35" t="s">
        <v>57</v>
      </c>
      <c r="E301" s="39" t="s">
        <v>5</v>
      </c>
    </row>
    <row r="302" spans="1:5" ht="12.75">
      <c r="A302" s="35" t="s">
        <v>58</v>
      </c>
      <c r="E302" s="40" t="s">
        <v>1755</v>
      </c>
    </row>
    <row r="303" spans="1:5" ht="395.25">
      <c r="A303" t="s">
        <v>59</v>
      </c>
      <c r="E303" s="39" t="s">
        <v>1756</v>
      </c>
    </row>
    <row r="304" spans="1:16" ht="12.75">
      <c r="A304" t="s">
        <v>52</v>
      </c>
      <c s="34" t="s">
        <v>97</v>
      </c>
      <c s="34" t="s">
        <v>1757</v>
      </c>
      <c s="35" t="s">
        <v>5</v>
      </c>
      <c s="6" t="s">
        <v>1758</v>
      </c>
      <c s="36" t="s">
        <v>654</v>
      </c>
      <c s="37">
        <v>0.663</v>
      </c>
      <c s="36">
        <v>0</v>
      </c>
      <c s="36">
        <f>ROUND(G304*H304,6)</f>
      </c>
      <c r="L304" s="38">
        <v>0</v>
      </c>
      <c s="32">
        <f>ROUND(ROUND(L304,2)*ROUND(G304,3),2)</f>
      </c>
      <c s="36" t="s">
        <v>56</v>
      </c>
      <c>
        <f>(M304*21)/100</f>
      </c>
      <c t="s">
        <v>27</v>
      </c>
    </row>
    <row r="305" spans="1:5" ht="12.75">
      <c r="A305" s="35" t="s">
        <v>57</v>
      </c>
      <c r="E305" s="39" t="s">
        <v>1759</v>
      </c>
    </row>
    <row r="306" spans="1:5" ht="12.75">
      <c r="A306" s="35" t="s">
        <v>58</v>
      </c>
      <c r="E306" s="40" t="s">
        <v>1760</v>
      </c>
    </row>
    <row r="307" spans="1:5" ht="267.75">
      <c r="A307" t="s">
        <v>59</v>
      </c>
      <c r="E307" s="39" t="s">
        <v>1563</v>
      </c>
    </row>
    <row r="308" spans="1:16" ht="12.75">
      <c r="A308" t="s">
        <v>52</v>
      </c>
      <c s="34" t="s">
        <v>100</v>
      </c>
      <c s="34" t="s">
        <v>1761</v>
      </c>
      <c s="35" t="s">
        <v>5</v>
      </c>
      <c s="6" t="s">
        <v>1762</v>
      </c>
      <c s="36" t="s">
        <v>55</v>
      </c>
      <c s="37">
        <v>0.524</v>
      </c>
      <c s="36">
        <v>0</v>
      </c>
      <c s="36">
        <f>ROUND(G308*H308,6)</f>
      </c>
      <c r="L308" s="38">
        <v>0</v>
      </c>
      <c s="32">
        <f>ROUND(ROUND(L308,2)*ROUND(G308,3),2)</f>
      </c>
      <c s="36" t="s">
        <v>56</v>
      </c>
      <c>
        <f>(M308*21)/100</f>
      </c>
      <c t="s">
        <v>27</v>
      </c>
    </row>
    <row r="309" spans="1:5" ht="12.75">
      <c r="A309" s="35" t="s">
        <v>57</v>
      </c>
      <c r="E309" s="39" t="s">
        <v>1763</v>
      </c>
    </row>
    <row r="310" spans="1:5" ht="12.75">
      <c r="A310" s="35" t="s">
        <v>58</v>
      </c>
      <c r="E310" s="40" t="s">
        <v>1764</v>
      </c>
    </row>
    <row r="311" spans="1:5" ht="408">
      <c r="A311" t="s">
        <v>59</v>
      </c>
      <c r="E311" s="39" t="s">
        <v>1765</v>
      </c>
    </row>
    <row r="312" spans="1:16" ht="12.75">
      <c r="A312" t="s">
        <v>52</v>
      </c>
      <c s="34" t="s">
        <v>104</v>
      </c>
      <c s="34" t="s">
        <v>1766</v>
      </c>
      <c s="35" t="s">
        <v>5</v>
      </c>
      <c s="6" t="s">
        <v>1767</v>
      </c>
      <c s="36" t="s">
        <v>654</v>
      </c>
      <c s="37">
        <v>0.062</v>
      </c>
      <c s="36">
        <v>0</v>
      </c>
      <c s="36">
        <f>ROUND(G312*H312,6)</f>
      </c>
      <c r="L312" s="38">
        <v>0</v>
      </c>
      <c s="32">
        <f>ROUND(ROUND(L312,2)*ROUND(G312,3),2)</f>
      </c>
      <c s="36" t="s">
        <v>56</v>
      </c>
      <c>
        <f>(M312*21)/100</f>
      </c>
      <c t="s">
        <v>27</v>
      </c>
    </row>
    <row r="313" spans="1:5" ht="12.75">
      <c r="A313" s="35" t="s">
        <v>57</v>
      </c>
      <c r="E313" s="39" t="s">
        <v>1768</v>
      </c>
    </row>
    <row r="314" spans="1:5" ht="12.75">
      <c r="A314" s="35" t="s">
        <v>58</v>
      </c>
      <c r="E314" s="40" t="s">
        <v>1769</v>
      </c>
    </row>
    <row r="315" spans="1:5" ht="242.25">
      <c r="A315" t="s">
        <v>59</v>
      </c>
      <c r="E315" s="39" t="s">
        <v>1770</v>
      </c>
    </row>
    <row r="316" spans="1:16" ht="12.75">
      <c r="A316" t="s">
        <v>52</v>
      </c>
      <c s="34" t="s">
        <v>108</v>
      </c>
      <c s="34" t="s">
        <v>1771</v>
      </c>
      <c s="35" t="s">
        <v>5</v>
      </c>
      <c s="6" t="s">
        <v>1772</v>
      </c>
      <c s="36" t="s">
        <v>1688</v>
      </c>
      <c s="37">
        <v>229.95</v>
      </c>
      <c s="36">
        <v>0</v>
      </c>
      <c s="36">
        <f>ROUND(G316*H316,6)</f>
      </c>
      <c r="L316" s="38">
        <v>0</v>
      </c>
      <c s="32">
        <f>ROUND(ROUND(L316,2)*ROUND(G316,3),2)</f>
      </c>
      <c s="36" t="s">
        <v>56</v>
      </c>
      <c>
        <f>(M316*21)/100</f>
      </c>
      <c t="s">
        <v>27</v>
      </c>
    </row>
    <row r="317" spans="1:5" ht="12.75">
      <c r="A317" s="35" t="s">
        <v>57</v>
      </c>
      <c r="E317" s="39" t="s">
        <v>1773</v>
      </c>
    </row>
    <row r="318" spans="1:5" ht="12.75">
      <c r="A318" s="35" t="s">
        <v>58</v>
      </c>
      <c r="E318" s="40" t="s">
        <v>1774</v>
      </c>
    </row>
    <row r="319" spans="1:5" ht="306">
      <c r="A319" t="s">
        <v>59</v>
      </c>
      <c r="E319" s="39" t="s">
        <v>1554</v>
      </c>
    </row>
    <row r="320" spans="1:13" ht="12.75">
      <c r="A320" t="s">
        <v>49</v>
      </c>
      <c r="C320" s="31" t="s">
        <v>65</v>
      </c>
      <c r="E320" s="33" t="s">
        <v>1571</v>
      </c>
      <c r="J320" s="32">
        <f>0</f>
      </c>
      <c s="32">
        <f>0</f>
      </c>
      <c s="32">
        <f>0+L321+L325+L329</f>
      </c>
      <c s="32">
        <f>0+M321+M325+M329</f>
      </c>
    </row>
    <row r="321" spans="1:16" ht="12.75">
      <c r="A321" t="s">
        <v>52</v>
      </c>
      <c s="34" t="s">
        <v>112</v>
      </c>
      <c s="34" t="s">
        <v>1775</v>
      </c>
      <c s="35" t="s">
        <v>5</v>
      </c>
      <c s="6" t="s">
        <v>1776</v>
      </c>
      <c s="36" t="s">
        <v>55</v>
      </c>
      <c s="37">
        <v>1.08</v>
      </c>
      <c s="36">
        <v>0</v>
      </c>
      <c s="36">
        <f>ROUND(G321*H321,6)</f>
      </c>
      <c r="L321" s="38">
        <v>0</v>
      </c>
      <c s="32">
        <f>ROUND(ROUND(L321,2)*ROUND(G321,3),2)</f>
      </c>
      <c s="36" t="s">
        <v>56</v>
      </c>
      <c>
        <f>(M321*21)/100</f>
      </c>
      <c t="s">
        <v>27</v>
      </c>
    </row>
    <row r="322" spans="1:5" ht="12.75">
      <c r="A322" s="35" t="s">
        <v>57</v>
      </c>
      <c r="E322" s="39" t="s">
        <v>5</v>
      </c>
    </row>
    <row r="323" spans="1:5" ht="12.75">
      <c r="A323" s="35" t="s">
        <v>58</v>
      </c>
      <c r="E323" s="40" t="s">
        <v>1777</v>
      </c>
    </row>
    <row r="324" spans="1:5" ht="38.25">
      <c r="A324" t="s">
        <v>59</v>
      </c>
      <c r="E324" s="39" t="s">
        <v>1522</v>
      </c>
    </row>
    <row r="325" spans="1:16" ht="12.75">
      <c r="A325" t="s">
        <v>52</v>
      </c>
      <c s="34" t="s">
        <v>116</v>
      </c>
      <c s="34" t="s">
        <v>1585</v>
      </c>
      <c s="35" t="s">
        <v>5</v>
      </c>
      <c s="6" t="s">
        <v>1586</v>
      </c>
      <c s="36" t="s">
        <v>55</v>
      </c>
      <c s="37">
        <v>1.08</v>
      </c>
      <c s="36">
        <v>0</v>
      </c>
      <c s="36">
        <f>ROUND(G325*H325,6)</f>
      </c>
      <c r="L325" s="38">
        <v>0</v>
      </c>
      <c s="32">
        <f>ROUND(ROUND(L325,2)*ROUND(G325,3),2)</f>
      </c>
      <c s="36" t="s">
        <v>56</v>
      </c>
      <c>
        <f>(M325*21)/100</f>
      </c>
      <c t="s">
        <v>27</v>
      </c>
    </row>
    <row r="326" spans="1:5" ht="12.75">
      <c r="A326" s="35" t="s">
        <v>57</v>
      </c>
      <c r="E326" s="39" t="s">
        <v>5</v>
      </c>
    </row>
    <row r="327" spans="1:5" ht="12.75">
      <c r="A327" s="35" t="s">
        <v>58</v>
      </c>
      <c r="E327" s="40" t="s">
        <v>1777</v>
      </c>
    </row>
    <row r="328" spans="1:5" ht="38.25">
      <c r="A328" t="s">
        <v>59</v>
      </c>
      <c r="E328" s="39" t="s">
        <v>1522</v>
      </c>
    </row>
    <row r="329" spans="1:16" ht="12.75">
      <c r="A329" t="s">
        <v>52</v>
      </c>
      <c s="34" t="s">
        <v>120</v>
      </c>
      <c s="34" t="s">
        <v>1778</v>
      </c>
      <c s="35" t="s">
        <v>5</v>
      </c>
      <c s="6" t="s">
        <v>1779</v>
      </c>
      <c s="36" t="s">
        <v>55</v>
      </c>
      <c s="37">
        <v>10.638</v>
      </c>
      <c s="36">
        <v>0</v>
      </c>
      <c s="36">
        <f>ROUND(G329*H329,6)</f>
      </c>
      <c r="L329" s="38">
        <v>0</v>
      </c>
      <c s="32">
        <f>ROUND(ROUND(L329,2)*ROUND(G329,3),2)</f>
      </c>
      <c s="36" t="s">
        <v>56</v>
      </c>
      <c>
        <f>(M329*21)/100</f>
      </c>
      <c t="s">
        <v>27</v>
      </c>
    </row>
    <row r="330" spans="1:5" ht="12.75">
      <c r="A330" s="35" t="s">
        <v>57</v>
      </c>
      <c r="E330" s="39" t="s">
        <v>5</v>
      </c>
    </row>
    <row r="331" spans="1:5" ht="12.75">
      <c r="A331" s="35" t="s">
        <v>58</v>
      </c>
      <c r="E331" s="40" t="s">
        <v>1780</v>
      </c>
    </row>
    <row r="332" spans="1:5" ht="38.25">
      <c r="A332" t="s">
        <v>59</v>
      </c>
      <c r="E332" s="39" t="s">
        <v>1781</v>
      </c>
    </row>
    <row r="333" spans="1:13" ht="12.75">
      <c r="A333" t="s">
        <v>49</v>
      </c>
      <c r="C333" s="31" t="s">
        <v>70</v>
      </c>
      <c r="E333" s="33" t="s">
        <v>1242</v>
      </c>
      <c r="J333" s="32">
        <f>0</f>
      </c>
      <c s="32">
        <f>0</f>
      </c>
      <c s="32">
        <f>0+L334</f>
      </c>
      <c s="32">
        <f>0+M334</f>
      </c>
    </row>
    <row r="334" spans="1:16" ht="12.75">
      <c r="A334" t="s">
        <v>52</v>
      </c>
      <c s="34" t="s">
        <v>123</v>
      </c>
      <c s="34" t="s">
        <v>1589</v>
      </c>
      <c s="35" t="s">
        <v>5</v>
      </c>
      <c s="6" t="s">
        <v>1590</v>
      </c>
      <c s="36" t="s">
        <v>77</v>
      </c>
      <c s="37">
        <v>30.62</v>
      </c>
      <c s="36">
        <v>0</v>
      </c>
      <c s="36">
        <f>ROUND(G334*H334,6)</f>
      </c>
      <c r="L334" s="38">
        <v>0</v>
      </c>
      <c s="32">
        <f>ROUND(ROUND(L334,2)*ROUND(G334,3),2)</f>
      </c>
      <c s="36" t="s">
        <v>56</v>
      </c>
      <c>
        <f>(M334*21)/100</f>
      </c>
      <c t="s">
        <v>27</v>
      </c>
    </row>
    <row r="335" spans="1:5" ht="12.75">
      <c r="A335" s="35" t="s">
        <v>57</v>
      </c>
      <c r="E335" s="39" t="s">
        <v>5</v>
      </c>
    </row>
    <row r="336" spans="1:5" ht="12.75">
      <c r="A336" s="35" t="s">
        <v>58</v>
      </c>
      <c r="E336" s="40" t="s">
        <v>5</v>
      </c>
    </row>
    <row r="337" spans="1:5" ht="153">
      <c r="A337" t="s">
        <v>59</v>
      </c>
      <c r="E337" s="39" t="s">
        <v>1463</v>
      </c>
    </row>
    <row r="338" spans="1:13" ht="12.75">
      <c r="A338" t="s">
        <v>49</v>
      </c>
      <c r="C338" s="31" t="s">
        <v>79</v>
      </c>
      <c r="E338" s="33" t="s">
        <v>80</v>
      </c>
      <c r="J338" s="32">
        <f>0</f>
      </c>
      <c s="32">
        <f>0</f>
      </c>
      <c s="32">
        <f>0+L339+L343+L347</f>
      </c>
      <c s="32">
        <f>0+M339+M343+M347</f>
      </c>
    </row>
    <row r="339" spans="1:16" ht="25.5">
      <c r="A339" t="s">
        <v>52</v>
      </c>
      <c s="34" t="s">
        <v>128</v>
      </c>
      <c s="34" t="s">
        <v>1596</v>
      </c>
      <c s="35" t="s">
        <v>5</v>
      </c>
      <c s="6" t="s">
        <v>1597</v>
      </c>
      <c s="36" t="s">
        <v>77</v>
      </c>
      <c s="37">
        <v>10.08</v>
      </c>
      <c s="36">
        <v>0</v>
      </c>
      <c s="36">
        <f>ROUND(G339*H339,6)</f>
      </c>
      <c r="L339" s="38">
        <v>0</v>
      </c>
      <c s="32">
        <f>ROUND(ROUND(L339,2)*ROUND(G339,3),2)</f>
      </c>
      <c s="36" t="s">
        <v>56</v>
      </c>
      <c>
        <f>(M339*21)/100</f>
      </c>
      <c t="s">
        <v>27</v>
      </c>
    </row>
    <row r="340" spans="1:5" ht="12.75">
      <c r="A340" s="35" t="s">
        <v>57</v>
      </c>
      <c r="E340" s="39" t="s">
        <v>5</v>
      </c>
    </row>
    <row r="341" spans="1:5" ht="38.25">
      <c r="A341" s="35" t="s">
        <v>58</v>
      </c>
      <c r="E341" s="40" t="s">
        <v>1782</v>
      </c>
    </row>
    <row r="342" spans="1:5" ht="204">
      <c r="A342" t="s">
        <v>59</v>
      </c>
      <c r="E342" s="39" t="s">
        <v>1600</v>
      </c>
    </row>
    <row r="343" spans="1:16" ht="25.5">
      <c r="A343" t="s">
        <v>52</v>
      </c>
      <c s="34" t="s">
        <v>131</v>
      </c>
      <c s="34" t="s">
        <v>1783</v>
      </c>
      <c s="35" t="s">
        <v>5</v>
      </c>
      <c s="6" t="s">
        <v>1784</v>
      </c>
      <c s="36" t="s">
        <v>77</v>
      </c>
      <c s="37">
        <v>31.158</v>
      </c>
      <c s="36">
        <v>0</v>
      </c>
      <c s="36">
        <f>ROUND(G343*H343,6)</f>
      </c>
      <c r="L343" s="38">
        <v>0</v>
      </c>
      <c s="32">
        <f>ROUND(ROUND(L343,2)*ROUND(G343,3),2)</f>
      </c>
      <c s="36" t="s">
        <v>56</v>
      </c>
      <c>
        <f>(M343*21)/100</f>
      </c>
      <c t="s">
        <v>27</v>
      </c>
    </row>
    <row r="344" spans="1:5" ht="12.75">
      <c r="A344" s="35" t="s">
        <v>57</v>
      </c>
      <c r="E344" s="39" t="s">
        <v>5</v>
      </c>
    </row>
    <row r="345" spans="1:5" ht="12.75">
      <c r="A345" s="35" t="s">
        <v>58</v>
      </c>
      <c r="E345" s="40" t="s">
        <v>1785</v>
      </c>
    </row>
    <row r="346" spans="1:5" ht="204">
      <c r="A346" t="s">
        <v>59</v>
      </c>
      <c r="E346" s="39" t="s">
        <v>1600</v>
      </c>
    </row>
    <row r="347" spans="1:16" ht="12.75">
      <c r="A347" t="s">
        <v>52</v>
      </c>
      <c s="34" t="s">
        <v>134</v>
      </c>
      <c s="34" t="s">
        <v>1605</v>
      </c>
      <c s="35" t="s">
        <v>5</v>
      </c>
      <c s="6" t="s">
        <v>1606</v>
      </c>
      <c s="36" t="s">
        <v>77</v>
      </c>
      <c s="37">
        <v>31.158</v>
      </c>
      <c s="36">
        <v>0</v>
      </c>
      <c s="36">
        <f>ROUND(G347*H347,6)</f>
      </c>
      <c r="L347" s="38">
        <v>0</v>
      </c>
      <c s="32">
        <f>ROUND(ROUND(L347,2)*ROUND(G347,3),2)</f>
      </c>
      <c s="36" t="s">
        <v>56</v>
      </c>
      <c>
        <f>(M347*21)/100</f>
      </c>
      <c t="s">
        <v>27</v>
      </c>
    </row>
    <row r="348" spans="1:5" ht="12.75">
      <c r="A348" s="35" t="s">
        <v>57</v>
      </c>
      <c r="E348" s="39" t="s">
        <v>5</v>
      </c>
    </row>
    <row r="349" spans="1:5" ht="12.75">
      <c r="A349" s="35" t="s">
        <v>58</v>
      </c>
      <c r="E349" s="40" t="s">
        <v>1785</v>
      </c>
    </row>
    <row r="350" spans="1:5" ht="38.25">
      <c r="A350" t="s">
        <v>59</v>
      </c>
      <c r="E350" s="39" t="s">
        <v>1609</v>
      </c>
    </row>
    <row r="351" spans="1:13" ht="12.75">
      <c r="A351" t="s">
        <v>49</v>
      </c>
      <c r="C351" s="31" t="s">
        <v>85</v>
      </c>
      <c r="E351" s="33" t="s">
        <v>1410</v>
      </c>
      <c r="J351" s="32">
        <f>0</f>
      </c>
      <c s="32">
        <f>0</f>
      </c>
      <c s="32">
        <f>0</f>
      </c>
      <c s="32">
        <f>0</f>
      </c>
    </row>
    <row r="352" spans="1:13" ht="12.75">
      <c r="A352" t="s">
        <v>49</v>
      </c>
      <c r="C352" s="31" t="s">
        <v>89</v>
      </c>
      <c r="E352" s="33" t="s">
        <v>1127</v>
      </c>
      <c r="J352" s="32">
        <f>0</f>
      </c>
      <c s="32">
        <f>0</f>
      </c>
      <c s="32">
        <f>0+L353+L357+L361+L365+L369+L373</f>
      </c>
      <c s="32">
        <f>0+M353+M357+M361+M365+M369+M373</f>
      </c>
    </row>
    <row r="353" spans="1:16" ht="12.75">
      <c r="A353" t="s">
        <v>52</v>
      </c>
      <c s="34" t="s">
        <v>138</v>
      </c>
      <c s="34" t="s">
        <v>1786</v>
      </c>
      <c s="35" t="s">
        <v>5</v>
      </c>
      <c s="6" t="s">
        <v>1787</v>
      </c>
      <c s="36" t="s">
        <v>83</v>
      </c>
      <c s="37">
        <v>2</v>
      </c>
      <c s="36">
        <v>0</v>
      </c>
      <c s="36">
        <f>ROUND(G353*H353,6)</f>
      </c>
      <c r="L353" s="38">
        <v>0</v>
      </c>
      <c s="32">
        <f>ROUND(ROUND(L353,2)*ROUND(G353,3),2)</f>
      </c>
      <c s="36" t="s">
        <v>56</v>
      </c>
      <c>
        <f>(M353*21)/100</f>
      </c>
      <c t="s">
        <v>27</v>
      </c>
    </row>
    <row r="354" spans="1:5" ht="12.75">
      <c r="A354" s="35" t="s">
        <v>57</v>
      </c>
      <c r="E354" s="39" t="s">
        <v>5</v>
      </c>
    </row>
    <row r="355" spans="1:5" ht="12.75">
      <c r="A355" s="35" t="s">
        <v>58</v>
      </c>
      <c r="E355" s="40" t="s">
        <v>5</v>
      </c>
    </row>
    <row r="356" spans="1:5" ht="38.25">
      <c r="A356" t="s">
        <v>59</v>
      </c>
      <c r="E356" s="39" t="s">
        <v>1788</v>
      </c>
    </row>
    <row r="357" spans="1:16" ht="25.5">
      <c r="A357" t="s">
        <v>52</v>
      </c>
      <c s="34" t="s">
        <v>142</v>
      </c>
      <c s="34" t="s">
        <v>1789</v>
      </c>
      <c s="35" t="s">
        <v>5</v>
      </c>
      <c s="6" t="s">
        <v>1790</v>
      </c>
      <c s="36" t="s">
        <v>83</v>
      </c>
      <c s="37">
        <v>1</v>
      </c>
      <c s="36">
        <v>0</v>
      </c>
      <c s="36">
        <f>ROUND(G357*H357,6)</f>
      </c>
      <c r="L357" s="38">
        <v>0</v>
      </c>
      <c s="32">
        <f>ROUND(ROUND(L357,2)*ROUND(G357,3),2)</f>
      </c>
      <c s="36" t="s">
        <v>56</v>
      </c>
      <c>
        <f>(M357*21)/100</f>
      </c>
      <c t="s">
        <v>27</v>
      </c>
    </row>
    <row r="358" spans="1:5" ht="12.75">
      <c r="A358" s="35" t="s">
        <v>57</v>
      </c>
      <c r="E358" s="39" t="s">
        <v>5</v>
      </c>
    </row>
    <row r="359" spans="1:5" ht="12.75">
      <c r="A359" s="35" t="s">
        <v>58</v>
      </c>
      <c r="E359" s="40" t="s">
        <v>5</v>
      </c>
    </row>
    <row r="360" spans="1:5" ht="25.5">
      <c r="A360" t="s">
        <v>59</v>
      </c>
      <c r="E360" s="39" t="s">
        <v>1791</v>
      </c>
    </row>
    <row r="361" spans="1:16" ht="12.75">
      <c r="A361" t="s">
        <v>52</v>
      </c>
      <c s="34" t="s">
        <v>146</v>
      </c>
      <c s="34" t="s">
        <v>1692</v>
      </c>
      <c s="35" t="s">
        <v>5</v>
      </c>
      <c s="6" t="s">
        <v>1693</v>
      </c>
      <c s="36" t="s">
        <v>55</v>
      </c>
      <c s="37">
        <v>0.375</v>
      </c>
      <c s="36">
        <v>0</v>
      </c>
      <c s="36">
        <f>ROUND(G361*H361,6)</f>
      </c>
      <c r="L361" s="38">
        <v>0</v>
      </c>
      <c s="32">
        <f>ROUND(ROUND(L361,2)*ROUND(G361,3),2)</f>
      </c>
      <c s="36" t="s">
        <v>56</v>
      </c>
      <c>
        <f>(M361*21)/100</f>
      </c>
      <c t="s">
        <v>27</v>
      </c>
    </row>
    <row r="362" spans="1:5" ht="12.75">
      <c r="A362" s="35" t="s">
        <v>57</v>
      </c>
      <c r="E362" s="39" t="s">
        <v>1792</v>
      </c>
    </row>
    <row r="363" spans="1:5" ht="12.75">
      <c r="A363" s="35" t="s">
        <v>58</v>
      </c>
      <c r="E363" s="40" t="s">
        <v>1793</v>
      </c>
    </row>
    <row r="364" spans="1:5" ht="114.75">
      <c r="A364" t="s">
        <v>59</v>
      </c>
      <c r="E364" s="39" t="s">
        <v>1700</v>
      </c>
    </row>
    <row r="365" spans="1:16" ht="12.75">
      <c r="A365" t="s">
        <v>52</v>
      </c>
      <c s="34" t="s">
        <v>149</v>
      </c>
      <c s="34" t="s">
        <v>1794</v>
      </c>
      <c s="35" t="s">
        <v>5</v>
      </c>
      <c s="6" t="s">
        <v>1795</v>
      </c>
      <c s="36" t="s">
        <v>55</v>
      </c>
      <c s="37">
        <v>0.768</v>
      </c>
      <c s="36">
        <v>0</v>
      </c>
      <c s="36">
        <f>ROUND(G365*H365,6)</f>
      </c>
      <c r="L365" s="38">
        <v>0</v>
      </c>
      <c s="32">
        <f>ROUND(ROUND(L365,2)*ROUND(G365,3),2)</f>
      </c>
      <c s="36" t="s">
        <v>56</v>
      </c>
      <c>
        <f>(M365*21)/100</f>
      </c>
      <c t="s">
        <v>27</v>
      </c>
    </row>
    <row r="366" spans="1:5" ht="12.75">
      <c r="A366" s="35" t="s">
        <v>57</v>
      </c>
      <c r="E366" s="39" t="s">
        <v>1796</v>
      </c>
    </row>
    <row r="367" spans="1:5" ht="12.75">
      <c r="A367" s="35" t="s">
        <v>58</v>
      </c>
      <c r="E367" s="40" t="s">
        <v>1797</v>
      </c>
    </row>
    <row r="368" spans="1:5" ht="102">
      <c r="A368" t="s">
        <v>59</v>
      </c>
      <c r="E368" s="39" t="s">
        <v>1347</v>
      </c>
    </row>
    <row r="369" spans="1:16" ht="12.75">
      <c r="A369" t="s">
        <v>52</v>
      </c>
      <c s="34" t="s">
        <v>152</v>
      </c>
      <c s="34" t="s">
        <v>1798</v>
      </c>
      <c s="35" t="s">
        <v>5</v>
      </c>
      <c s="6" t="s">
        <v>1799</v>
      </c>
      <c s="36" t="s">
        <v>654</v>
      </c>
      <c s="37">
        <v>0.341</v>
      </c>
      <c s="36">
        <v>0</v>
      </c>
      <c s="36">
        <f>ROUND(G369*H369,6)</f>
      </c>
      <c r="L369" s="38">
        <v>0</v>
      </c>
      <c s="32">
        <f>ROUND(ROUND(L369,2)*ROUND(G369,3),2)</f>
      </c>
      <c s="36" t="s">
        <v>56</v>
      </c>
      <c>
        <f>(M369*21)/100</f>
      </c>
      <c t="s">
        <v>27</v>
      </c>
    </row>
    <row r="370" spans="1:5" ht="12.75">
      <c r="A370" s="35" t="s">
        <v>57</v>
      </c>
      <c r="E370" s="39" t="s">
        <v>1800</v>
      </c>
    </row>
    <row r="371" spans="1:5" ht="38.25">
      <c r="A371" s="35" t="s">
        <v>58</v>
      </c>
      <c r="E371" s="40" t="s">
        <v>1801</v>
      </c>
    </row>
    <row r="372" spans="1:5" ht="102">
      <c r="A372" t="s">
        <v>59</v>
      </c>
      <c r="E372" s="39" t="s">
        <v>1802</v>
      </c>
    </row>
    <row r="373" spans="1:16" ht="12.75">
      <c r="A373" t="s">
        <v>52</v>
      </c>
      <c s="34" t="s">
        <v>155</v>
      </c>
      <c s="34" t="s">
        <v>1803</v>
      </c>
      <c s="35" t="s">
        <v>5</v>
      </c>
      <c s="6" t="s">
        <v>1804</v>
      </c>
      <c s="36" t="s">
        <v>55</v>
      </c>
      <c s="37">
        <v>4</v>
      </c>
      <c s="36">
        <v>0</v>
      </c>
      <c s="36">
        <f>ROUND(G373*H373,6)</f>
      </c>
      <c r="L373" s="38">
        <v>0</v>
      </c>
      <c s="32">
        <f>ROUND(ROUND(L373,2)*ROUND(G373,3),2)</f>
      </c>
      <c s="36" t="s">
        <v>56</v>
      </c>
      <c>
        <f>(M373*21)/100</f>
      </c>
      <c t="s">
        <v>27</v>
      </c>
    </row>
    <row r="374" spans="1:5" ht="12.75">
      <c r="A374" s="35" t="s">
        <v>57</v>
      </c>
      <c r="E374" s="39" t="s">
        <v>1805</v>
      </c>
    </row>
    <row r="375" spans="1:5" ht="12.75">
      <c r="A375" s="35" t="s">
        <v>58</v>
      </c>
      <c r="E375" s="40" t="s">
        <v>1806</v>
      </c>
    </row>
    <row r="376" spans="1:5" ht="89.25">
      <c r="A376" t="s">
        <v>59</v>
      </c>
      <c r="E376" s="39" t="s">
        <v>1807</v>
      </c>
    </row>
    <row r="377" spans="1:13" ht="12.75">
      <c r="A377" t="s">
        <v>49</v>
      </c>
      <c r="C377" s="31" t="s">
        <v>649</v>
      </c>
      <c r="E377" s="33" t="s">
        <v>650</v>
      </c>
      <c r="J377" s="32">
        <f>0</f>
      </c>
      <c s="32">
        <f>0</f>
      </c>
      <c s="32">
        <f>0+L378+L382+L386</f>
      </c>
      <c s="32">
        <f>0+M378+M382+M386</f>
      </c>
    </row>
    <row r="378" spans="1:16" ht="25.5">
      <c r="A378" t="s">
        <v>52</v>
      </c>
      <c s="34" t="s">
        <v>159</v>
      </c>
      <c s="34" t="s">
        <v>1715</v>
      </c>
      <c s="35" t="s">
        <v>652</v>
      </c>
      <c s="6" t="s">
        <v>1716</v>
      </c>
      <c s="36" t="s">
        <v>654</v>
      </c>
      <c s="37">
        <v>70.762</v>
      </c>
      <c s="36">
        <v>0</v>
      </c>
      <c s="36">
        <f>ROUND(G378*H378,6)</f>
      </c>
      <c r="L378" s="38">
        <v>0</v>
      </c>
      <c s="32">
        <f>ROUND(ROUND(L378,2)*ROUND(G378,3),2)</f>
      </c>
      <c s="36" t="s">
        <v>655</v>
      </c>
      <c>
        <f>(M378*21)/100</f>
      </c>
      <c t="s">
        <v>27</v>
      </c>
    </row>
    <row r="379" spans="1:5" ht="12.75">
      <c r="A379" s="35" t="s">
        <v>57</v>
      </c>
      <c r="E379" s="39" t="s">
        <v>656</v>
      </c>
    </row>
    <row r="380" spans="1:5" ht="12.75">
      <c r="A380" s="35" t="s">
        <v>58</v>
      </c>
      <c r="E380" s="40" t="s">
        <v>1808</v>
      </c>
    </row>
    <row r="381" spans="1:5" ht="153">
      <c r="A381" t="s">
        <v>59</v>
      </c>
      <c r="E381" s="39" t="s">
        <v>1718</v>
      </c>
    </row>
    <row r="382" spans="1:16" ht="25.5">
      <c r="A382" t="s">
        <v>52</v>
      </c>
      <c s="34" t="s">
        <v>162</v>
      </c>
      <c s="34" t="s">
        <v>1719</v>
      </c>
      <c s="35" t="s">
        <v>652</v>
      </c>
      <c s="6" t="s">
        <v>1720</v>
      </c>
      <c s="36" t="s">
        <v>654</v>
      </c>
      <c s="37">
        <v>31.25</v>
      </c>
      <c s="36">
        <v>0</v>
      </c>
      <c s="36">
        <f>ROUND(G382*H382,6)</f>
      </c>
      <c r="L382" s="38">
        <v>0</v>
      </c>
      <c s="32">
        <f>ROUND(ROUND(L382,2)*ROUND(G382,3),2)</f>
      </c>
      <c s="36" t="s">
        <v>655</v>
      </c>
      <c>
        <f>(M382*21)/100</f>
      </c>
      <c t="s">
        <v>27</v>
      </c>
    </row>
    <row r="383" spans="1:5" ht="12.75">
      <c r="A383" s="35" t="s">
        <v>57</v>
      </c>
      <c r="E383" s="39" t="s">
        <v>656</v>
      </c>
    </row>
    <row r="384" spans="1:5" ht="12.75">
      <c r="A384" s="35" t="s">
        <v>58</v>
      </c>
      <c r="E384" s="40" t="s">
        <v>1809</v>
      </c>
    </row>
    <row r="385" spans="1:5" ht="165.75">
      <c r="A385" t="s">
        <v>59</v>
      </c>
      <c r="E385" s="39" t="s">
        <v>657</v>
      </c>
    </row>
    <row r="386" spans="1:16" ht="25.5">
      <c r="A386" t="s">
        <v>52</v>
      </c>
      <c s="34" t="s">
        <v>166</v>
      </c>
      <c s="34" t="s">
        <v>1371</v>
      </c>
      <c s="35" t="s">
        <v>652</v>
      </c>
      <c s="6" t="s">
        <v>1372</v>
      </c>
      <c s="36" t="s">
        <v>654</v>
      </c>
      <c s="37">
        <v>12.858</v>
      </c>
      <c s="36">
        <v>0</v>
      </c>
      <c s="36">
        <f>ROUND(G386*H386,6)</f>
      </c>
      <c r="L386" s="38">
        <v>0</v>
      </c>
      <c s="32">
        <f>ROUND(ROUND(L386,2)*ROUND(G386,3),2)</f>
      </c>
      <c s="36" t="s">
        <v>655</v>
      </c>
      <c>
        <f>(M386*21)/100</f>
      </c>
      <c t="s">
        <v>27</v>
      </c>
    </row>
    <row r="387" spans="1:5" ht="12.75">
      <c r="A387" s="35" t="s">
        <v>57</v>
      </c>
      <c r="E387" s="39" t="s">
        <v>656</v>
      </c>
    </row>
    <row r="388" spans="1:5" ht="12.75">
      <c r="A388" s="35" t="s">
        <v>58</v>
      </c>
      <c r="E388" s="40" t="s">
        <v>1810</v>
      </c>
    </row>
    <row r="389" spans="1:5" ht="165.75">
      <c r="A389" t="s">
        <v>59</v>
      </c>
      <c r="E389" s="39" t="s">
        <v>657</v>
      </c>
    </row>
    <row r="390" spans="1:13" ht="12.75">
      <c r="A390" t="s">
        <v>46</v>
      </c>
      <c r="C390" s="31" t="s">
        <v>1811</v>
      </c>
      <c r="E390" s="33" t="s">
        <v>1812</v>
      </c>
      <c r="J390" s="32">
        <f>0+J391+J416+J429+J450+J467+J472+J485+J506</f>
      </c>
      <c s="32">
        <f>0+K391+K416+K429+K450+K467+K472+K485+K506</f>
      </c>
      <c s="32">
        <f>0+L391+L416+L429+L450+L467+L472+L485+L506</f>
      </c>
      <c s="32">
        <f>0+M391+M416+M429+M450+M467+M472+M485+M506</f>
      </c>
    </row>
    <row r="391" spans="1:13" ht="12.75">
      <c r="A391" t="s">
        <v>49</v>
      </c>
      <c r="C391" s="31" t="s">
        <v>50</v>
      </c>
      <c r="E391" s="33" t="s">
        <v>51</v>
      </c>
      <c r="J391" s="32">
        <f>0</f>
      </c>
      <c s="32">
        <f>0</f>
      </c>
      <c s="32">
        <f>0+L392+L396+L400+L404+L408+L412</f>
      </c>
      <c s="32">
        <f>0+M392+M396+M400+M404+M408+M412</f>
      </c>
    </row>
    <row r="392" spans="1:16" ht="12.75">
      <c r="A392" t="s">
        <v>52</v>
      </c>
      <c s="34" t="s">
        <v>50</v>
      </c>
      <c s="34" t="s">
        <v>1437</v>
      </c>
      <c s="35" t="s">
        <v>5</v>
      </c>
      <c s="6" t="s">
        <v>1438</v>
      </c>
      <c s="36" t="s">
        <v>55</v>
      </c>
      <c s="37">
        <v>12.25</v>
      </c>
      <c s="36">
        <v>0</v>
      </c>
      <c s="36">
        <f>ROUND(G392*H392,6)</f>
      </c>
      <c r="L392" s="38">
        <v>0</v>
      </c>
      <c s="32">
        <f>ROUND(ROUND(L392,2)*ROUND(G392,3),2)</f>
      </c>
      <c s="36" t="s">
        <v>56</v>
      </c>
      <c>
        <f>(M392*21)/100</f>
      </c>
      <c t="s">
        <v>27</v>
      </c>
    </row>
    <row r="393" spans="1:5" ht="12.75">
      <c r="A393" s="35" t="s">
        <v>57</v>
      </c>
      <c r="E393" s="39" t="s">
        <v>5</v>
      </c>
    </row>
    <row r="394" spans="1:5" ht="12.75">
      <c r="A394" s="35" t="s">
        <v>58</v>
      </c>
      <c r="E394" s="40" t="s">
        <v>1813</v>
      </c>
    </row>
    <row r="395" spans="1:5" ht="63.75">
      <c r="A395" t="s">
        <v>59</v>
      </c>
      <c r="E395" s="39" t="s">
        <v>1236</v>
      </c>
    </row>
    <row r="396" spans="1:16" ht="12.75">
      <c r="A396" t="s">
        <v>52</v>
      </c>
      <c s="34" t="s">
        <v>27</v>
      </c>
      <c s="34" t="s">
        <v>1731</v>
      </c>
      <c s="35" t="s">
        <v>5</v>
      </c>
      <c s="6" t="s">
        <v>1732</v>
      </c>
      <c s="36" t="s">
        <v>55</v>
      </c>
      <c s="37">
        <v>79.35</v>
      </c>
      <c s="36">
        <v>0</v>
      </c>
      <c s="36">
        <f>ROUND(G396*H396,6)</f>
      </c>
      <c r="L396" s="38">
        <v>0</v>
      </c>
      <c s="32">
        <f>ROUND(ROUND(L396,2)*ROUND(G396,3),2)</f>
      </c>
      <c s="36" t="s">
        <v>56</v>
      </c>
      <c>
        <f>(M396*21)/100</f>
      </c>
      <c t="s">
        <v>27</v>
      </c>
    </row>
    <row r="397" spans="1:5" ht="12.75">
      <c r="A397" s="35" t="s">
        <v>57</v>
      </c>
      <c r="E397" s="39" t="s">
        <v>5</v>
      </c>
    </row>
    <row r="398" spans="1:5" ht="12.75">
      <c r="A398" s="35" t="s">
        <v>58</v>
      </c>
      <c r="E398" s="40" t="s">
        <v>1814</v>
      </c>
    </row>
    <row r="399" spans="1:5" ht="318.75">
      <c r="A399" t="s">
        <v>59</v>
      </c>
      <c r="E399" s="39" t="s">
        <v>1734</v>
      </c>
    </row>
    <row r="400" spans="1:16" ht="12.75">
      <c r="A400" t="s">
        <v>52</v>
      </c>
      <c s="34" t="s">
        <v>26</v>
      </c>
      <c s="34" t="s">
        <v>1735</v>
      </c>
      <c s="35" t="s">
        <v>5</v>
      </c>
      <c s="6" t="s">
        <v>1736</v>
      </c>
      <c s="36" t="s">
        <v>55</v>
      </c>
      <c s="37">
        <v>79.35</v>
      </c>
      <c s="36">
        <v>0</v>
      </c>
      <c s="36">
        <f>ROUND(G400*H400,6)</f>
      </c>
      <c r="L400" s="38">
        <v>0</v>
      </c>
      <c s="32">
        <f>ROUND(ROUND(L400,2)*ROUND(G400,3),2)</f>
      </c>
      <c s="36" t="s">
        <v>56</v>
      </c>
      <c>
        <f>(M400*21)/100</f>
      </c>
      <c t="s">
        <v>27</v>
      </c>
    </row>
    <row r="401" spans="1:5" ht="12.75">
      <c r="A401" s="35" t="s">
        <v>57</v>
      </c>
      <c r="E401" s="39" t="s">
        <v>5</v>
      </c>
    </row>
    <row r="402" spans="1:5" ht="12.75">
      <c r="A402" s="35" t="s">
        <v>58</v>
      </c>
      <c r="E402" s="40" t="s">
        <v>1814</v>
      </c>
    </row>
    <row r="403" spans="1:5" ht="344.25">
      <c r="A403" t="s">
        <v>59</v>
      </c>
      <c r="E403" s="39" t="s">
        <v>1737</v>
      </c>
    </row>
    <row r="404" spans="1:16" ht="12.75">
      <c r="A404" t="s">
        <v>52</v>
      </c>
      <c s="34" t="s">
        <v>65</v>
      </c>
      <c s="34" t="s">
        <v>1738</v>
      </c>
      <c s="35" t="s">
        <v>5</v>
      </c>
      <c s="6" t="s">
        <v>1739</v>
      </c>
      <c s="36" t="s">
        <v>55</v>
      </c>
      <c s="37">
        <v>79.35</v>
      </c>
      <c s="36">
        <v>0</v>
      </c>
      <c s="36">
        <f>ROUND(G404*H404,6)</f>
      </c>
      <c r="L404" s="38">
        <v>0</v>
      </c>
      <c s="32">
        <f>ROUND(ROUND(L404,2)*ROUND(G404,3),2)</f>
      </c>
      <c s="36" t="s">
        <v>56</v>
      </c>
      <c>
        <f>(M404*21)/100</f>
      </c>
      <c t="s">
        <v>27</v>
      </c>
    </row>
    <row r="405" spans="1:5" ht="12.75">
      <c r="A405" s="35" t="s">
        <v>57</v>
      </c>
      <c r="E405" s="39" t="s">
        <v>5</v>
      </c>
    </row>
    <row r="406" spans="1:5" ht="12.75">
      <c r="A406" s="35" t="s">
        <v>58</v>
      </c>
      <c r="E406" s="40" t="s">
        <v>1814</v>
      </c>
    </row>
    <row r="407" spans="1:5" ht="267.75">
      <c r="A407" t="s">
        <v>59</v>
      </c>
      <c r="E407" s="39" t="s">
        <v>1740</v>
      </c>
    </row>
    <row r="408" spans="1:16" ht="12.75">
      <c r="A408" t="s">
        <v>52</v>
      </c>
      <c s="34" t="s">
        <v>70</v>
      </c>
      <c s="34" t="s">
        <v>1501</v>
      </c>
      <c s="35" t="s">
        <v>5</v>
      </c>
      <c s="6" t="s">
        <v>1502</v>
      </c>
      <c s="36" t="s">
        <v>55</v>
      </c>
      <c s="37">
        <v>79.35</v>
      </c>
      <c s="36">
        <v>0</v>
      </c>
      <c s="36">
        <f>ROUND(G408*H408,6)</f>
      </c>
      <c r="L408" s="38">
        <v>0</v>
      </c>
      <c s="32">
        <f>ROUND(ROUND(L408,2)*ROUND(G408,3),2)</f>
      </c>
      <c s="36" t="s">
        <v>56</v>
      </c>
      <c>
        <f>(M408*21)/100</f>
      </c>
      <c t="s">
        <v>27</v>
      </c>
    </row>
    <row r="409" spans="1:5" ht="12.75">
      <c r="A409" s="35" t="s">
        <v>57</v>
      </c>
      <c r="E409" s="39" t="s">
        <v>5</v>
      </c>
    </row>
    <row r="410" spans="1:5" ht="12.75">
      <c r="A410" s="35" t="s">
        <v>58</v>
      </c>
      <c r="E410" s="40" t="s">
        <v>1814</v>
      </c>
    </row>
    <row r="411" spans="1:5" ht="191.25">
      <c r="A411" t="s">
        <v>59</v>
      </c>
      <c r="E411" s="39" t="s">
        <v>1503</v>
      </c>
    </row>
    <row r="412" spans="1:16" ht="12.75">
      <c r="A412" t="s">
        <v>52</v>
      </c>
      <c s="34" t="s">
        <v>74</v>
      </c>
      <c s="34" t="s">
        <v>1815</v>
      </c>
      <c s="35" t="s">
        <v>5</v>
      </c>
      <c s="6" t="s">
        <v>1816</v>
      </c>
      <c s="36" t="s">
        <v>55</v>
      </c>
      <c s="37">
        <v>0.835</v>
      </c>
      <c s="36">
        <v>0</v>
      </c>
      <c s="36">
        <f>ROUND(G412*H412,6)</f>
      </c>
      <c r="L412" s="38">
        <v>0</v>
      </c>
      <c s="32">
        <f>ROUND(ROUND(L412,2)*ROUND(G412,3),2)</f>
      </c>
      <c s="36" t="s">
        <v>56</v>
      </c>
      <c>
        <f>(M412*21)/100</f>
      </c>
      <c t="s">
        <v>27</v>
      </c>
    </row>
    <row r="413" spans="1:5" ht="12.75">
      <c r="A413" s="35" t="s">
        <v>57</v>
      </c>
      <c r="E413" s="39" t="s">
        <v>1817</v>
      </c>
    </row>
    <row r="414" spans="1:5" ht="12.75">
      <c r="A414" s="35" t="s">
        <v>58</v>
      </c>
      <c r="E414" s="40" t="s">
        <v>1818</v>
      </c>
    </row>
    <row r="415" spans="1:5" ht="306">
      <c r="A415" t="s">
        <v>59</v>
      </c>
      <c r="E415" s="39" t="s">
        <v>1819</v>
      </c>
    </row>
    <row r="416" spans="1:13" ht="12.75">
      <c r="A416" t="s">
        <v>49</v>
      </c>
      <c r="C416" s="31" t="s">
        <v>27</v>
      </c>
      <c r="E416" s="33" t="s">
        <v>981</v>
      </c>
      <c r="J416" s="32">
        <f>0</f>
      </c>
      <c s="32">
        <f>0</f>
      </c>
      <c s="32">
        <f>0+L417+L421+L425</f>
      </c>
      <c s="32">
        <f>0+M417+M421+M425</f>
      </c>
    </row>
    <row r="417" spans="1:16" ht="12.75">
      <c r="A417" t="s">
        <v>52</v>
      </c>
      <c s="34" t="s">
        <v>79</v>
      </c>
      <c s="34" t="s">
        <v>1820</v>
      </c>
      <c s="35" t="s">
        <v>5</v>
      </c>
      <c s="6" t="s">
        <v>1821</v>
      </c>
      <c s="36" t="s">
        <v>68</v>
      </c>
      <c s="37">
        <v>15</v>
      </c>
      <c s="36">
        <v>0</v>
      </c>
      <c s="36">
        <f>ROUND(G417*H417,6)</f>
      </c>
      <c r="L417" s="38">
        <v>0</v>
      </c>
      <c s="32">
        <f>ROUND(ROUND(L417,2)*ROUND(G417,3),2)</f>
      </c>
      <c s="36" t="s">
        <v>56</v>
      </c>
      <c>
        <f>(M417*21)/100</f>
      </c>
      <c t="s">
        <v>27</v>
      </c>
    </row>
    <row r="418" spans="1:5" ht="12.75">
      <c r="A418" s="35" t="s">
        <v>57</v>
      </c>
      <c r="E418" s="39" t="s">
        <v>5</v>
      </c>
    </row>
    <row r="419" spans="1:5" ht="12.75">
      <c r="A419" s="35" t="s">
        <v>58</v>
      </c>
      <c r="E419" s="40" t="s">
        <v>5</v>
      </c>
    </row>
    <row r="420" spans="1:5" ht="165.75">
      <c r="A420" t="s">
        <v>59</v>
      </c>
      <c r="E420" s="39" t="s">
        <v>1400</v>
      </c>
    </row>
    <row r="421" spans="1:16" ht="12.75">
      <c r="A421" t="s">
        <v>52</v>
      </c>
      <c s="34" t="s">
        <v>85</v>
      </c>
      <c s="34" t="s">
        <v>1747</v>
      </c>
      <c s="35" t="s">
        <v>5</v>
      </c>
      <c s="6" t="s">
        <v>1748</v>
      </c>
      <c s="36" t="s">
        <v>77</v>
      </c>
      <c s="37">
        <v>26.4</v>
      </c>
      <c s="36">
        <v>0</v>
      </c>
      <c s="36">
        <f>ROUND(G421*H421,6)</f>
      </c>
      <c r="L421" s="38">
        <v>0</v>
      </c>
      <c s="32">
        <f>ROUND(ROUND(L421,2)*ROUND(G421,3),2)</f>
      </c>
      <c s="36" t="s">
        <v>56</v>
      </c>
      <c>
        <f>(M421*21)/100</f>
      </c>
      <c t="s">
        <v>27</v>
      </c>
    </row>
    <row r="422" spans="1:5" ht="25.5">
      <c r="A422" s="35" t="s">
        <v>57</v>
      </c>
      <c r="E422" s="39" t="s">
        <v>1749</v>
      </c>
    </row>
    <row r="423" spans="1:5" ht="12.75">
      <c r="A423" s="35" t="s">
        <v>58</v>
      </c>
      <c r="E423" s="40" t="s">
        <v>1822</v>
      </c>
    </row>
    <row r="424" spans="1:5" ht="102">
      <c r="A424" t="s">
        <v>59</v>
      </c>
      <c r="E424" s="39" t="s">
        <v>1751</v>
      </c>
    </row>
    <row r="425" spans="1:16" ht="12.75">
      <c r="A425" t="s">
        <v>52</v>
      </c>
      <c s="34" t="s">
        <v>89</v>
      </c>
      <c s="34" t="s">
        <v>1519</v>
      </c>
      <c s="35" t="s">
        <v>5</v>
      </c>
      <c s="6" t="s">
        <v>1520</v>
      </c>
      <c s="36" t="s">
        <v>55</v>
      </c>
      <c s="37">
        <v>4.275</v>
      </c>
      <c s="36">
        <v>0</v>
      </c>
      <c s="36">
        <f>ROUND(G425*H425,6)</f>
      </c>
      <c r="L425" s="38">
        <v>0</v>
      </c>
      <c s="32">
        <f>ROUND(ROUND(L425,2)*ROUND(G425,3),2)</f>
      </c>
      <c s="36" t="s">
        <v>56</v>
      </c>
      <c>
        <f>(M425*21)/100</f>
      </c>
      <c t="s">
        <v>27</v>
      </c>
    </row>
    <row r="426" spans="1:5" ht="12.75">
      <c r="A426" s="35" t="s">
        <v>57</v>
      </c>
      <c r="E426" s="39" t="s">
        <v>5</v>
      </c>
    </row>
    <row r="427" spans="1:5" ht="12.75">
      <c r="A427" s="35" t="s">
        <v>58</v>
      </c>
      <c r="E427" s="40" t="s">
        <v>1823</v>
      </c>
    </row>
    <row r="428" spans="1:5" ht="38.25">
      <c r="A428" t="s">
        <v>59</v>
      </c>
      <c r="E428" s="39" t="s">
        <v>1522</v>
      </c>
    </row>
    <row r="429" spans="1:13" ht="12.75">
      <c r="A429" t="s">
        <v>49</v>
      </c>
      <c r="C429" s="31" t="s">
        <v>26</v>
      </c>
      <c r="E429" s="33" t="s">
        <v>1540</v>
      </c>
      <c r="J429" s="32">
        <f>0</f>
      </c>
      <c s="32">
        <f>0</f>
      </c>
      <c s="32">
        <f>0+L430+L434+L438+L442+L446</f>
      </c>
      <c s="32">
        <f>0+M430+M434+M438+M442+M446</f>
      </c>
    </row>
    <row r="430" spans="1:16" ht="12.75">
      <c r="A430" t="s">
        <v>52</v>
      </c>
      <c s="34" t="s">
        <v>93</v>
      </c>
      <c s="34" t="s">
        <v>1753</v>
      </c>
      <c s="35" t="s">
        <v>5</v>
      </c>
      <c s="6" t="s">
        <v>1754</v>
      </c>
      <c s="36" t="s">
        <v>55</v>
      </c>
      <c s="37">
        <v>19.27</v>
      </c>
      <c s="36">
        <v>0</v>
      </c>
      <c s="36">
        <f>ROUND(G430*H430,6)</f>
      </c>
      <c r="L430" s="38">
        <v>0</v>
      </c>
      <c s="32">
        <f>ROUND(ROUND(L430,2)*ROUND(G430,3),2)</f>
      </c>
      <c s="36" t="s">
        <v>56</v>
      </c>
      <c>
        <f>(M430*21)/100</f>
      </c>
      <c t="s">
        <v>27</v>
      </c>
    </row>
    <row r="431" spans="1:5" ht="12.75">
      <c r="A431" s="35" t="s">
        <v>57</v>
      </c>
      <c r="E431" s="39" t="s">
        <v>1763</v>
      </c>
    </row>
    <row r="432" spans="1:5" ht="12.75">
      <c r="A432" s="35" t="s">
        <v>58</v>
      </c>
      <c r="E432" s="40" t="s">
        <v>1824</v>
      </c>
    </row>
    <row r="433" spans="1:5" ht="395.25">
      <c r="A433" t="s">
        <v>59</v>
      </c>
      <c r="E433" s="39" t="s">
        <v>1756</v>
      </c>
    </row>
    <row r="434" spans="1:16" ht="12.75">
      <c r="A434" t="s">
        <v>52</v>
      </c>
      <c s="34" t="s">
        <v>97</v>
      </c>
      <c s="34" t="s">
        <v>1757</v>
      </c>
      <c s="35" t="s">
        <v>5</v>
      </c>
      <c s="6" t="s">
        <v>1758</v>
      </c>
      <c s="36" t="s">
        <v>654</v>
      </c>
      <c s="37">
        <v>4.257</v>
      </c>
      <c s="36">
        <v>0</v>
      </c>
      <c s="36">
        <f>ROUND(G434*H434,6)</f>
      </c>
      <c r="L434" s="38">
        <v>0</v>
      </c>
      <c s="32">
        <f>ROUND(ROUND(L434,2)*ROUND(G434,3),2)</f>
      </c>
      <c s="36" t="s">
        <v>56</v>
      </c>
      <c>
        <f>(M434*21)/100</f>
      </c>
      <c t="s">
        <v>27</v>
      </c>
    </row>
    <row r="435" spans="1:5" ht="12.75">
      <c r="A435" s="35" t="s">
        <v>57</v>
      </c>
      <c r="E435" s="39" t="s">
        <v>1768</v>
      </c>
    </row>
    <row r="436" spans="1:5" ht="12.75">
      <c r="A436" s="35" t="s">
        <v>58</v>
      </c>
      <c r="E436" s="40" t="s">
        <v>1825</v>
      </c>
    </row>
    <row r="437" spans="1:5" ht="267.75">
      <c r="A437" t="s">
        <v>59</v>
      </c>
      <c r="E437" s="39" t="s">
        <v>1563</v>
      </c>
    </row>
    <row r="438" spans="1:16" ht="12.75">
      <c r="A438" t="s">
        <v>52</v>
      </c>
      <c s="34" t="s">
        <v>100</v>
      </c>
      <c s="34" t="s">
        <v>1761</v>
      </c>
      <c s="35" t="s">
        <v>5</v>
      </c>
      <c s="6" t="s">
        <v>1762</v>
      </c>
      <c s="36" t="s">
        <v>55</v>
      </c>
      <c s="37">
        <v>2.38</v>
      </c>
      <c s="36">
        <v>0</v>
      </c>
      <c s="36">
        <f>ROUND(G438*H438,6)</f>
      </c>
      <c r="L438" s="38">
        <v>0</v>
      </c>
      <c s="32">
        <f>ROUND(ROUND(L438,2)*ROUND(G438,3),2)</f>
      </c>
      <c s="36" t="s">
        <v>56</v>
      </c>
      <c>
        <f>(M438*21)/100</f>
      </c>
      <c t="s">
        <v>27</v>
      </c>
    </row>
    <row r="439" spans="1:5" ht="12.75">
      <c r="A439" s="35" t="s">
        <v>57</v>
      </c>
      <c r="E439" s="39" t="s">
        <v>1763</v>
      </c>
    </row>
    <row r="440" spans="1:5" ht="12.75">
      <c r="A440" s="35" t="s">
        <v>58</v>
      </c>
      <c r="E440" s="40" t="s">
        <v>1826</v>
      </c>
    </row>
    <row r="441" spans="1:5" ht="408">
      <c r="A441" t="s">
        <v>59</v>
      </c>
      <c r="E441" s="39" t="s">
        <v>1765</v>
      </c>
    </row>
    <row r="442" spans="1:16" ht="12.75">
      <c r="A442" t="s">
        <v>52</v>
      </c>
      <c s="34" t="s">
        <v>104</v>
      </c>
      <c s="34" t="s">
        <v>1766</v>
      </c>
      <c s="35" t="s">
        <v>5</v>
      </c>
      <c s="6" t="s">
        <v>1767</v>
      </c>
      <c s="36" t="s">
        <v>654</v>
      </c>
      <c s="37">
        <v>0.291</v>
      </c>
      <c s="36">
        <v>0</v>
      </c>
      <c s="36">
        <f>ROUND(G442*H442,6)</f>
      </c>
      <c r="L442" s="38">
        <v>0</v>
      </c>
      <c s="32">
        <f>ROUND(ROUND(L442,2)*ROUND(G442,3),2)</f>
      </c>
      <c s="36" t="s">
        <v>56</v>
      </c>
      <c>
        <f>(M442*21)/100</f>
      </c>
      <c t="s">
        <v>27</v>
      </c>
    </row>
    <row r="443" spans="1:5" ht="12.75">
      <c r="A443" s="35" t="s">
        <v>57</v>
      </c>
      <c r="E443" s="39" t="s">
        <v>1768</v>
      </c>
    </row>
    <row r="444" spans="1:5" ht="12.75">
      <c r="A444" s="35" t="s">
        <v>58</v>
      </c>
      <c r="E444" s="40" t="s">
        <v>1827</v>
      </c>
    </row>
    <row r="445" spans="1:5" ht="242.25">
      <c r="A445" t="s">
        <v>59</v>
      </c>
      <c r="E445" s="39" t="s">
        <v>1770</v>
      </c>
    </row>
    <row r="446" spans="1:16" ht="12.75">
      <c r="A446" t="s">
        <v>52</v>
      </c>
      <c s="34" t="s">
        <v>108</v>
      </c>
      <c s="34" t="s">
        <v>1771</v>
      </c>
      <c s="35" t="s">
        <v>5</v>
      </c>
      <c s="6" t="s">
        <v>1772</v>
      </c>
      <c s="36" t="s">
        <v>1688</v>
      </c>
      <c s="37">
        <v>2135.89</v>
      </c>
      <c s="36">
        <v>0</v>
      </c>
      <c s="36">
        <f>ROUND(G446*H446,6)</f>
      </c>
      <c r="L446" s="38">
        <v>0</v>
      </c>
      <c s="32">
        <f>ROUND(ROUND(L446,2)*ROUND(G446,3),2)</f>
      </c>
      <c s="36" t="s">
        <v>56</v>
      </c>
      <c>
        <f>(M446*21)/100</f>
      </c>
      <c t="s">
        <v>27</v>
      </c>
    </row>
    <row r="447" spans="1:5" ht="12.75">
      <c r="A447" s="35" t="s">
        <v>57</v>
      </c>
      <c r="E447" s="39" t="s">
        <v>1773</v>
      </c>
    </row>
    <row r="448" spans="1:5" ht="12.75">
      <c r="A448" s="35" t="s">
        <v>58</v>
      </c>
      <c r="E448" s="40" t="s">
        <v>1828</v>
      </c>
    </row>
    <row r="449" spans="1:5" ht="306">
      <c r="A449" t="s">
        <v>59</v>
      </c>
      <c r="E449" s="39" t="s">
        <v>1554</v>
      </c>
    </row>
    <row r="450" spans="1:13" ht="12.75">
      <c r="A450" t="s">
        <v>49</v>
      </c>
      <c r="C450" s="31" t="s">
        <v>65</v>
      </c>
      <c r="E450" s="33" t="s">
        <v>1571</v>
      </c>
      <c r="J450" s="32">
        <f>0</f>
      </c>
      <c s="32">
        <f>0</f>
      </c>
      <c s="32">
        <f>0+L451+L455+L459+L463</f>
      </c>
      <c s="32">
        <f>0+M451+M455+M459+M463</f>
      </c>
    </row>
    <row r="451" spans="1:16" ht="12.75">
      <c r="A451" t="s">
        <v>52</v>
      </c>
      <c s="34" t="s">
        <v>112</v>
      </c>
      <c s="34" t="s">
        <v>1775</v>
      </c>
      <c s="35" t="s">
        <v>5</v>
      </c>
      <c s="6" t="s">
        <v>1776</v>
      </c>
      <c s="36" t="s">
        <v>55</v>
      </c>
      <c s="37">
        <v>16.947</v>
      </c>
      <c s="36">
        <v>0</v>
      </c>
      <c s="36">
        <f>ROUND(G451*H451,6)</f>
      </c>
      <c r="L451" s="38">
        <v>0</v>
      </c>
      <c s="32">
        <f>ROUND(ROUND(L451,2)*ROUND(G451,3),2)</f>
      </c>
      <c s="36" t="s">
        <v>56</v>
      </c>
      <c>
        <f>(M451*21)/100</f>
      </c>
      <c t="s">
        <v>27</v>
      </c>
    </row>
    <row r="452" spans="1:5" ht="12.75">
      <c r="A452" s="35" t="s">
        <v>57</v>
      </c>
      <c r="E452" s="39" t="s">
        <v>5</v>
      </c>
    </row>
    <row r="453" spans="1:5" ht="38.25">
      <c r="A453" s="35" t="s">
        <v>58</v>
      </c>
      <c r="E453" s="40" t="s">
        <v>1829</v>
      </c>
    </row>
    <row r="454" spans="1:5" ht="38.25">
      <c r="A454" t="s">
        <v>59</v>
      </c>
      <c r="E454" s="39" t="s">
        <v>1522</v>
      </c>
    </row>
    <row r="455" spans="1:16" ht="12.75">
      <c r="A455" t="s">
        <v>52</v>
      </c>
      <c s="34" t="s">
        <v>116</v>
      </c>
      <c s="34" t="s">
        <v>1830</v>
      </c>
      <c s="35" t="s">
        <v>5</v>
      </c>
      <c s="6" t="s">
        <v>1831</v>
      </c>
      <c s="36" t="s">
        <v>55</v>
      </c>
      <c s="37">
        <v>1.431</v>
      </c>
      <c s="36">
        <v>0</v>
      </c>
      <c s="36">
        <f>ROUND(G455*H455,6)</f>
      </c>
      <c r="L455" s="38">
        <v>0</v>
      </c>
      <c s="32">
        <f>ROUND(ROUND(L455,2)*ROUND(G455,3),2)</f>
      </c>
      <c s="36" t="s">
        <v>56</v>
      </c>
      <c>
        <f>(M455*21)/100</f>
      </c>
      <c t="s">
        <v>27</v>
      </c>
    </row>
    <row r="456" spans="1:5" ht="12.75">
      <c r="A456" s="35" t="s">
        <v>57</v>
      </c>
      <c r="E456" s="39" t="s">
        <v>5</v>
      </c>
    </row>
    <row r="457" spans="1:5" ht="12.75">
      <c r="A457" s="35" t="s">
        <v>58</v>
      </c>
      <c r="E457" s="40" t="s">
        <v>1832</v>
      </c>
    </row>
    <row r="458" spans="1:5" ht="395.25">
      <c r="A458" t="s">
        <v>59</v>
      </c>
      <c r="E458" s="39" t="s">
        <v>1425</v>
      </c>
    </row>
    <row r="459" spans="1:16" ht="12.75">
      <c r="A459" t="s">
        <v>52</v>
      </c>
      <c s="34" t="s">
        <v>120</v>
      </c>
      <c s="34" t="s">
        <v>1585</v>
      </c>
      <c s="35" t="s">
        <v>5</v>
      </c>
      <c s="6" t="s">
        <v>1586</v>
      </c>
      <c s="36" t="s">
        <v>55</v>
      </c>
      <c s="37">
        <v>3.577</v>
      </c>
      <c s="36">
        <v>0</v>
      </c>
      <c s="36">
        <f>ROUND(G459*H459,6)</f>
      </c>
      <c r="L459" s="38">
        <v>0</v>
      </c>
      <c s="32">
        <f>ROUND(ROUND(L459,2)*ROUND(G459,3),2)</f>
      </c>
      <c s="36" t="s">
        <v>56</v>
      </c>
      <c>
        <f>(M459*21)/100</f>
      </c>
      <c t="s">
        <v>27</v>
      </c>
    </row>
    <row r="460" spans="1:5" ht="12.75">
      <c r="A460" s="35" t="s">
        <v>57</v>
      </c>
      <c r="E460" s="39" t="s">
        <v>5</v>
      </c>
    </row>
    <row r="461" spans="1:5" ht="12.75">
      <c r="A461" s="35" t="s">
        <v>58</v>
      </c>
      <c r="E461" s="40" t="s">
        <v>1833</v>
      </c>
    </row>
    <row r="462" spans="1:5" ht="38.25">
      <c r="A462" t="s">
        <v>59</v>
      </c>
      <c r="E462" s="39" t="s">
        <v>1522</v>
      </c>
    </row>
    <row r="463" spans="1:16" ht="12.75">
      <c r="A463" t="s">
        <v>52</v>
      </c>
      <c s="34" t="s">
        <v>123</v>
      </c>
      <c s="34" t="s">
        <v>1778</v>
      </c>
      <c s="35" t="s">
        <v>5</v>
      </c>
      <c s="6" t="s">
        <v>1779</v>
      </c>
      <c s="36" t="s">
        <v>55</v>
      </c>
      <c s="37">
        <v>41.147</v>
      </c>
      <c s="36">
        <v>0</v>
      </c>
      <c s="36">
        <f>ROUND(G463*H463,6)</f>
      </c>
      <c r="L463" s="38">
        <v>0</v>
      </c>
      <c s="32">
        <f>ROUND(ROUND(L463,2)*ROUND(G463,3),2)</f>
      </c>
      <c s="36" t="s">
        <v>56</v>
      </c>
      <c>
        <f>(M463*21)/100</f>
      </c>
      <c t="s">
        <v>27</v>
      </c>
    </row>
    <row r="464" spans="1:5" ht="12.75">
      <c r="A464" s="35" t="s">
        <v>57</v>
      </c>
      <c r="E464" s="39" t="s">
        <v>5</v>
      </c>
    </row>
    <row r="465" spans="1:5" ht="38.25">
      <c r="A465" s="35" t="s">
        <v>58</v>
      </c>
      <c r="E465" s="40" t="s">
        <v>1834</v>
      </c>
    </row>
    <row r="466" spans="1:5" ht="38.25">
      <c r="A466" t="s">
        <v>59</v>
      </c>
      <c r="E466" s="39" t="s">
        <v>1781</v>
      </c>
    </row>
    <row r="467" spans="1:13" ht="12.75">
      <c r="A467" t="s">
        <v>49</v>
      </c>
      <c r="C467" s="31" t="s">
        <v>70</v>
      </c>
      <c r="E467" s="33" t="s">
        <v>1242</v>
      </c>
      <c r="J467" s="32">
        <f>0</f>
      </c>
      <c s="32">
        <f>0</f>
      </c>
      <c s="32">
        <f>0+L468</f>
      </c>
      <c s="32">
        <f>0+M468</f>
      </c>
    </row>
    <row r="468" spans="1:16" ht="12.75">
      <c r="A468" t="s">
        <v>52</v>
      </c>
      <c s="34" t="s">
        <v>128</v>
      </c>
      <c s="34" t="s">
        <v>1589</v>
      </c>
      <c s="35" t="s">
        <v>5</v>
      </c>
      <c s="6" t="s">
        <v>1590</v>
      </c>
      <c s="36" t="s">
        <v>77</v>
      </c>
      <c s="37">
        <v>25.15</v>
      </c>
      <c s="36">
        <v>0</v>
      </c>
      <c s="36">
        <f>ROUND(G468*H468,6)</f>
      </c>
      <c r="L468" s="38">
        <v>0</v>
      </c>
      <c s="32">
        <f>ROUND(ROUND(L468,2)*ROUND(G468,3),2)</f>
      </c>
      <c s="36" t="s">
        <v>56</v>
      </c>
      <c>
        <f>(M468*21)/100</f>
      </c>
      <c t="s">
        <v>27</v>
      </c>
    </row>
    <row r="469" spans="1:5" ht="12.75">
      <c r="A469" s="35" t="s">
        <v>57</v>
      </c>
      <c r="E469" s="39" t="s">
        <v>5</v>
      </c>
    </row>
    <row r="470" spans="1:5" ht="12.75">
      <c r="A470" s="35" t="s">
        <v>58</v>
      </c>
      <c r="E470" s="40" t="s">
        <v>1835</v>
      </c>
    </row>
    <row r="471" spans="1:5" ht="153">
      <c r="A471" t="s">
        <v>59</v>
      </c>
      <c r="E471" s="39" t="s">
        <v>1463</v>
      </c>
    </row>
    <row r="472" spans="1:13" ht="12.75">
      <c r="A472" t="s">
        <v>49</v>
      </c>
      <c r="C472" s="31" t="s">
        <v>79</v>
      </c>
      <c r="E472" s="33" t="s">
        <v>80</v>
      </c>
      <c r="J472" s="32">
        <f>0</f>
      </c>
      <c s="32">
        <f>0</f>
      </c>
      <c s="32">
        <f>0+L473+L477+L481</f>
      </c>
      <c s="32">
        <f>0+M473+M477+M481</f>
      </c>
    </row>
    <row r="473" spans="1:16" ht="25.5">
      <c r="A473" t="s">
        <v>52</v>
      </c>
      <c s="34" t="s">
        <v>131</v>
      </c>
      <c s="34" t="s">
        <v>1596</v>
      </c>
      <c s="35" t="s">
        <v>5</v>
      </c>
      <c s="6" t="s">
        <v>1597</v>
      </c>
      <c s="36" t="s">
        <v>77</v>
      </c>
      <c s="37">
        <v>35.983</v>
      </c>
      <c s="36">
        <v>0</v>
      </c>
      <c s="36">
        <f>ROUND(G473*H473,6)</f>
      </c>
      <c r="L473" s="38">
        <v>0</v>
      </c>
      <c s="32">
        <f>ROUND(ROUND(L473,2)*ROUND(G473,3),2)</f>
      </c>
      <c s="36" t="s">
        <v>56</v>
      </c>
      <c>
        <f>(M473*21)/100</f>
      </c>
      <c t="s">
        <v>27</v>
      </c>
    </row>
    <row r="474" spans="1:5" ht="12.75">
      <c r="A474" s="35" t="s">
        <v>57</v>
      </c>
      <c r="E474" s="39" t="s">
        <v>5</v>
      </c>
    </row>
    <row r="475" spans="1:5" ht="51">
      <c r="A475" s="35" t="s">
        <v>58</v>
      </c>
      <c r="E475" s="40" t="s">
        <v>1836</v>
      </c>
    </row>
    <row r="476" spans="1:5" ht="204">
      <c r="A476" t="s">
        <v>59</v>
      </c>
      <c r="E476" s="39" t="s">
        <v>1600</v>
      </c>
    </row>
    <row r="477" spans="1:16" ht="25.5">
      <c r="A477" t="s">
        <v>52</v>
      </c>
      <c s="34" t="s">
        <v>134</v>
      </c>
      <c s="34" t="s">
        <v>1783</v>
      </c>
      <c s="35" t="s">
        <v>5</v>
      </c>
      <c s="6" t="s">
        <v>1784</v>
      </c>
      <c s="36" t="s">
        <v>77</v>
      </c>
      <c s="37">
        <v>52.981</v>
      </c>
      <c s="36">
        <v>0</v>
      </c>
      <c s="36">
        <f>ROUND(G477*H477,6)</f>
      </c>
      <c r="L477" s="38">
        <v>0</v>
      </c>
      <c s="32">
        <f>ROUND(ROUND(L477,2)*ROUND(G477,3),2)</f>
      </c>
      <c s="36" t="s">
        <v>56</v>
      </c>
      <c>
        <f>(M477*21)/100</f>
      </c>
      <c t="s">
        <v>27</v>
      </c>
    </row>
    <row r="478" spans="1:5" ht="12.75">
      <c r="A478" s="35" t="s">
        <v>57</v>
      </c>
      <c r="E478" s="39" t="s">
        <v>5</v>
      </c>
    </row>
    <row r="479" spans="1:5" ht="12.75">
      <c r="A479" s="35" t="s">
        <v>58</v>
      </c>
      <c r="E479" s="40" t="s">
        <v>1837</v>
      </c>
    </row>
    <row r="480" spans="1:5" ht="204">
      <c r="A480" t="s">
        <v>59</v>
      </c>
      <c r="E480" s="39" t="s">
        <v>1600</v>
      </c>
    </row>
    <row r="481" spans="1:16" ht="12.75">
      <c r="A481" t="s">
        <v>52</v>
      </c>
      <c s="34" t="s">
        <v>138</v>
      </c>
      <c s="34" t="s">
        <v>1605</v>
      </c>
      <c s="35" t="s">
        <v>5</v>
      </c>
      <c s="6" t="s">
        <v>1606</v>
      </c>
      <c s="36" t="s">
        <v>77</v>
      </c>
      <c s="37">
        <v>30.351</v>
      </c>
      <c s="36">
        <v>0</v>
      </c>
      <c s="36">
        <f>ROUND(G481*H481,6)</f>
      </c>
      <c r="L481" s="38">
        <v>0</v>
      </c>
      <c s="32">
        <f>ROUND(ROUND(L481,2)*ROUND(G481,3),2)</f>
      </c>
      <c s="36" t="s">
        <v>56</v>
      </c>
      <c>
        <f>(M481*21)/100</f>
      </c>
      <c t="s">
        <v>27</v>
      </c>
    </row>
    <row r="482" spans="1:5" ht="12.75">
      <c r="A482" s="35" t="s">
        <v>57</v>
      </c>
      <c r="E482" s="39" t="s">
        <v>5</v>
      </c>
    </row>
    <row r="483" spans="1:5" ht="12.75">
      <c r="A483" s="35" t="s">
        <v>58</v>
      </c>
      <c r="E483" s="40" t="s">
        <v>1838</v>
      </c>
    </row>
    <row r="484" spans="1:5" ht="38.25">
      <c r="A484" t="s">
        <v>59</v>
      </c>
      <c r="E484" s="39" t="s">
        <v>1609</v>
      </c>
    </row>
    <row r="485" spans="1:13" ht="12.75">
      <c r="A485" t="s">
        <v>49</v>
      </c>
      <c r="C485" s="31" t="s">
        <v>89</v>
      </c>
      <c r="E485" s="33" t="s">
        <v>1127</v>
      </c>
      <c r="J485" s="32">
        <f>0</f>
      </c>
      <c s="32">
        <f>0</f>
      </c>
      <c s="32">
        <f>0+L486+L490+L494+L498+L502</f>
      </c>
      <c s="32">
        <f>0+M486+M490+M494+M498+M502</f>
      </c>
    </row>
    <row r="486" spans="1:16" ht="12.75">
      <c r="A486" t="s">
        <v>52</v>
      </c>
      <c s="34" t="s">
        <v>142</v>
      </c>
      <c s="34" t="s">
        <v>1786</v>
      </c>
      <c s="35" t="s">
        <v>5</v>
      </c>
      <c s="6" t="s">
        <v>1787</v>
      </c>
      <c s="36" t="s">
        <v>83</v>
      </c>
      <c s="37">
        <v>2</v>
      </c>
      <c s="36">
        <v>0</v>
      </c>
      <c s="36">
        <f>ROUND(G486*H486,6)</f>
      </c>
      <c r="L486" s="38">
        <v>0</v>
      </c>
      <c s="32">
        <f>ROUND(ROUND(L486,2)*ROUND(G486,3),2)</f>
      </c>
      <c s="36" t="s">
        <v>56</v>
      </c>
      <c>
        <f>(M486*21)/100</f>
      </c>
      <c t="s">
        <v>27</v>
      </c>
    </row>
    <row r="487" spans="1:5" ht="12.75">
      <c r="A487" s="35" t="s">
        <v>57</v>
      </c>
      <c r="E487" s="39" t="s">
        <v>5</v>
      </c>
    </row>
    <row r="488" spans="1:5" ht="12.75">
      <c r="A488" s="35" t="s">
        <v>58</v>
      </c>
      <c r="E488" s="40" t="s">
        <v>5</v>
      </c>
    </row>
    <row r="489" spans="1:5" ht="38.25">
      <c r="A489" t="s">
        <v>59</v>
      </c>
      <c r="E489" s="39" t="s">
        <v>1788</v>
      </c>
    </row>
    <row r="490" spans="1:16" ht="12.75">
      <c r="A490" t="s">
        <v>52</v>
      </c>
      <c s="34" t="s">
        <v>146</v>
      </c>
      <c s="34" t="s">
        <v>1839</v>
      </c>
      <c s="35" t="s">
        <v>5</v>
      </c>
      <c s="6" t="s">
        <v>1840</v>
      </c>
      <c s="36" t="s">
        <v>1688</v>
      </c>
      <c s="37">
        <v>11.05</v>
      </c>
      <c s="36">
        <v>0</v>
      </c>
      <c s="36">
        <f>ROUND(G490*H490,6)</f>
      </c>
      <c r="L490" s="38">
        <v>0</v>
      </c>
      <c s="32">
        <f>ROUND(ROUND(L490,2)*ROUND(G490,3),2)</f>
      </c>
      <c s="36" t="s">
        <v>56</v>
      </c>
      <c>
        <f>(M490*21)/100</f>
      </c>
      <c t="s">
        <v>27</v>
      </c>
    </row>
    <row r="491" spans="1:5" ht="12.75">
      <c r="A491" s="35" t="s">
        <v>57</v>
      </c>
      <c r="E491" s="39" t="s">
        <v>5</v>
      </c>
    </row>
    <row r="492" spans="1:5" ht="12.75">
      <c r="A492" s="35" t="s">
        <v>58</v>
      </c>
      <c r="E492" s="40" t="s">
        <v>1841</v>
      </c>
    </row>
    <row r="493" spans="1:5" ht="382.5">
      <c r="A493" t="s">
        <v>59</v>
      </c>
      <c r="E493" s="39" t="s">
        <v>1842</v>
      </c>
    </row>
    <row r="494" spans="1:16" ht="12.75">
      <c r="A494" t="s">
        <v>52</v>
      </c>
      <c s="34" t="s">
        <v>149</v>
      </c>
      <c s="34" t="s">
        <v>1794</v>
      </c>
      <c s="35" t="s">
        <v>5</v>
      </c>
      <c s="6" t="s">
        <v>1795</v>
      </c>
      <c s="36" t="s">
        <v>55</v>
      </c>
      <c s="37">
        <v>6.75</v>
      </c>
      <c s="36">
        <v>0</v>
      </c>
      <c s="36">
        <f>ROUND(G494*H494,6)</f>
      </c>
      <c r="L494" s="38">
        <v>0</v>
      </c>
      <c s="32">
        <f>ROUND(ROUND(L494,2)*ROUND(G494,3),2)</f>
      </c>
      <c s="36" t="s">
        <v>56</v>
      </c>
      <c>
        <f>(M494*21)/100</f>
      </c>
      <c t="s">
        <v>27</v>
      </c>
    </row>
    <row r="495" spans="1:5" ht="12.75">
      <c r="A495" s="35" t="s">
        <v>57</v>
      </c>
      <c r="E495" s="39" t="s">
        <v>1843</v>
      </c>
    </row>
    <row r="496" spans="1:5" ht="12.75">
      <c r="A496" s="35" t="s">
        <v>58</v>
      </c>
      <c r="E496" s="40" t="s">
        <v>1844</v>
      </c>
    </row>
    <row r="497" spans="1:5" ht="102">
      <c r="A497" t="s">
        <v>59</v>
      </c>
      <c r="E497" s="39" t="s">
        <v>1347</v>
      </c>
    </row>
    <row r="498" spans="1:16" ht="12.75">
      <c r="A498" t="s">
        <v>52</v>
      </c>
      <c s="34" t="s">
        <v>152</v>
      </c>
      <c s="34" t="s">
        <v>1798</v>
      </c>
      <c s="35" t="s">
        <v>5</v>
      </c>
      <c s="6" t="s">
        <v>1799</v>
      </c>
      <c s="36" t="s">
        <v>654</v>
      </c>
      <c s="37">
        <v>1.864</v>
      </c>
      <c s="36">
        <v>0</v>
      </c>
      <c s="36">
        <f>ROUND(G498*H498,6)</f>
      </c>
      <c r="L498" s="38">
        <v>0</v>
      </c>
      <c s="32">
        <f>ROUND(ROUND(L498,2)*ROUND(G498,3),2)</f>
      </c>
      <c s="36" t="s">
        <v>56</v>
      </c>
      <c>
        <f>(M498*21)/100</f>
      </c>
      <c t="s">
        <v>27</v>
      </c>
    </row>
    <row r="499" spans="1:5" ht="12.75">
      <c r="A499" s="35" t="s">
        <v>57</v>
      </c>
      <c r="E499" s="39" t="s">
        <v>1800</v>
      </c>
    </row>
    <row r="500" spans="1:5" ht="12.75">
      <c r="A500" s="35" t="s">
        <v>58</v>
      </c>
      <c r="E500" s="40" t="s">
        <v>1845</v>
      </c>
    </row>
    <row r="501" spans="1:5" ht="102">
      <c r="A501" t="s">
        <v>59</v>
      </c>
      <c r="E501" s="39" t="s">
        <v>1802</v>
      </c>
    </row>
    <row r="502" spans="1:16" ht="12.75">
      <c r="A502" t="s">
        <v>52</v>
      </c>
      <c s="34" t="s">
        <v>155</v>
      </c>
      <c s="34" t="s">
        <v>1803</v>
      </c>
      <c s="35" t="s">
        <v>5</v>
      </c>
      <c s="6" t="s">
        <v>1804</v>
      </c>
      <c s="36" t="s">
        <v>55</v>
      </c>
      <c s="37">
        <v>26.622</v>
      </c>
      <c s="36">
        <v>0</v>
      </c>
      <c s="36">
        <f>ROUND(G502*H502,6)</f>
      </c>
      <c r="L502" s="38">
        <v>0</v>
      </c>
      <c s="32">
        <f>ROUND(ROUND(L502,2)*ROUND(G502,3),2)</f>
      </c>
      <c s="36" t="s">
        <v>56</v>
      </c>
      <c>
        <f>(M502*21)/100</f>
      </c>
      <c t="s">
        <v>27</v>
      </c>
    </row>
    <row r="503" spans="1:5" ht="12.75">
      <c r="A503" s="35" t="s">
        <v>57</v>
      </c>
      <c r="E503" s="39" t="s">
        <v>1805</v>
      </c>
    </row>
    <row r="504" spans="1:5" ht="12.75">
      <c r="A504" s="35" t="s">
        <v>58</v>
      </c>
      <c r="E504" s="40" t="s">
        <v>1846</v>
      </c>
    </row>
    <row r="505" spans="1:5" ht="89.25">
      <c r="A505" t="s">
        <v>59</v>
      </c>
      <c r="E505" s="39" t="s">
        <v>1807</v>
      </c>
    </row>
    <row r="506" spans="1:13" ht="12.75">
      <c r="A506" t="s">
        <v>49</v>
      </c>
      <c r="C506" s="31" t="s">
        <v>649</v>
      </c>
      <c r="E506" s="33" t="s">
        <v>650</v>
      </c>
      <c r="J506" s="32">
        <f>0</f>
      </c>
      <c s="32">
        <f>0</f>
      </c>
      <c s="32">
        <f>0+L507+L511+L515</f>
      </c>
      <c s="32">
        <f>0+M507+M511+M515</f>
      </c>
    </row>
    <row r="507" spans="1:16" ht="25.5">
      <c r="A507" t="s">
        <v>52</v>
      </c>
      <c s="34" t="s">
        <v>159</v>
      </c>
      <c s="34" t="s">
        <v>1715</v>
      </c>
      <c s="35" t="s">
        <v>652</v>
      </c>
      <c s="6" t="s">
        <v>1716</v>
      </c>
      <c s="36" t="s">
        <v>654</v>
      </c>
      <c s="37">
        <v>158.7</v>
      </c>
      <c s="36">
        <v>0</v>
      </c>
      <c s="36">
        <f>ROUND(G507*H507,6)</f>
      </c>
      <c r="L507" s="38">
        <v>0</v>
      </c>
      <c s="32">
        <f>ROUND(ROUND(L507,2)*ROUND(G507,3),2)</f>
      </c>
      <c s="36" t="s">
        <v>655</v>
      </c>
      <c>
        <f>(M507*21)/100</f>
      </c>
      <c t="s">
        <v>27</v>
      </c>
    </row>
    <row r="508" spans="1:5" ht="12.75">
      <c r="A508" s="35" t="s">
        <v>57</v>
      </c>
      <c r="E508" s="39" t="s">
        <v>656</v>
      </c>
    </row>
    <row r="509" spans="1:5" ht="12.75">
      <c r="A509" s="35" t="s">
        <v>58</v>
      </c>
      <c r="E509" s="40" t="s">
        <v>1847</v>
      </c>
    </row>
    <row r="510" spans="1:5" ht="153">
      <c r="A510" t="s">
        <v>59</v>
      </c>
      <c r="E510" s="39" t="s">
        <v>1718</v>
      </c>
    </row>
    <row r="511" spans="1:16" ht="25.5">
      <c r="A511" t="s">
        <v>52</v>
      </c>
      <c s="34" t="s">
        <v>162</v>
      </c>
      <c s="34" t="s">
        <v>1719</v>
      </c>
      <c s="35" t="s">
        <v>652</v>
      </c>
      <c s="6" t="s">
        <v>1720</v>
      </c>
      <c s="36" t="s">
        <v>654</v>
      </c>
      <c s="37">
        <v>62.5</v>
      </c>
      <c s="36">
        <v>0</v>
      </c>
      <c s="36">
        <f>ROUND(G511*H511,6)</f>
      </c>
      <c r="L511" s="38">
        <v>0</v>
      </c>
      <c s="32">
        <f>ROUND(ROUND(L511,2)*ROUND(G511,3),2)</f>
      </c>
      <c s="36" t="s">
        <v>655</v>
      </c>
      <c>
        <f>(M511*21)/100</f>
      </c>
      <c t="s">
        <v>27</v>
      </c>
    </row>
    <row r="512" spans="1:5" ht="12.75">
      <c r="A512" s="35" t="s">
        <v>57</v>
      </c>
      <c r="E512" s="39" t="s">
        <v>656</v>
      </c>
    </row>
    <row r="513" spans="1:5" ht="12.75">
      <c r="A513" s="35" t="s">
        <v>58</v>
      </c>
      <c r="E513" s="40" t="s">
        <v>1848</v>
      </c>
    </row>
    <row r="514" spans="1:5" ht="165.75">
      <c r="A514" t="s">
        <v>59</v>
      </c>
      <c r="E514" s="39" t="s">
        <v>657</v>
      </c>
    </row>
    <row r="515" spans="1:16" ht="25.5">
      <c r="A515" t="s">
        <v>52</v>
      </c>
      <c s="34" t="s">
        <v>166</v>
      </c>
      <c s="34" t="s">
        <v>1371</v>
      </c>
      <c s="35" t="s">
        <v>652</v>
      </c>
      <c s="6" t="s">
        <v>1372</v>
      </c>
      <c s="36" t="s">
        <v>654</v>
      </c>
      <c s="37">
        <v>83.43</v>
      </c>
      <c s="36">
        <v>0</v>
      </c>
      <c s="36">
        <f>ROUND(G515*H515,6)</f>
      </c>
      <c r="L515" s="38">
        <v>0</v>
      </c>
      <c s="32">
        <f>ROUND(ROUND(L515,2)*ROUND(G515,3),2)</f>
      </c>
      <c s="36" t="s">
        <v>655</v>
      </c>
      <c>
        <f>(M515*21)/100</f>
      </c>
      <c t="s">
        <v>27</v>
      </c>
    </row>
    <row r="516" spans="1:5" ht="12.75">
      <c r="A516" s="35" t="s">
        <v>57</v>
      </c>
      <c r="E516" s="39" t="s">
        <v>656</v>
      </c>
    </row>
    <row r="517" spans="1:5" ht="12.75">
      <c r="A517" s="35" t="s">
        <v>58</v>
      </c>
      <c r="E517" s="40" t="s">
        <v>1849</v>
      </c>
    </row>
    <row r="518" spans="1:5" ht="165.75">
      <c r="A518" t="s">
        <v>59</v>
      </c>
      <c r="E518"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COUNTIFS(L8:L516,"=0",A8:A516,"P")+COUNTIFS(L8:L516,"",A8:A516,"P")+SUM(Q8:Q516)</f>
      </c>
    </row>
    <row r="8" spans="1:13" ht="12.75">
      <c r="A8" t="s">
        <v>44</v>
      </c>
      <c r="C8" s="28" t="s">
        <v>1852</v>
      </c>
      <c r="E8" s="30" t="s">
        <v>1851</v>
      </c>
      <c r="J8" s="29">
        <f>0+J9</f>
      </c>
      <c s="29">
        <f>0+K9</f>
      </c>
      <c s="29">
        <f>0+L9</f>
      </c>
      <c s="29">
        <f>0+M9</f>
      </c>
    </row>
    <row r="9" spans="1:13" ht="12.75">
      <c r="A9" t="s">
        <v>46</v>
      </c>
      <c r="C9" s="31" t="s">
        <v>1853</v>
      </c>
      <c r="E9" s="33" t="s">
        <v>1854</v>
      </c>
      <c r="J9" s="32">
        <f>0+J10+J35+J40+J45+J50+J131+J208+J213+J218</f>
      </c>
      <c s="32">
        <f>0+K10+K35+K40+K45+K50+K131+K208+K213+K218</f>
      </c>
      <c s="32">
        <f>0+L10+L35+L40+L45+L50+L131+L208+L213+L218</f>
      </c>
      <c s="32">
        <f>0+M10+M35+M40+M45+M50+M131+M208+M213+M218</f>
      </c>
    </row>
    <row r="10" spans="1:13" ht="12.75">
      <c r="A10" t="s">
        <v>49</v>
      </c>
      <c r="C10" s="31" t="s">
        <v>50</v>
      </c>
      <c r="E10" s="33" t="s">
        <v>51</v>
      </c>
      <c r="J10" s="32">
        <f>0</f>
      </c>
      <c s="32">
        <f>0</f>
      </c>
      <c s="32">
        <f>0+L11+L15+L19+L23+L27+L31</f>
      </c>
      <c s="32">
        <f>0+M11+M15+M19+M23+M27+M31</f>
      </c>
    </row>
    <row r="11" spans="1:16" ht="12.75">
      <c r="A11" t="s">
        <v>52</v>
      </c>
      <c s="34" t="s">
        <v>50</v>
      </c>
      <c s="34" t="s">
        <v>1855</v>
      </c>
      <c s="35" t="s">
        <v>5</v>
      </c>
      <c s="6" t="s">
        <v>1856</v>
      </c>
      <c s="36" t="s">
        <v>77</v>
      </c>
      <c s="37">
        <v>376</v>
      </c>
      <c s="36">
        <v>0</v>
      </c>
      <c s="36">
        <f>ROUND(G11*H11,6)</f>
      </c>
      <c r="L11" s="38">
        <v>0</v>
      </c>
      <c s="32">
        <f>ROUND(ROUND(L11,2)*ROUND(G11,3),2)</f>
      </c>
      <c s="36" t="s">
        <v>56</v>
      </c>
      <c>
        <f>(M11*21)/100</f>
      </c>
      <c t="s">
        <v>27</v>
      </c>
    </row>
    <row r="12" spans="1:5" ht="12.75">
      <c r="A12" s="35" t="s">
        <v>57</v>
      </c>
      <c r="E12" s="39" t="s">
        <v>5</v>
      </c>
    </row>
    <row r="13" spans="1:5" ht="12.75">
      <c r="A13" s="35" t="s">
        <v>58</v>
      </c>
      <c r="E13" s="40" t="s">
        <v>1857</v>
      </c>
    </row>
    <row r="14" spans="1:5" ht="12.75">
      <c r="A14" t="s">
        <v>59</v>
      </c>
      <c r="E14" s="39" t="s">
        <v>1858</v>
      </c>
    </row>
    <row r="15" spans="1:16" ht="25.5">
      <c r="A15" t="s">
        <v>52</v>
      </c>
      <c s="34" t="s">
        <v>27</v>
      </c>
      <c s="34" t="s">
        <v>1859</v>
      </c>
      <c s="35" t="s">
        <v>5</v>
      </c>
      <c s="6" t="s">
        <v>1860</v>
      </c>
      <c s="36" t="s">
        <v>55</v>
      </c>
      <c s="37">
        <v>8</v>
      </c>
      <c s="36">
        <v>0</v>
      </c>
      <c s="36">
        <f>ROUND(G15*H15,6)</f>
      </c>
      <c r="L15" s="38">
        <v>0</v>
      </c>
      <c s="32">
        <f>ROUND(ROUND(L15,2)*ROUND(G15,3),2)</f>
      </c>
      <c s="36" t="s">
        <v>56</v>
      </c>
      <c>
        <f>(M15*21)/100</f>
      </c>
      <c t="s">
        <v>27</v>
      </c>
    </row>
    <row r="16" spans="1:5" ht="12.75">
      <c r="A16" s="35" t="s">
        <v>57</v>
      </c>
      <c r="E16" s="39" t="s">
        <v>5</v>
      </c>
    </row>
    <row r="17" spans="1:5" ht="12.75">
      <c r="A17" s="35" t="s">
        <v>58</v>
      </c>
      <c r="E17" s="40" t="s">
        <v>1857</v>
      </c>
    </row>
    <row r="18" spans="1:5" ht="63.75">
      <c r="A18" t="s">
        <v>59</v>
      </c>
      <c r="E18" s="39" t="s">
        <v>1496</v>
      </c>
    </row>
    <row r="19" spans="1:16" ht="12.75">
      <c r="A19" t="s">
        <v>52</v>
      </c>
      <c s="34" t="s">
        <v>26</v>
      </c>
      <c s="34" t="s">
        <v>1497</v>
      </c>
      <c s="35" t="s">
        <v>5</v>
      </c>
      <c s="6" t="s">
        <v>1498</v>
      </c>
      <c s="36" t="s">
        <v>55</v>
      </c>
      <c s="37">
        <v>43</v>
      </c>
      <c s="36">
        <v>0</v>
      </c>
      <c s="36">
        <f>ROUND(G19*H19,6)</f>
      </c>
      <c r="L19" s="38">
        <v>0</v>
      </c>
      <c s="32">
        <f>ROUND(ROUND(L19,2)*ROUND(G19,3),2)</f>
      </c>
      <c s="36" t="s">
        <v>56</v>
      </c>
      <c>
        <f>(M19*21)/100</f>
      </c>
      <c t="s">
        <v>27</v>
      </c>
    </row>
    <row r="20" spans="1:5" ht="12.75">
      <c r="A20" s="35" t="s">
        <v>57</v>
      </c>
      <c r="E20" s="39" t="s">
        <v>5</v>
      </c>
    </row>
    <row r="21" spans="1:5" ht="12.75">
      <c r="A21" s="35" t="s">
        <v>58</v>
      </c>
      <c r="E21" s="40" t="s">
        <v>1857</v>
      </c>
    </row>
    <row r="22" spans="1:5" ht="318.75">
      <c r="A22" t="s">
        <v>59</v>
      </c>
      <c r="E22" s="39" t="s">
        <v>1861</v>
      </c>
    </row>
    <row r="23" spans="1:16" ht="12.75">
      <c r="A23" t="s">
        <v>52</v>
      </c>
      <c s="34" t="s">
        <v>65</v>
      </c>
      <c s="34" t="s">
        <v>758</v>
      </c>
      <c s="35" t="s">
        <v>5</v>
      </c>
      <c s="6" t="s">
        <v>759</v>
      </c>
      <c s="36" t="s">
        <v>68</v>
      </c>
      <c s="37">
        <v>16</v>
      </c>
      <c s="36">
        <v>0</v>
      </c>
      <c s="36">
        <f>ROUND(G23*H23,6)</f>
      </c>
      <c r="L23" s="38">
        <v>0</v>
      </c>
      <c s="32">
        <f>ROUND(ROUND(L23,2)*ROUND(G23,3),2)</f>
      </c>
      <c s="36" t="s">
        <v>56</v>
      </c>
      <c>
        <f>(M23*21)/100</f>
      </c>
      <c t="s">
        <v>27</v>
      </c>
    </row>
    <row r="24" spans="1:5" ht="12.75">
      <c r="A24" s="35" t="s">
        <v>57</v>
      </c>
      <c r="E24" s="39" t="s">
        <v>5</v>
      </c>
    </row>
    <row r="25" spans="1:5" ht="12.75">
      <c r="A25" s="35" t="s">
        <v>58</v>
      </c>
      <c r="E25" s="40" t="s">
        <v>1857</v>
      </c>
    </row>
    <row r="26" spans="1:5" ht="25.5">
      <c r="A26" t="s">
        <v>59</v>
      </c>
      <c r="E26" s="39" t="s">
        <v>69</v>
      </c>
    </row>
    <row r="27" spans="1:16" ht="12.75">
      <c r="A27" t="s">
        <v>52</v>
      </c>
      <c s="34" t="s">
        <v>70</v>
      </c>
      <c s="34" t="s">
        <v>1862</v>
      </c>
      <c s="35" t="s">
        <v>5</v>
      </c>
      <c s="6" t="s">
        <v>1863</v>
      </c>
      <c s="36" t="s">
        <v>55</v>
      </c>
      <c s="37">
        <v>128.8</v>
      </c>
      <c s="36">
        <v>0</v>
      </c>
      <c s="36">
        <f>ROUND(G27*H27,6)</f>
      </c>
      <c r="L27" s="38">
        <v>0</v>
      </c>
      <c s="32">
        <f>ROUND(ROUND(L27,2)*ROUND(G27,3),2)</f>
      </c>
      <c s="36" t="s">
        <v>56</v>
      </c>
      <c>
        <f>(M27*21)/100</f>
      </c>
      <c t="s">
        <v>27</v>
      </c>
    </row>
    <row r="28" spans="1:5" ht="12.75">
      <c r="A28" s="35" t="s">
        <v>57</v>
      </c>
      <c r="E28" s="39" t="s">
        <v>5</v>
      </c>
    </row>
    <row r="29" spans="1:5" ht="12.75">
      <c r="A29" s="35" t="s">
        <v>58</v>
      </c>
      <c r="E29" s="40" t="s">
        <v>1857</v>
      </c>
    </row>
    <row r="30" spans="1:5" ht="229.5">
      <c r="A30" t="s">
        <v>59</v>
      </c>
      <c r="E30" s="39" t="s">
        <v>1864</v>
      </c>
    </row>
    <row r="31" spans="1:16" ht="12.75">
      <c r="A31" t="s">
        <v>52</v>
      </c>
      <c s="34" t="s">
        <v>74</v>
      </c>
      <c s="34" t="s">
        <v>1865</v>
      </c>
      <c s="35" t="s">
        <v>5</v>
      </c>
      <c s="6" t="s">
        <v>1866</v>
      </c>
      <c s="36" t="s">
        <v>77</v>
      </c>
      <c s="37">
        <v>376</v>
      </c>
      <c s="36">
        <v>0</v>
      </c>
      <c s="36">
        <f>ROUND(G31*H31,6)</f>
      </c>
      <c r="L31" s="38">
        <v>0</v>
      </c>
      <c s="32">
        <f>ROUND(ROUND(L31,2)*ROUND(G31,3),2)</f>
      </c>
      <c s="36" t="s">
        <v>56</v>
      </c>
      <c>
        <f>(M31*21)/100</f>
      </c>
      <c t="s">
        <v>27</v>
      </c>
    </row>
    <row r="32" spans="1:5" ht="12.75">
      <c r="A32" s="35" t="s">
        <v>57</v>
      </c>
      <c r="E32" s="39" t="s">
        <v>5</v>
      </c>
    </row>
    <row r="33" spans="1:5" ht="12.75">
      <c r="A33" s="35" t="s">
        <v>58</v>
      </c>
      <c r="E33" s="40" t="s">
        <v>1857</v>
      </c>
    </row>
    <row r="34" spans="1:5" ht="38.25">
      <c r="A34" t="s">
        <v>59</v>
      </c>
      <c r="E34" s="39" t="s">
        <v>1867</v>
      </c>
    </row>
    <row r="35" spans="1:13" ht="12.75">
      <c r="A35" t="s">
        <v>49</v>
      </c>
      <c r="C35" s="31" t="s">
        <v>1868</v>
      </c>
      <c r="E35" s="33" t="s">
        <v>1869</v>
      </c>
      <c r="J35" s="32">
        <f>0</f>
      </c>
      <c s="32">
        <f>0</f>
      </c>
      <c s="32">
        <f>0+L36</f>
      </c>
      <c s="32">
        <f>0+M36</f>
      </c>
    </row>
    <row r="36" spans="1:16" ht="12.75">
      <c r="A36" t="s">
        <v>52</v>
      </c>
      <c s="34" t="s">
        <v>79</v>
      </c>
      <c s="34" t="s">
        <v>53</v>
      </c>
      <c s="35" t="s">
        <v>5</v>
      </c>
      <c s="6" t="s">
        <v>54</v>
      </c>
      <c s="36" t="s">
        <v>55</v>
      </c>
      <c s="37">
        <v>117</v>
      </c>
      <c s="36">
        <v>0</v>
      </c>
      <c s="36">
        <f>ROUND(G36*H36,6)</f>
      </c>
      <c r="L36" s="38">
        <v>0</v>
      </c>
      <c s="32">
        <f>ROUND(ROUND(L36,2)*ROUND(G36,3),2)</f>
      </c>
      <c s="36" t="s">
        <v>56</v>
      </c>
      <c>
        <f>(M36*21)/100</f>
      </c>
      <c t="s">
        <v>27</v>
      </c>
    </row>
    <row r="37" spans="1:5" ht="12.75">
      <c r="A37" s="35" t="s">
        <v>57</v>
      </c>
      <c r="E37" s="39" t="s">
        <v>5</v>
      </c>
    </row>
    <row r="38" spans="1:5" ht="12.75">
      <c r="A38" s="35" t="s">
        <v>58</v>
      </c>
      <c r="E38" s="40" t="s">
        <v>1857</v>
      </c>
    </row>
    <row r="39" spans="1:5" ht="318.75">
      <c r="A39" t="s">
        <v>59</v>
      </c>
      <c r="E39" s="39" t="s">
        <v>1861</v>
      </c>
    </row>
    <row r="40" spans="1:13" ht="12.75">
      <c r="A40" t="s">
        <v>49</v>
      </c>
      <c r="C40" s="31" t="s">
        <v>27</v>
      </c>
      <c r="E40" s="33" t="s">
        <v>981</v>
      </c>
      <c r="J40" s="32">
        <f>0</f>
      </c>
      <c s="32">
        <f>0</f>
      </c>
      <c s="32">
        <f>0+L41</f>
      </c>
      <c s="32">
        <f>0+M41</f>
      </c>
    </row>
    <row r="41" spans="1:16" ht="12.75">
      <c r="A41" t="s">
        <v>52</v>
      </c>
      <c s="34" t="s">
        <v>85</v>
      </c>
      <c s="34" t="s">
        <v>982</v>
      </c>
      <c s="35" t="s">
        <v>5</v>
      </c>
      <c s="6" t="s">
        <v>983</v>
      </c>
      <c s="36" t="s">
        <v>55</v>
      </c>
      <c s="37">
        <v>19.2</v>
      </c>
      <c s="36">
        <v>0</v>
      </c>
      <c s="36">
        <f>ROUND(G41*H41,6)</f>
      </c>
      <c r="L41" s="38">
        <v>0</v>
      </c>
      <c s="32">
        <f>ROUND(ROUND(L41,2)*ROUND(G41,3),2)</f>
      </c>
      <c s="36" t="s">
        <v>56</v>
      </c>
      <c>
        <f>(M41*21)/100</f>
      </c>
      <c t="s">
        <v>27</v>
      </c>
    </row>
    <row r="42" spans="1:5" ht="12.75">
      <c r="A42" s="35" t="s">
        <v>57</v>
      </c>
      <c r="E42" s="39" t="s">
        <v>5</v>
      </c>
    </row>
    <row r="43" spans="1:5" ht="12.75">
      <c r="A43" s="35" t="s">
        <v>58</v>
      </c>
      <c r="E43" s="40" t="s">
        <v>1857</v>
      </c>
    </row>
    <row r="44" spans="1:5" ht="369.75">
      <c r="A44" t="s">
        <v>59</v>
      </c>
      <c r="E44" s="39" t="s">
        <v>984</v>
      </c>
    </row>
    <row r="45" spans="1:13" ht="12.75">
      <c r="A45" t="s">
        <v>49</v>
      </c>
      <c r="C45" s="31" t="s">
        <v>65</v>
      </c>
      <c r="E45" s="33" t="s">
        <v>1571</v>
      </c>
      <c r="J45" s="32">
        <f>0</f>
      </c>
      <c s="32">
        <f>0</f>
      </c>
      <c s="32">
        <f>0+L46</f>
      </c>
      <c s="32">
        <f>0+M46</f>
      </c>
    </row>
    <row r="46" spans="1:16" ht="12.75">
      <c r="A46" t="s">
        <v>52</v>
      </c>
      <c s="34" t="s">
        <v>89</v>
      </c>
      <c s="34" t="s">
        <v>1870</v>
      </c>
      <c s="35" t="s">
        <v>5</v>
      </c>
      <c s="6" t="s">
        <v>1871</v>
      </c>
      <c s="36" t="s">
        <v>55</v>
      </c>
      <c s="37">
        <v>38</v>
      </c>
      <c s="36">
        <v>0</v>
      </c>
      <c s="36">
        <f>ROUND(G46*H46,6)</f>
      </c>
      <c r="L46" s="38">
        <v>0</v>
      </c>
      <c s="32">
        <f>ROUND(ROUND(L46,2)*ROUND(G46,3),2)</f>
      </c>
      <c s="36" t="s">
        <v>56</v>
      </c>
      <c>
        <f>(M46*21)/100</f>
      </c>
      <c t="s">
        <v>27</v>
      </c>
    </row>
    <row r="47" spans="1:5" ht="12.75">
      <c r="A47" s="35" t="s">
        <v>57</v>
      </c>
      <c r="E47" s="39" t="s">
        <v>5</v>
      </c>
    </row>
    <row r="48" spans="1:5" ht="12.75">
      <c r="A48" s="35" t="s">
        <v>58</v>
      </c>
      <c r="E48" s="40" t="s">
        <v>1857</v>
      </c>
    </row>
    <row r="49" spans="1:5" ht="38.25">
      <c r="A49" t="s">
        <v>59</v>
      </c>
      <c r="E49" s="39" t="s">
        <v>1522</v>
      </c>
    </row>
    <row r="50" spans="1:13" ht="12.75">
      <c r="A50" t="s">
        <v>49</v>
      </c>
      <c r="C50" s="31" t="s">
        <v>79</v>
      </c>
      <c r="E50" s="33" t="s">
        <v>80</v>
      </c>
      <c r="J50" s="32">
        <f>0</f>
      </c>
      <c s="32">
        <f>0</f>
      </c>
      <c s="32">
        <f>0+L51+L55+L59+L63+L67+L71+L75+L79+L83+L87+L91+L95+L99+L103+L107+L111+L115+L119+L123+L127</f>
      </c>
      <c s="32">
        <f>0+M51+M55+M59+M63+M67+M71+M75+M79+M83+M87+M91+M95+M99+M103+M107+M111+M115+M119+M123+M127</f>
      </c>
    </row>
    <row r="51" spans="1:16" ht="12.75">
      <c r="A51" t="s">
        <v>52</v>
      </c>
      <c s="34" t="s">
        <v>93</v>
      </c>
      <c s="34" t="s">
        <v>574</v>
      </c>
      <c s="35" t="s">
        <v>5</v>
      </c>
      <c s="6" t="s">
        <v>575</v>
      </c>
      <c s="36" t="s">
        <v>68</v>
      </c>
      <c s="37">
        <v>520</v>
      </c>
      <c s="36">
        <v>0</v>
      </c>
      <c s="36">
        <f>ROUND(G51*H51,6)</f>
      </c>
      <c r="L51" s="38">
        <v>0</v>
      </c>
      <c s="32">
        <f>ROUND(ROUND(L51,2)*ROUND(G51,3),2)</f>
      </c>
      <c s="36" t="s">
        <v>56</v>
      </c>
      <c>
        <f>(M51*21)/100</f>
      </c>
      <c t="s">
        <v>27</v>
      </c>
    </row>
    <row r="52" spans="1:5" ht="12.75">
      <c r="A52" s="35" t="s">
        <v>57</v>
      </c>
      <c r="E52" s="39" t="s">
        <v>5</v>
      </c>
    </row>
    <row r="53" spans="1:5" ht="12.75">
      <c r="A53" s="35" t="s">
        <v>58</v>
      </c>
      <c r="E53" s="40" t="s">
        <v>1857</v>
      </c>
    </row>
    <row r="54" spans="1:5" ht="76.5">
      <c r="A54" t="s">
        <v>59</v>
      </c>
      <c r="E54" s="39" t="s">
        <v>887</v>
      </c>
    </row>
    <row r="55" spans="1:16" ht="12.75">
      <c r="A55" t="s">
        <v>52</v>
      </c>
      <c s="34" t="s">
        <v>97</v>
      </c>
      <c s="34" t="s">
        <v>762</v>
      </c>
      <c s="35" t="s">
        <v>5</v>
      </c>
      <c s="6" t="s">
        <v>763</v>
      </c>
      <c s="36" t="s">
        <v>68</v>
      </c>
      <c s="37">
        <v>170</v>
      </c>
      <c s="36">
        <v>0</v>
      </c>
      <c s="36">
        <f>ROUND(G55*H55,6)</f>
      </c>
      <c r="L55" s="38">
        <v>0</v>
      </c>
      <c s="32">
        <f>ROUND(ROUND(L55,2)*ROUND(G55,3),2)</f>
      </c>
      <c s="36" t="s">
        <v>56</v>
      </c>
      <c>
        <f>(M55*21)/100</f>
      </c>
      <c t="s">
        <v>27</v>
      </c>
    </row>
    <row r="56" spans="1:5" ht="12.75">
      <c r="A56" s="35" t="s">
        <v>57</v>
      </c>
      <c r="E56" s="39" t="s">
        <v>5</v>
      </c>
    </row>
    <row r="57" spans="1:5" ht="12.75">
      <c r="A57" s="35" t="s">
        <v>58</v>
      </c>
      <c r="E57" s="40" t="s">
        <v>1857</v>
      </c>
    </row>
    <row r="58" spans="1:5" ht="76.5">
      <c r="A58" t="s">
        <v>59</v>
      </c>
      <c r="E58" s="39" t="s">
        <v>887</v>
      </c>
    </row>
    <row r="59" spans="1:16" ht="12.75">
      <c r="A59" t="s">
        <v>52</v>
      </c>
      <c s="34" t="s">
        <v>100</v>
      </c>
      <c s="34" t="s">
        <v>1872</v>
      </c>
      <c s="35" t="s">
        <v>5</v>
      </c>
      <c s="6" t="s">
        <v>1873</v>
      </c>
      <c s="36" t="s">
        <v>68</v>
      </c>
      <c s="37">
        <v>1</v>
      </c>
      <c s="36">
        <v>0</v>
      </c>
      <c s="36">
        <f>ROUND(G59*H59,6)</f>
      </c>
      <c r="L59" s="38">
        <v>0</v>
      </c>
      <c s="32">
        <f>ROUND(ROUND(L59,2)*ROUND(G59,3),2)</f>
      </c>
      <c s="36" t="s">
        <v>56</v>
      </c>
      <c>
        <f>(M59*21)/100</f>
      </c>
      <c t="s">
        <v>27</v>
      </c>
    </row>
    <row r="60" spans="1:5" ht="12.75">
      <c r="A60" s="35" t="s">
        <v>57</v>
      </c>
      <c r="E60" s="39" t="s">
        <v>5</v>
      </c>
    </row>
    <row r="61" spans="1:5" ht="12.75">
      <c r="A61" s="35" t="s">
        <v>58</v>
      </c>
      <c r="E61" s="40" t="s">
        <v>1874</v>
      </c>
    </row>
    <row r="62" spans="1:5" ht="76.5">
      <c r="A62" t="s">
        <v>59</v>
      </c>
      <c r="E62" s="39" t="s">
        <v>103</v>
      </c>
    </row>
    <row r="63" spans="1:16" ht="12.75">
      <c r="A63" t="s">
        <v>52</v>
      </c>
      <c s="34" t="s">
        <v>104</v>
      </c>
      <c s="34" t="s">
        <v>105</v>
      </c>
      <c s="35" t="s">
        <v>5</v>
      </c>
      <c s="6" t="s">
        <v>106</v>
      </c>
      <c s="36" t="s">
        <v>68</v>
      </c>
      <c s="37">
        <v>360</v>
      </c>
      <c s="36">
        <v>0</v>
      </c>
      <c s="36">
        <f>ROUND(G63*H63,6)</f>
      </c>
      <c r="L63" s="38">
        <v>0</v>
      </c>
      <c s="32">
        <f>ROUND(ROUND(L63,2)*ROUND(G63,3),2)</f>
      </c>
      <c s="36" t="s">
        <v>56</v>
      </c>
      <c>
        <f>(M63*21)/100</f>
      </c>
      <c t="s">
        <v>27</v>
      </c>
    </row>
    <row r="64" spans="1:5" ht="12.75">
      <c r="A64" s="35" t="s">
        <v>57</v>
      </c>
      <c r="E64" s="39" t="s">
        <v>5</v>
      </c>
    </row>
    <row r="65" spans="1:5" ht="12.75">
      <c r="A65" s="35" t="s">
        <v>58</v>
      </c>
      <c r="E65" s="40" t="s">
        <v>1857</v>
      </c>
    </row>
    <row r="66" spans="1:5" ht="76.5">
      <c r="A66" t="s">
        <v>59</v>
      </c>
      <c r="E66" s="39" t="s">
        <v>887</v>
      </c>
    </row>
    <row r="67" spans="1:16" ht="12.75">
      <c r="A67" t="s">
        <v>52</v>
      </c>
      <c s="34" t="s">
        <v>108</v>
      </c>
      <c s="34" t="s">
        <v>1875</v>
      </c>
      <c s="35" t="s">
        <v>5</v>
      </c>
      <c s="6" t="s">
        <v>1876</v>
      </c>
      <c s="36" t="s">
        <v>83</v>
      </c>
      <c s="37">
        <v>1</v>
      </c>
      <c s="36">
        <v>0</v>
      </c>
      <c s="36">
        <f>ROUND(G67*H67,6)</f>
      </c>
      <c r="L67" s="38">
        <v>0</v>
      </c>
      <c s="32">
        <f>ROUND(ROUND(L67,2)*ROUND(G67,3),2)</f>
      </c>
      <c s="36" t="s">
        <v>56</v>
      </c>
      <c>
        <f>(M67*21)/100</f>
      </c>
      <c t="s">
        <v>27</v>
      </c>
    </row>
    <row r="68" spans="1:5" ht="12.75">
      <c r="A68" s="35" t="s">
        <v>57</v>
      </c>
      <c r="E68" s="39" t="s">
        <v>5</v>
      </c>
    </row>
    <row r="69" spans="1:5" ht="12.75">
      <c r="A69" s="35" t="s">
        <v>58</v>
      </c>
      <c r="E69" s="40" t="s">
        <v>1857</v>
      </c>
    </row>
    <row r="70" spans="1:5" ht="102">
      <c r="A70" t="s">
        <v>59</v>
      </c>
      <c r="E70" s="39" t="s">
        <v>1877</v>
      </c>
    </row>
    <row r="71" spans="1:16" ht="25.5">
      <c r="A71" t="s">
        <v>52</v>
      </c>
      <c s="34" t="s">
        <v>112</v>
      </c>
      <c s="34" t="s">
        <v>121</v>
      </c>
      <c s="35" t="s">
        <v>5</v>
      </c>
      <c s="6" t="s">
        <v>122</v>
      </c>
      <c s="36" t="s">
        <v>83</v>
      </c>
      <c s="37">
        <v>10</v>
      </c>
      <c s="36">
        <v>0</v>
      </c>
      <c s="36">
        <f>ROUND(G71*H71,6)</f>
      </c>
      <c r="L71" s="38">
        <v>0</v>
      </c>
      <c s="32">
        <f>ROUND(ROUND(L71,2)*ROUND(G71,3),2)</f>
      </c>
      <c s="36" t="s">
        <v>56</v>
      </c>
      <c>
        <f>(M71*21)/100</f>
      </c>
      <c t="s">
        <v>27</v>
      </c>
    </row>
    <row r="72" spans="1:5" ht="12.75">
      <c r="A72" s="35" t="s">
        <v>57</v>
      </c>
      <c r="E72" s="39" t="s">
        <v>5</v>
      </c>
    </row>
    <row r="73" spans="1:5" ht="12.75">
      <c r="A73" s="35" t="s">
        <v>58</v>
      </c>
      <c r="E73" s="40" t="s">
        <v>1857</v>
      </c>
    </row>
    <row r="74" spans="1:5" ht="102">
      <c r="A74" t="s">
        <v>59</v>
      </c>
      <c r="E74" s="39" t="s">
        <v>760</v>
      </c>
    </row>
    <row r="75" spans="1:16" ht="25.5">
      <c r="A75" t="s">
        <v>52</v>
      </c>
      <c s="34" t="s">
        <v>116</v>
      </c>
      <c s="34" t="s">
        <v>482</v>
      </c>
      <c s="35" t="s">
        <v>5</v>
      </c>
      <c s="6" t="s">
        <v>483</v>
      </c>
      <c s="36" t="s">
        <v>68</v>
      </c>
      <c s="37">
        <v>13</v>
      </c>
      <c s="36">
        <v>0</v>
      </c>
      <c s="36">
        <f>ROUND(G75*H75,6)</f>
      </c>
      <c r="L75" s="38">
        <v>0</v>
      </c>
      <c s="32">
        <f>ROUND(ROUND(L75,2)*ROUND(G75,3),2)</f>
      </c>
      <c s="36" t="s">
        <v>56</v>
      </c>
      <c>
        <f>(M75*21)/100</f>
      </c>
      <c t="s">
        <v>27</v>
      </c>
    </row>
    <row r="76" spans="1:5" ht="12.75">
      <c r="A76" s="35" t="s">
        <v>57</v>
      </c>
      <c r="E76" s="39" t="s">
        <v>5</v>
      </c>
    </row>
    <row r="77" spans="1:5" ht="12.75">
      <c r="A77" s="35" t="s">
        <v>58</v>
      </c>
      <c r="E77" s="40" t="s">
        <v>1857</v>
      </c>
    </row>
    <row r="78" spans="1:5" ht="89.25">
      <c r="A78" t="s">
        <v>59</v>
      </c>
      <c r="E78" s="39" t="s">
        <v>435</v>
      </c>
    </row>
    <row r="79" spans="1:16" ht="12.75">
      <c r="A79" t="s">
        <v>52</v>
      </c>
      <c s="34" t="s">
        <v>120</v>
      </c>
      <c s="34" t="s">
        <v>1878</v>
      </c>
      <c s="35" t="s">
        <v>5</v>
      </c>
      <c s="6" t="s">
        <v>1879</v>
      </c>
      <c s="36" t="s">
        <v>68</v>
      </c>
      <c s="37">
        <v>120</v>
      </c>
      <c s="36">
        <v>0</v>
      </c>
      <c s="36">
        <f>ROUND(G79*H79,6)</f>
      </c>
      <c r="L79" s="38">
        <v>0</v>
      </c>
      <c s="32">
        <f>ROUND(ROUND(L79,2)*ROUND(G79,3),2)</f>
      </c>
      <c s="36" t="s">
        <v>56</v>
      </c>
      <c>
        <f>(M79*21)/100</f>
      </c>
      <c t="s">
        <v>27</v>
      </c>
    </row>
    <row r="80" spans="1:5" ht="12.75">
      <c r="A80" s="35" t="s">
        <v>57</v>
      </c>
      <c r="E80" s="39" t="s">
        <v>5</v>
      </c>
    </row>
    <row r="81" spans="1:5" ht="12.75">
      <c r="A81" s="35" t="s">
        <v>58</v>
      </c>
      <c r="E81" s="40" t="s">
        <v>1857</v>
      </c>
    </row>
    <row r="82" spans="1:5" ht="114.75">
      <c r="A82" t="s">
        <v>59</v>
      </c>
      <c r="E82" s="39" t="s">
        <v>443</v>
      </c>
    </row>
    <row r="83" spans="1:16" ht="12.75">
      <c r="A83" t="s">
        <v>52</v>
      </c>
      <c s="34" t="s">
        <v>123</v>
      </c>
      <c s="34" t="s">
        <v>441</v>
      </c>
      <c s="35" t="s">
        <v>5</v>
      </c>
      <c s="6" t="s">
        <v>442</v>
      </c>
      <c s="36" t="s">
        <v>68</v>
      </c>
      <c s="37">
        <v>100</v>
      </c>
      <c s="36">
        <v>0</v>
      </c>
      <c s="36">
        <f>ROUND(G83*H83,6)</f>
      </c>
      <c r="L83" s="38">
        <v>0</v>
      </c>
      <c s="32">
        <f>ROUND(ROUND(L83,2)*ROUND(G83,3),2)</f>
      </c>
      <c s="36" t="s">
        <v>56</v>
      </c>
      <c>
        <f>(M83*21)/100</f>
      </c>
      <c t="s">
        <v>27</v>
      </c>
    </row>
    <row r="84" spans="1:5" ht="12.75">
      <c r="A84" s="35" t="s">
        <v>57</v>
      </c>
      <c r="E84" s="39" t="s">
        <v>5</v>
      </c>
    </row>
    <row r="85" spans="1:5" ht="12.75">
      <c r="A85" s="35" t="s">
        <v>58</v>
      </c>
      <c r="E85" s="40" t="s">
        <v>1857</v>
      </c>
    </row>
    <row r="86" spans="1:5" ht="114.75">
      <c r="A86" t="s">
        <v>59</v>
      </c>
      <c r="E86" s="39" t="s">
        <v>443</v>
      </c>
    </row>
    <row r="87" spans="1:16" ht="25.5">
      <c r="A87" t="s">
        <v>52</v>
      </c>
      <c s="34" t="s">
        <v>128</v>
      </c>
      <c s="34" t="s">
        <v>1880</v>
      </c>
      <c s="35" t="s">
        <v>5</v>
      </c>
      <c s="6" t="s">
        <v>1881</v>
      </c>
      <c s="36" t="s">
        <v>83</v>
      </c>
      <c s="37">
        <v>10</v>
      </c>
      <c s="36">
        <v>0</v>
      </c>
      <c s="36">
        <f>ROUND(G87*H87,6)</f>
      </c>
      <c r="L87" s="38">
        <v>0</v>
      </c>
      <c s="32">
        <f>ROUND(ROUND(L87,2)*ROUND(G87,3),2)</f>
      </c>
      <c s="36" t="s">
        <v>56</v>
      </c>
      <c>
        <f>(M87*21)/100</f>
      </c>
      <c t="s">
        <v>27</v>
      </c>
    </row>
    <row r="88" spans="1:5" ht="12.75">
      <c r="A88" s="35" t="s">
        <v>57</v>
      </c>
      <c r="E88" s="39" t="s">
        <v>5</v>
      </c>
    </row>
    <row r="89" spans="1:5" ht="12.75">
      <c r="A89" s="35" t="s">
        <v>58</v>
      </c>
      <c r="E89" s="40" t="s">
        <v>1857</v>
      </c>
    </row>
    <row r="90" spans="1:5" ht="89.25">
      <c r="A90" t="s">
        <v>59</v>
      </c>
      <c r="E90" s="39" t="s">
        <v>1882</v>
      </c>
    </row>
    <row r="91" spans="1:16" ht="25.5">
      <c r="A91" t="s">
        <v>52</v>
      </c>
      <c s="34" t="s">
        <v>131</v>
      </c>
      <c s="34" t="s">
        <v>1883</v>
      </c>
      <c s="35" t="s">
        <v>5</v>
      </c>
      <c s="6" t="s">
        <v>1884</v>
      </c>
      <c s="36" t="s">
        <v>83</v>
      </c>
      <c s="37">
        <v>2</v>
      </c>
      <c s="36">
        <v>0</v>
      </c>
      <c s="36">
        <f>ROUND(G91*H91,6)</f>
      </c>
      <c r="L91" s="38">
        <v>0</v>
      </c>
      <c s="32">
        <f>ROUND(ROUND(L91,2)*ROUND(G91,3),2)</f>
      </c>
      <c s="36" t="s">
        <v>56</v>
      </c>
      <c>
        <f>(M91*21)/100</f>
      </c>
      <c t="s">
        <v>27</v>
      </c>
    </row>
    <row r="92" spans="1:5" ht="12.75">
      <c r="A92" s="35" t="s">
        <v>57</v>
      </c>
      <c r="E92" s="39" t="s">
        <v>5</v>
      </c>
    </row>
    <row r="93" spans="1:5" ht="12.75">
      <c r="A93" s="35" t="s">
        <v>58</v>
      </c>
      <c r="E93" s="40" t="s">
        <v>1857</v>
      </c>
    </row>
    <row r="94" spans="1:5" ht="89.25">
      <c r="A94" t="s">
        <v>59</v>
      </c>
      <c r="E94" s="39" t="s">
        <v>1882</v>
      </c>
    </row>
    <row r="95" spans="1:16" ht="12.75">
      <c r="A95" t="s">
        <v>52</v>
      </c>
      <c s="34" t="s">
        <v>134</v>
      </c>
      <c s="34" t="s">
        <v>1885</v>
      </c>
      <c s="35" t="s">
        <v>5</v>
      </c>
      <c s="6" t="s">
        <v>1886</v>
      </c>
      <c s="36" t="s">
        <v>83</v>
      </c>
      <c s="37">
        <v>2</v>
      </c>
      <c s="36">
        <v>0</v>
      </c>
      <c s="36">
        <f>ROUND(G95*H95,6)</f>
      </c>
      <c r="L95" s="38">
        <v>0</v>
      </c>
      <c s="32">
        <f>ROUND(ROUND(L95,2)*ROUND(G95,3),2)</f>
      </c>
      <c s="36" t="s">
        <v>56</v>
      </c>
      <c>
        <f>(M95*21)/100</f>
      </c>
      <c t="s">
        <v>27</v>
      </c>
    </row>
    <row r="96" spans="1:5" ht="12.75">
      <c r="A96" s="35" t="s">
        <v>57</v>
      </c>
      <c r="E96" s="39" t="s">
        <v>5</v>
      </c>
    </row>
    <row r="97" spans="1:5" ht="12.75">
      <c r="A97" s="35" t="s">
        <v>58</v>
      </c>
      <c r="E97" s="40" t="s">
        <v>1857</v>
      </c>
    </row>
    <row r="98" spans="1:5" ht="89.25">
      <c r="A98" t="s">
        <v>59</v>
      </c>
      <c r="E98" s="39" t="s">
        <v>1887</v>
      </c>
    </row>
    <row r="99" spans="1:16" ht="12.75">
      <c r="A99" t="s">
        <v>52</v>
      </c>
      <c s="34" t="s">
        <v>138</v>
      </c>
      <c s="34" t="s">
        <v>1888</v>
      </c>
      <c s="35" t="s">
        <v>5</v>
      </c>
      <c s="6" t="s">
        <v>1889</v>
      </c>
      <c s="36" t="s">
        <v>83</v>
      </c>
      <c s="37">
        <v>14</v>
      </c>
      <c s="36">
        <v>0</v>
      </c>
      <c s="36">
        <f>ROUND(G99*H99,6)</f>
      </c>
      <c r="L99" s="38">
        <v>0</v>
      </c>
      <c s="32">
        <f>ROUND(ROUND(L99,2)*ROUND(G99,3),2)</f>
      </c>
      <c s="36" t="s">
        <v>56</v>
      </c>
      <c>
        <f>(M99*21)/100</f>
      </c>
      <c t="s">
        <v>27</v>
      </c>
    </row>
    <row r="100" spans="1:5" ht="12.75">
      <c r="A100" s="35" t="s">
        <v>57</v>
      </c>
      <c r="E100" s="39" t="s">
        <v>5</v>
      </c>
    </row>
    <row r="101" spans="1:5" ht="12.75">
      <c r="A101" s="35" t="s">
        <v>58</v>
      </c>
      <c r="E101" s="40" t="s">
        <v>1857</v>
      </c>
    </row>
    <row r="102" spans="1:5" ht="89.25">
      <c r="A102" t="s">
        <v>59</v>
      </c>
      <c r="E102" s="39" t="s">
        <v>1890</v>
      </c>
    </row>
    <row r="103" spans="1:16" ht="25.5">
      <c r="A103" t="s">
        <v>52</v>
      </c>
      <c s="34" t="s">
        <v>142</v>
      </c>
      <c s="34" t="s">
        <v>1891</v>
      </c>
      <c s="35" t="s">
        <v>5</v>
      </c>
      <c s="6" t="s">
        <v>1892</v>
      </c>
      <c s="36" t="s">
        <v>83</v>
      </c>
      <c s="37">
        <v>2</v>
      </c>
      <c s="36">
        <v>0</v>
      </c>
      <c s="36">
        <f>ROUND(G103*H103,6)</f>
      </c>
      <c r="L103" s="38">
        <v>0</v>
      </c>
      <c s="32">
        <f>ROUND(ROUND(L103,2)*ROUND(G103,3),2)</f>
      </c>
      <c s="36" t="s">
        <v>56</v>
      </c>
      <c>
        <f>(M103*21)/100</f>
      </c>
      <c t="s">
        <v>27</v>
      </c>
    </row>
    <row r="104" spans="1:5" ht="12.75">
      <c r="A104" s="35" t="s">
        <v>57</v>
      </c>
      <c r="E104" s="39" t="s">
        <v>5</v>
      </c>
    </row>
    <row r="105" spans="1:5" ht="12.75">
      <c r="A105" s="35" t="s">
        <v>58</v>
      </c>
      <c r="E105" s="40" t="s">
        <v>1857</v>
      </c>
    </row>
    <row r="106" spans="1:5" ht="89.25">
      <c r="A106" t="s">
        <v>59</v>
      </c>
      <c r="E106" s="39" t="s">
        <v>1893</v>
      </c>
    </row>
    <row r="107" spans="1:16" ht="12.75">
      <c r="A107" t="s">
        <v>52</v>
      </c>
      <c s="34" t="s">
        <v>146</v>
      </c>
      <c s="34" t="s">
        <v>1894</v>
      </c>
      <c s="35" t="s">
        <v>5</v>
      </c>
      <c s="6" t="s">
        <v>1895</v>
      </c>
      <c s="36" t="s">
        <v>83</v>
      </c>
      <c s="37">
        <v>24</v>
      </c>
      <c s="36">
        <v>0</v>
      </c>
      <c s="36">
        <f>ROUND(G107*H107,6)</f>
      </c>
      <c r="L107" s="38">
        <v>0</v>
      </c>
      <c s="32">
        <f>ROUND(ROUND(L107,2)*ROUND(G107,3),2)</f>
      </c>
      <c s="36" t="s">
        <v>56</v>
      </c>
      <c>
        <f>(M107*21)/100</f>
      </c>
      <c t="s">
        <v>27</v>
      </c>
    </row>
    <row r="108" spans="1:5" ht="12.75">
      <c r="A108" s="35" t="s">
        <v>57</v>
      </c>
      <c r="E108" s="39" t="s">
        <v>5</v>
      </c>
    </row>
    <row r="109" spans="1:5" ht="12.75">
      <c r="A109" s="35" t="s">
        <v>58</v>
      </c>
      <c r="E109" s="40" t="s">
        <v>1857</v>
      </c>
    </row>
    <row r="110" spans="1:5" ht="89.25">
      <c r="A110" t="s">
        <v>59</v>
      </c>
      <c r="E110" s="39" t="s">
        <v>1896</v>
      </c>
    </row>
    <row r="111" spans="1:16" ht="12.75">
      <c r="A111" t="s">
        <v>52</v>
      </c>
      <c s="34" t="s">
        <v>149</v>
      </c>
      <c s="34" t="s">
        <v>1897</v>
      </c>
      <c s="35" t="s">
        <v>5</v>
      </c>
      <c s="6" t="s">
        <v>1898</v>
      </c>
      <c s="36" t="s">
        <v>83</v>
      </c>
      <c s="37">
        <v>2</v>
      </c>
      <c s="36">
        <v>0</v>
      </c>
      <c s="36">
        <f>ROUND(G111*H111,6)</f>
      </c>
      <c r="L111" s="38">
        <v>0</v>
      </c>
      <c s="32">
        <f>ROUND(ROUND(L111,2)*ROUND(G111,3),2)</f>
      </c>
      <c s="36" t="s">
        <v>56</v>
      </c>
      <c>
        <f>(M111*21)/100</f>
      </c>
      <c t="s">
        <v>27</v>
      </c>
    </row>
    <row r="112" spans="1:5" ht="12.75">
      <c r="A112" s="35" t="s">
        <v>57</v>
      </c>
      <c r="E112" s="39" t="s">
        <v>5</v>
      </c>
    </row>
    <row r="113" spans="1:5" ht="12.75">
      <c r="A113" s="35" t="s">
        <v>58</v>
      </c>
      <c r="E113" s="40" t="s">
        <v>1857</v>
      </c>
    </row>
    <row r="114" spans="1:5" ht="114.75">
      <c r="A114" t="s">
        <v>59</v>
      </c>
      <c r="E114" s="39" t="s">
        <v>1899</v>
      </c>
    </row>
    <row r="115" spans="1:16" ht="12.75">
      <c r="A115" t="s">
        <v>52</v>
      </c>
      <c s="34" t="s">
        <v>152</v>
      </c>
      <c s="34" t="s">
        <v>1900</v>
      </c>
      <c s="35" t="s">
        <v>5</v>
      </c>
      <c s="6" t="s">
        <v>1901</v>
      </c>
      <c s="36" t="s">
        <v>83</v>
      </c>
      <c s="37">
        <v>6</v>
      </c>
      <c s="36">
        <v>0</v>
      </c>
      <c s="36">
        <f>ROUND(G115*H115,6)</f>
      </c>
      <c r="L115" s="38">
        <v>0</v>
      </c>
      <c s="32">
        <f>ROUND(ROUND(L115,2)*ROUND(G115,3),2)</f>
      </c>
      <c s="36" t="s">
        <v>56</v>
      </c>
      <c>
        <f>(M115*21)/100</f>
      </c>
      <c t="s">
        <v>27</v>
      </c>
    </row>
    <row r="116" spans="1:5" ht="12.75">
      <c r="A116" s="35" t="s">
        <v>57</v>
      </c>
      <c r="E116" s="39" t="s">
        <v>5</v>
      </c>
    </row>
    <row r="117" spans="1:5" ht="12.75">
      <c r="A117" s="35" t="s">
        <v>58</v>
      </c>
      <c r="E117" s="40" t="s">
        <v>1857</v>
      </c>
    </row>
    <row r="118" spans="1:5" ht="127.5">
      <c r="A118" t="s">
        <v>59</v>
      </c>
      <c r="E118" s="39" t="s">
        <v>1902</v>
      </c>
    </row>
    <row r="119" spans="1:16" ht="12.75">
      <c r="A119" t="s">
        <v>52</v>
      </c>
      <c s="34" t="s">
        <v>155</v>
      </c>
      <c s="34" t="s">
        <v>1903</v>
      </c>
      <c s="35" t="s">
        <v>5</v>
      </c>
      <c s="6" t="s">
        <v>1904</v>
      </c>
      <c s="36" t="s">
        <v>83</v>
      </c>
      <c s="37">
        <v>2</v>
      </c>
      <c s="36">
        <v>0</v>
      </c>
      <c s="36">
        <f>ROUND(G119*H119,6)</f>
      </c>
      <c r="L119" s="38">
        <v>0</v>
      </c>
      <c s="32">
        <f>ROUND(ROUND(L119,2)*ROUND(G119,3),2)</f>
      </c>
      <c s="36" t="s">
        <v>56</v>
      </c>
      <c>
        <f>(M119*21)/100</f>
      </c>
      <c t="s">
        <v>27</v>
      </c>
    </row>
    <row r="120" spans="1:5" ht="12.75">
      <c r="A120" s="35" t="s">
        <v>57</v>
      </c>
      <c r="E120" s="39" t="s">
        <v>5</v>
      </c>
    </row>
    <row r="121" spans="1:5" ht="12.75">
      <c r="A121" s="35" t="s">
        <v>58</v>
      </c>
      <c r="E121" s="40" t="s">
        <v>1857</v>
      </c>
    </row>
    <row r="122" spans="1:5" ht="127.5">
      <c r="A122" t="s">
        <v>59</v>
      </c>
      <c r="E122" s="39" t="s">
        <v>1902</v>
      </c>
    </row>
    <row r="123" spans="1:16" ht="38.25">
      <c r="A123" t="s">
        <v>52</v>
      </c>
      <c s="34" t="s">
        <v>159</v>
      </c>
      <c s="34" t="s">
        <v>501</v>
      </c>
      <c s="35" t="s">
        <v>5</v>
      </c>
      <c s="6" t="s">
        <v>1905</v>
      </c>
      <c s="36" t="s">
        <v>83</v>
      </c>
      <c s="37">
        <v>2</v>
      </c>
      <c s="36">
        <v>0</v>
      </c>
      <c s="36">
        <f>ROUND(G123*H123,6)</f>
      </c>
      <c r="L123" s="38">
        <v>0</v>
      </c>
      <c s="32">
        <f>ROUND(ROUND(L123,2)*ROUND(G123,3),2)</f>
      </c>
      <c s="36" t="s">
        <v>56</v>
      </c>
      <c>
        <f>(M123*21)/100</f>
      </c>
      <c t="s">
        <v>27</v>
      </c>
    </row>
    <row r="124" spans="1:5" ht="12.75">
      <c r="A124" s="35" t="s">
        <v>57</v>
      </c>
      <c r="E124" s="39" t="s">
        <v>5</v>
      </c>
    </row>
    <row r="125" spans="1:5" ht="12.75">
      <c r="A125" s="35" t="s">
        <v>58</v>
      </c>
      <c r="E125" s="40" t="s">
        <v>1857</v>
      </c>
    </row>
    <row r="126" spans="1:5" ht="114.75">
      <c r="A126" t="s">
        <v>59</v>
      </c>
      <c r="E126" s="39" t="s">
        <v>1906</v>
      </c>
    </row>
    <row r="127" spans="1:16" ht="12.75">
      <c r="A127" t="s">
        <v>52</v>
      </c>
      <c s="34" t="s">
        <v>162</v>
      </c>
      <c s="34" t="s">
        <v>1907</v>
      </c>
      <c s="35" t="s">
        <v>5</v>
      </c>
      <c s="6" t="s">
        <v>1908</v>
      </c>
      <c s="36" t="s">
        <v>280</v>
      </c>
      <c s="37">
        <v>120</v>
      </c>
      <c s="36">
        <v>0</v>
      </c>
      <c s="36">
        <f>ROUND(G127*H127,6)</f>
      </c>
      <c r="L127" s="38">
        <v>0</v>
      </c>
      <c s="32">
        <f>ROUND(ROUND(L127,2)*ROUND(G127,3),2)</f>
      </c>
      <c s="36" t="s">
        <v>56</v>
      </c>
      <c>
        <f>(M127*21)/100</f>
      </c>
      <c t="s">
        <v>27</v>
      </c>
    </row>
    <row r="128" spans="1:5" ht="12.75">
      <c r="A128" s="35" t="s">
        <v>57</v>
      </c>
      <c r="E128" s="39" t="s">
        <v>5</v>
      </c>
    </row>
    <row r="129" spans="1:5" ht="12.75">
      <c r="A129" s="35" t="s">
        <v>58</v>
      </c>
      <c r="E129" s="40" t="s">
        <v>1857</v>
      </c>
    </row>
    <row r="130" spans="1:5" ht="89.25">
      <c r="A130" t="s">
        <v>59</v>
      </c>
      <c r="E130" s="39" t="s">
        <v>1909</v>
      </c>
    </row>
    <row r="131" spans="1:13" ht="12.75">
      <c r="A131" t="s">
        <v>49</v>
      </c>
      <c r="C131" s="31" t="s">
        <v>419</v>
      </c>
      <c r="E131" s="33" t="s">
        <v>1910</v>
      </c>
      <c r="J131" s="32">
        <f>0</f>
      </c>
      <c s="32">
        <f>0</f>
      </c>
      <c s="32">
        <f>0+L132+L136+L140+L144+L148+L152+L156+L160+L164+L168+L172+L176+L180+L184+L188+L192+L196+L200+L204</f>
      </c>
      <c s="32">
        <f>0+M132+M136+M140+M144+M148+M152+M156+M160+M164+M168+M172+M176+M180+M184+M188+M192+M196+M200+M204</f>
      </c>
    </row>
    <row r="132" spans="1:16" ht="12.75">
      <c r="A132" t="s">
        <v>52</v>
      </c>
      <c s="34" t="s">
        <v>166</v>
      </c>
      <c s="34" t="s">
        <v>1911</v>
      </c>
      <c s="35" t="s">
        <v>5</v>
      </c>
      <c s="6" t="s">
        <v>1912</v>
      </c>
      <c s="36" t="s">
        <v>68</v>
      </c>
      <c s="37">
        <v>12</v>
      </c>
      <c s="36">
        <v>0</v>
      </c>
      <c s="36">
        <f>ROUND(G132*H132,6)</f>
      </c>
      <c r="L132" s="38">
        <v>0</v>
      </c>
      <c s="32">
        <f>ROUND(ROUND(L132,2)*ROUND(G132,3),2)</f>
      </c>
      <c s="36" t="s">
        <v>56</v>
      </c>
      <c>
        <f>(M132*21)/100</f>
      </c>
      <c t="s">
        <v>27</v>
      </c>
    </row>
    <row r="133" spans="1:5" ht="12.75">
      <c r="A133" s="35" t="s">
        <v>57</v>
      </c>
      <c r="E133" s="39" t="s">
        <v>5</v>
      </c>
    </row>
    <row r="134" spans="1:5" ht="12.75">
      <c r="A134" s="35" t="s">
        <v>58</v>
      </c>
      <c r="E134" s="40" t="s">
        <v>1857</v>
      </c>
    </row>
    <row r="135" spans="1:5" ht="102">
      <c r="A135" t="s">
        <v>59</v>
      </c>
      <c r="E135" s="39" t="s">
        <v>1913</v>
      </c>
    </row>
    <row r="136" spans="1:16" ht="12.75">
      <c r="A136" t="s">
        <v>52</v>
      </c>
      <c s="34" t="s">
        <v>170</v>
      </c>
      <c s="34" t="s">
        <v>415</v>
      </c>
      <c s="35" t="s">
        <v>5</v>
      </c>
      <c s="6" t="s">
        <v>416</v>
      </c>
      <c s="36" t="s">
        <v>68</v>
      </c>
      <c s="37">
        <v>360</v>
      </c>
      <c s="36">
        <v>0</v>
      </c>
      <c s="36">
        <f>ROUND(G136*H136,6)</f>
      </c>
      <c r="L136" s="38">
        <v>0</v>
      </c>
      <c s="32">
        <f>ROUND(ROUND(L136,2)*ROUND(G136,3),2)</f>
      </c>
      <c s="36" t="s">
        <v>56</v>
      </c>
      <c>
        <f>(M136*21)/100</f>
      </c>
      <c t="s">
        <v>27</v>
      </c>
    </row>
    <row r="137" spans="1:5" ht="12.75">
      <c r="A137" s="35" t="s">
        <v>57</v>
      </c>
      <c r="E137" s="39" t="s">
        <v>5</v>
      </c>
    </row>
    <row r="138" spans="1:5" ht="12.75">
      <c r="A138" s="35" t="s">
        <v>58</v>
      </c>
      <c r="E138" s="40" t="s">
        <v>1857</v>
      </c>
    </row>
    <row r="139" spans="1:5" ht="127.5">
      <c r="A139" t="s">
        <v>59</v>
      </c>
      <c r="E139" s="39" t="s">
        <v>418</v>
      </c>
    </row>
    <row r="140" spans="1:16" ht="12.75">
      <c r="A140" t="s">
        <v>52</v>
      </c>
      <c s="34" t="s">
        <v>173</v>
      </c>
      <c s="34" t="s">
        <v>1914</v>
      </c>
      <c s="35" t="s">
        <v>5</v>
      </c>
      <c s="6" t="s">
        <v>1915</v>
      </c>
      <c s="36" t="s">
        <v>83</v>
      </c>
      <c s="37">
        <v>16</v>
      </c>
      <c s="36">
        <v>0</v>
      </c>
      <c s="36">
        <f>ROUND(G140*H140,6)</f>
      </c>
      <c r="L140" s="38">
        <v>0</v>
      </c>
      <c s="32">
        <f>ROUND(ROUND(L140,2)*ROUND(G140,3),2)</f>
      </c>
      <c s="36" t="s">
        <v>56</v>
      </c>
      <c>
        <f>(M140*21)/100</f>
      </c>
      <c t="s">
        <v>27</v>
      </c>
    </row>
    <row r="141" spans="1:5" ht="12.75">
      <c r="A141" s="35" t="s">
        <v>57</v>
      </c>
      <c r="E141" s="39" t="s">
        <v>5</v>
      </c>
    </row>
    <row r="142" spans="1:5" ht="12.75">
      <c r="A142" s="35" t="s">
        <v>58</v>
      </c>
      <c r="E142" s="40" t="s">
        <v>1857</v>
      </c>
    </row>
    <row r="143" spans="1:5" ht="102">
      <c r="A143" t="s">
        <v>59</v>
      </c>
      <c r="E143" s="39" t="s">
        <v>1916</v>
      </c>
    </row>
    <row r="144" spans="1:16" ht="12.75">
      <c r="A144" t="s">
        <v>52</v>
      </c>
      <c s="34" t="s">
        <v>177</v>
      </c>
      <c s="34" t="s">
        <v>786</v>
      </c>
      <c s="35" t="s">
        <v>5</v>
      </c>
      <c s="6" t="s">
        <v>425</v>
      </c>
      <c s="36" t="s">
        <v>83</v>
      </c>
      <c s="37">
        <v>12</v>
      </c>
      <c s="36">
        <v>0</v>
      </c>
      <c s="36">
        <f>ROUND(G144*H144,6)</f>
      </c>
      <c r="L144" s="38">
        <v>0</v>
      </c>
      <c s="32">
        <f>ROUND(ROUND(L144,2)*ROUND(G144,3),2)</f>
      </c>
      <c s="36" t="s">
        <v>56</v>
      </c>
      <c>
        <f>(M144*21)/100</f>
      </c>
      <c t="s">
        <v>27</v>
      </c>
    </row>
    <row r="145" spans="1:5" ht="12.75">
      <c r="A145" s="35" t="s">
        <v>57</v>
      </c>
      <c r="E145" s="39" t="s">
        <v>5</v>
      </c>
    </row>
    <row r="146" spans="1:5" ht="12.75">
      <c r="A146" s="35" t="s">
        <v>58</v>
      </c>
      <c r="E146" s="40" t="s">
        <v>1857</v>
      </c>
    </row>
    <row r="147" spans="1:5" ht="102">
      <c r="A147" t="s">
        <v>59</v>
      </c>
      <c r="E147" s="39" t="s">
        <v>426</v>
      </c>
    </row>
    <row r="148" spans="1:16" ht="12.75">
      <c r="A148" t="s">
        <v>52</v>
      </c>
      <c s="34" t="s">
        <v>181</v>
      </c>
      <c s="34" t="s">
        <v>484</v>
      </c>
      <c s="35" t="s">
        <v>5</v>
      </c>
      <c s="6" t="s">
        <v>485</v>
      </c>
      <c s="36" t="s">
        <v>68</v>
      </c>
      <c s="37">
        <v>210</v>
      </c>
      <c s="36">
        <v>0</v>
      </c>
      <c s="36">
        <f>ROUND(G148*H148,6)</f>
      </c>
      <c r="L148" s="38">
        <v>0</v>
      </c>
      <c s="32">
        <f>ROUND(ROUND(L148,2)*ROUND(G148,3),2)</f>
      </c>
      <c s="36" t="s">
        <v>56</v>
      </c>
      <c>
        <f>(M148*21)/100</f>
      </c>
      <c t="s">
        <v>27</v>
      </c>
    </row>
    <row r="149" spans="1:5" ht="12.75">
      <c r="A149" s="35" t="s">
        <v>57</v>
      </c>
      <c r="E149" s="39" t="s">
        <v>5</v>
      </c>
    </row>
    <row r="150" spans="1:5" ht="12.75">
      <c r="A150" s="35" t="s">
        <v>58</v>
      </c>
      <c r="E150" s="40" t="s">
        <v>1857</v>
      </c>
    </row>
    <row r="151" spans="1:5" ht="89.25">
      <c r="A151" t="s">
        <v>59</v>
      </c>
      <c r="E151" s="39" t="s">
        <v>435</v>
      </c>
    </row>
    <row r="152" spans="1:16" ht="12.75">
      <c r="A152" t="s">
        <v>52</v>
      </c>
      <c s="34" t="s">
        <v>185</v>
      </c>
      <c s="34" t="s">
        <v>433</v>
      </c>
      <c s="35" t="s">
        <v>5</v>
      </c>
      <c s="6" t="s">
        <v>434</v>
      </c>
      <c s="36" t="s">
        <v>68</v>
      </c>
      <c s="37">
        <v>665</v>
      </c>
      <c s="36">
        <v>0</v>
      </c>
      <c s="36">
        <f>ROUND(G152*H152,6)</f>
      </c>
      <c r="L152" s="38">
        <v>0</v>
      </c>
      <c s="32">
        <f>ROUND(ROUND(L152,2)*ROUND(G152,3),2)</f>
      </c>
      <c s="36" t="s">
        <v>56</v>
      </c>
      <c>
        <f>(M152*21)/100</f>
      </c>
      <c t="s">
        <v>27</v>
      </c>
    </row>
    <row r="153" spans="1:5" ht="12.75">
      <c r="A153" s="35" t="s">
        <v>57</v>
      </c>
      <c r="E153" s="39" t="s">
        <v>5</v>
      </c>
    </row>
    <row r="154" spans="1:5" ht="12.75">
      <c r="A154" s="35" t="s">
        <v>58</v>
      </c>
      <c r="E154" s="40" t="s">
        <v>1857</v>
      </c>
    </row>
    <row r="155" spans="1:5" ht="89.25">
      <c r="A155" t="s">
        <v>59</v>
      </c>
      <c r="E155" s="39" t="s">
        <v>435</v>
      </c>
    </row>
    <row r="156" spans="1:16" ht="25.5">
      <c r="A156" t="s">
        <v>52</v>
      </c>
      <c s="34" t="s">
        <v>189</v>
      </c>
      <c s="34" t="s">
        <v>1917</v>
      </c>
      <c s="35" t="s">
        <v>5</v>
      </c>
      <c s="6" t="s">
        <v>491</v>
      </c>
      <c s="36" t="s">
        <v>83</v>
      </c>
      <c s="37">
        <v>32</v>
      </c>
      <c s="36">
        <v>0</v>
      </c>
      <c s="36">
        <f>ROUND(G156*H156,6)</f>
      </c>
      <c r="L156" s="38">
        <v>0</v>
      </c>
      <c s="32">
        <f>ROUND(ROUND(L156,2)*ROUND(G156,3),2)</f>
      </c>
      <c s="36" t="s">
        <v>56</v>
      </c>
      <c>
        <f>(M156*21)/100</f>
      </c>
      <c t="s">
        <v>27</v>
      </c>
    </row>
    <row r="157" spans="1:5" ht="12.75">
      <c r="A157" s="35" t="s">
        <v>57</v>
      </c>
      <c r="E157" s="39" t="s">
        <v>5</v>
      </c>
    </row>
    <row r="158" spans="1:5" ht="12.75">
      <c r="A158" s="35" t="s">
        <v>58</v>
      </c>
      <c r="E158" s="40" t="s">
        <v>1857</v>
      </c>
    </row>
    <row r="159" spans="1:5" ht="102">
      <c r="A159" t="s">
        <v>59</v>
      </c>
      <c r="E159" s="39" t="s">
        <v>439</v>
      </c>
    </row>
    <row r="160" spans="1:16" ht="25.5">
      <c r="A160" t="s">
        <v>52</v>
      </c>
      <c s="34" t="s">
        <v>193</v>
      </c>
      <c s="34" t="s">
        <v>488</v>
      </c>
      <c s="35" t="s">
        <v>5</v>
      </c>
      <c s="6" t="s">
        <v>438</v>
      </c>
      <c s="36" t="s">
        <v>83</v>
      </c>
      <c s="37">
        <v>31</v>
      </c>
      <c s="36">
        <v>0</v>
      </c>
      <c s="36">
        <f>ROUND(G160*H160,6)</f>
      </c>
      <c r="L160" s="38">
        <v>0</v>
      </c>
      <c s="32">
        <f>ROUND(ROUND(L160,2)*ROUND(G160,3),2)</f>
      </c>
      <c s="36" t="s">
        <v>56</v>
      </c>
      <c>
        <f>(M160*21)/100</f>
      </c>
      <c t="s">
        <v>27</v>
      </c>
    </row>
    <row r="161" spans="1:5" ht="12.75">
      <c r="A161" s="35" t="s">
        <v>57</v>
      </c>
      <c r="E161" s="39" t="s">
        <v>5</v>
      </c>
    </row>
    <row r="162" spans="1:5" ht="12.75">
      <c r="A162" s="35" t="s">
        <v>58</v>
      </c>
      <c r="E162" s="40" t="s">
        <v>1857</v>
      </c>
    </row>
    <row r="163" spans="1:5" ht="102">
      <c r="A163" t="s">
        <v>59</v>
      </c>
      <c r="E163" s="39" t="s">
        <v>439</v>
      </c>
    </row>
    <row r="164" spans="1:16" ht="25.5">
      <c r="A164" t="s">
        <v>52</v>
      </c>
      <c s="34" t="s">
        <v>197</v>
      </c>
      <c s="34" t="s">
        <v>1918</v>
      </c>
      <c s="35" t="s">
        <v>5</v>
      </c>
      <c s="6" t="s">
        <v>1919</v>
      </c>
      <c s="36" t="s">
        <v>83</v>
      </c>
      <c s="37">
        <v>5</v>
      </c>
      <c s="36">
        <v>0</v>
      </c>
      <c s="36">
        <f>ROUND(G164*H164,6)</f>
      </c>
      <c r="L164" s="38">
        <v>0</v>
      </c>
      <c s="32">
        <f>ROUND(ROUND(L164,2)*ROUND(G164,3),2)</f>
      </c>
      <c s="36" t="s">
        <v>56</v>
      </c>
      <c>
        <f>(M164*21)/100</f>
      </c>
      <c t="s">
        <v>27</v>
      </c>
    </row>
    <row r="165" spans="1:5" ht="12.75">
      <c r="A165" s="35" t="s">
        <v>57</v>
      </c>
      <c r="E165" s="39" t="s">
        <v>5</v>
      </c>
    </row>
    <row r="166" spans="1:5" ht="12.75">
      <c r="A166" s="35" t="s">
        <v>58</v>
      </c>
      <c r="E166" s="40" t="s">
        <v>1857</v>
      </c>
    </row>
    <row r="167" spans="1:5" ht="102">
      <c r="A167" t="s">
        <v>59</v>
      </c>
      <c r="E167" s="39" t="s">
        <v>439</v>
      </c>
    </row>
    <row r="168" spans="1:16" ht="12.75">
      <c r="A168" t="s">
        <v>52</v>
      </c>
      <c s="34" t="s">
        <v>201</v>
      </c>
      <c s="34" t="s">
        <v>1920</v>
      </c>
      <c s="35" t="s">
        <v>5</v>
      </c>
      <c s="6" t="s">
        <v>1921</v>
      </c>
      <c s="36" t="s">
        <v>68</v>
      </c>
      <c s="37">
        <v>665</v>
      </c>
      <c s="36">
        <v>0</v>
      </c>
      <c s="36">
        <f>ROUND(G168*H168,6)</f>
      </c>
      <c r="L168" s="38">
        <v>0</v>
      </c>
      <c s="32">
        <f>ROUND(ROUND(L168,2)*ROUND(G168,3),2)</f>
      </c>
      <c s="36" t="s">
        <v>56</v>
      </c>
      <c>
        <f>(M168*21)/100</f>
      </c>
      <c t="s">
        <v>27</v>
      </c>
    </row>
    <row r="169" spans="1:5" ht="12.75">
      <c r="A169" s="35" t="s">
        <v>57</v>
      </c>
      <c r="E169" s="39" t="s">
        <v>5</v>
      </c>
    </row>
    <row r="170" spans="1:5" ht="12.75">
      <c r="A170" s="35" t="s">
        <v>58</v>
      </c>
      <c r="E170" s="40" t="s">
        <v>1857</v>
      </c>
    </row>
    <row r="171" spans="1:5" ht="76.5">
      <c r="A171" t="s">
        <v>59</v>
      </c>
      <c r="E171" s="39" t="s">
        <v>1922</v>
      </c>
    </row>
    <row r="172" spans="1:16" ht="12.75">
      <c r="A172" t="s">
        <v>52</v>
      </c>
      <c s="34" t="s">
        <v>205</v>
      </c>
      <c s="34" t="s">
        <v>1923</v>
      </c>
      <c s="35" t="s">
        <v>5</v>
      </c>
      <c s="6" t="s">
        <v>1924</v>
      </c>
      <c s="36" t="s">
        <v>83</v>
      </c>
      <c s="37">
        <v>31</v>
      </c>
      <c s="36">
        <v>0</v>
      </c>
      <c s="36">
        <f>ROUND(G172*H172,6)</f>
      </c>
      <c r="L172" s="38">
        <v>0</v>
      </c>
      <c s="32">
        <f>ROUND(ROUND(L172,2)*ROUND(G172,3),2)</f>
      </c>
      <c s="36" t="s">
        <v>56</v>
      </c>
      <c>
        <f>(M172*21)/100</f>
      </c>
      <c t="s">
        <v>27</v>
      </c>
    </row>
    <row r="173" spans="1:5" ht="12.75">
      <c r="A173" s="35" t="s">
        <v>57</v>
      </c>
      <c r="E173" s="39" t="s">
        <v>5</v>
      </c>
    </row>
    <row r="174" spans="1:5" ht="12.75">
      <c r="A174" s="35" t="s">
        <v>58</v>
      </c>
      <c r="E174" s="40" t="s">
        <v>1857</v>
      </c>
    </row>
    <row r="175" spans="1:5" ht="89.25">
      <c r="A175" t="s">
        <v>59</v>
      </c>
      <c r="E175" s="39" t="s">
        <v>1925</v>
      </c>
    </row>
    <row r="176" spans="1:16" ht="25.5">
      <c r="A176" t="s">
        <v>52</v>
      </c>
      <c s="34" t="s">
        <v>209</v>
      </c>
      <c s="34" t="s">
        <v>1926</v>
      </c>
      <c s="35" t="s">
        <v>5</v>
      </c>
      <c s="6" t="s">
        <v>1927</v>
      </c>
      <c s="36" t="s">
        <v>83</v>
      </c>
      <c s="37">
        <v>12</v>
      </c>
      <c s="36">
        <v>0</v>
      </c>
      <c s="36">
        <f>ROUND(G176*H176,6)</f>
      </c>
      <c r="L176" s="38">
        <v>0</v>
      </c>
      <c s="32">
        <f>ROUND(ROUND(L176,2)*ROUND(G176,3),2)</f>
      </c>
      <c s="36" t="s">
        <v>56</v>
      </c>
      <c>
        <f>(M176*21)/100</f>
      </c>
      <c t="s">
        <v>27</v>
      </c>
    </row>
    <row r="177" spans="1:5" ht="12.75">
      <c r="A177" s="35" t="s">
        <v>57</v>
      </c>
      <c r="E177" s="39" t="s">
        <v>5</v>
      </c>
    </row>
    <row r="178" spans="1:5" ht="12.75">
      <c r="A178" s="35" t="s">
        <v>58</v>
      </c>
      <c r="E178" s="40" t="s">
        <v>1857</v>
      </c>
    </row>
    <row r="179" spans="1:5" ht="114.75">
      <c r="A179" t="s">
        <v>59</v>
      </c>
      <c r="E179" s="39" t="s">
        <v>1928</v>
      </c>
    </row>
    <row r="180" spans="1:16" ht="12.75">
      <c r="A180" t="s">
        <v>52</v>
      </c>
      <c s="34" t="s">
        <v>213</v>
      </c>
      <c s="34" t="s">
        <v>1929</v>
      </c>
      <c s="35" t="s">
        <v>5</v>
      </c>
      <c s="6" t="s">
        <v>1930</v>
      </c>
      <c s="36" t="s">
        <v>83</v>
      </c>
      <c s="37">
        <v>12</v>
      </c>
      <c s="36">
        <v>0</v>
      </c>
      <c s="36">
        <f>ROUND(G180*H180,6)</f>
      </c>
      <c r="L180" s="38">
        <v>0</v>
      </c>
      <c s="32">
        <f>ROUND(ROUND(L180,2)*ROUND(G180,3),2)</f>
      </c>
      <c s="36" t="s">
        <v>56</v>
      </c>
      <c>
        <f>(M180*21)/100</f>
      </c>
      <c t="s">
        <v>27</v>
      </c>
    </row>
    <row r="181" spans="1:5" ht="12.75">
      <c r="A181" s="35" t="s">
        <v>57</v>
      </c>
      <c r="E181" s="39" t="s">
        <v>5</v>
      </c>
    </row>
    <row r="182" spans="1:5" ht="12.75">
      <c r="A182" s="35" t="s">
        <v>58</v>
      </c>
      <c r="E182" s="40" t="s">
        <v>1857</v>
      </c>
    </row>
    <row r="183" spans="1:5" ht="89.25">
      <c r="A183" t="s">
        <v>59</v>
      </c>
      <c r="E183" s="39" t="s">
        <v>1931</v>
      </c>
    </row>
    <row r="184" spans="1:16" ht="25.5">
      <c r="A184" t="s">
        <v>52</v>
      </c>
      <c s="34" t="s">
        <v>217</v>
      </c>
      <c s="34" t="s">
        <v>499</v>
      </c>
      <c s="35" t="s">
        <v>5</v>
      </c>
      <c s="6" t="s">
        <v>1932</v>
      </c>
      <c s="36" t="s">
        <v>83</v>
      </c>
      <c s="37">
        <v>1</v>
      </c>
      <c s="36">
        <v>0</v>
      </c>
      <c s="36">
        <f>ROUND(G184*H184,6)</f>
      </c>
      <c r="L184" s="38">
        <v>0</v>
      </c>
      <c s="32">
        <f>ROUND(ROUND(L184,2)*ROUND(G184,3),2)</f>
      </c>
      <c s="36" t="s">
        <v>56</v>
      </c>
      <c>
        <f>(M184*21)/100</f>
      </c>
      <c t="s">
        <v>27</v>
      </c>
    </row>
    <row r="185" spans="1:5" ht="12.75">
      <c r="A185" s="35" t="s">
        <v>57</v>
      </c>
      <c r="E185" s="39" t="s">
        <v>5</v>
      </c>
    </row>
    <row r="186" spans="1:5" ht="12.75">
      <c r="A186" s="35" t="s">
        <v>58</v>
      </c>
      <c r="E186" s="40" t="s">
        <v>5</v>
      </c>
    </row>
    <row r="187" spans="1:5" ht="114.75">
      <c r="A187" t="s">
        <v>59</v>
      </c>
      <c r="E187" s="39" t="s">
        <v>1906</v>
      </c>
    </row>
    <row r="188" spans="1:16" ht="12.75">
      <c r="A188" t="s">
        <v>52</v>
      </c>
      <c s="34" t="s">
        <v>221</v>
      </c>
      <c s="34" t="s">
        <v>1933</v>
      </c>
      <c s="35" t="s">
        <v>5</v>
      </c>
      <c s="6" t="s">
        <v>1934</v>
      </c>
      <c s="36" t="s">
        <v>83</v>
      </c>
      <c s="37">
        <v>5</v>
      </c>
      <c s="36">
        <v>0</v>
      </c>
      <c s="36">
        <f>ROUND(G188*H188,6)</f>
      </c>
      <c r="L188" s="38">
        <v>0</v>
      </c>
      <c s="32">
        <f>ROUND(ROUND(L188,2)*ROUND(G188,3),2)</f>
      </c>
      <c s="36" t="s">
        <v>56</v>
      </c>
      <c>
        <f>(M188*21)/100</f>
      </c>
      <c t="s">
        <v>27</v>
      </c>
    </row>
    <row r="189" spans="1:5" ht="12.75">
      <c r="A189" s="35" t="s">
        <v>57</v>
      </c>
      <c r="E189" s="39" t="s">
        <v>5</v>
      </c>
    </row>
    <row r="190" spans="1:5" ht="12.75">
      <c r="A190" s="35" t="s">
        <v>58</v>
      </c>
      <c r="E190" s="40" t="s">
        <v>1857</v>
      </c>
    </row>
    <row r="191" spans="1:5" ht="76.5">
      <c r="A191" t="s">
        <v>59</v>
      </c>
      <c r="E191" s="39" t="s">
        <v>1935</v>
      </c>
    </row>
    <row r="192" spans="1:16" ht="12.75">
      <c r="A192" t="s">
        <v>52</v>
      </c>
      <c s="34" t="s">
        <v>225</v>
      </c>
      <c s="34" t="s">
        <v>1936</v>
      </c>
      <c s="35" t="s">
        <v>5</v>
      </c>
      <c s="6" t="s">
        <v>1937</v>
      </c>
      <c s="36" t="s">
        <v>83</v>
      </c>
      <c s="37">
        <v>1</v>
      </c>
      <c s="36">
        <v>0</v>
      </c>
      <c s="36">
        <f>ROUND(G192*H192,6)</f>
      </c>
      <c r="L192" s="38">
        <v>0</v>
      </c>
      <c s="32">
        <f>ROUND(ROUND(L192,2)*ROUND(G192,3),2)</f>
      </c>
      <c s="36" t="s">
        <v>56</v>
      </c>
      <c>
        <f>(M192*21)/100</f>
      </c>
      <c t="s">
        <v>27</v>
      </c>
    </row>
    <row r="193" spans="1:5" ht="12.75">
      <c r="A193" s="35" t="s">
        <v>57</v>
      </c>
      <c r="E193" s="39" t="s">
        <v>5</v>
      </c>
    </row>
    <row r="194" spans="1:5" ht="12.75">
      <c r="A194" s="35" t="s">
        <v>58</v>
      </c>
      <c r="E194" s="40" t="s">
        <v>1857</v>
      </c>
    </row>
    <row r="195" spans="1:5" ht="76.5">
      <c r="A195" t="s">
        <v>59</v>
      </c>
      <c r="E195" s="39" t="s">
        <v>1938</v>
      </c>
    </row>
    <row r="196" spans="1:16" ht="12.75">
      <c r="A196" t="s">
        <v>52</v>
      </c>
      <c s="34" t="s">
        <v>229</v>
      </c>
      <c s="34" t="s">
        <v>505</v>
      </c>
      <c s="35" t="s">
        <v>5</v>
      </c>
      <c s="6" t="s">
        <v>506</v>
      </c>
      <c s="36" t="s">
        <v>280</v>
      </c>
      <c s="37">
        <v>48</v>
      </c>
      <c s="36">
        <v>0</v>
      </c>
      <c s="36">
        <f>ROUND(G196*H196,6)</f>
      </c>
      <c r="L196" s="38">
        <v>0</v>
      </c>
      <c s="32">
        <f>ROUND(ROUND(L196,2)*ROUND(G196,3),2)</f>
      </c>
      <c s="36" t="s">
        <v>56</v>
      </c>
      <c>
        <f>(M196*21)/100</f>
      </c>
      <c t="s">
        <v>27</v>
      </c>
    </row>
    <row r="197" spans="1:5" ht="12.75">
      <c r="A197" s="35" t="s">
        <v>57</v>
      </c>
      <c r="E197" s="39" t="s">
        <v>5</v>
      </c>
    </row>
    <row r="198" spans="1:5" ht="12.75">
      <c r="A198" s="35" t="s">
        <v>58</v>
      </c>
      <c r="E198" s="40" t="s">
        <v>1857</v>
      </c>
    </row>
    <row r="199" spans="1:5" ht="89.25">
      <c r="A199" t="s">
        <v>59</v>
      </c>
      <c r="E199" s="39" t="s">
        <v>1939</v>
      </c>
    </row>
    <row r="200" spans="1:16" ht="12.75">
      <c r="A200" t="s">
        <v>52</v>
      </c>
      <c s="34" t="s">
        <v>233</v>
      </c>
      <c s="34" t="s">
        <v>1940</v>
      </c>
      <c s="35" t="s">
        <v>5</v>
      </c>
      <c s="6" t="s">
        <v>1941</v>
      </c>
      <c s="36" t="s">
        <v>280</v>
      </c>
      <c s="37">
        <v>24</v>
      </c>
      <c s="36">
        <v>0</v>
      </c>
      <c s="36">
        <f>ROUND(G200*H200,6)</f>
      </c>
      <c r="L200" s="38">
        <v>0</v>
      </c>
      <c s="32">
        <f>ROUND(ROUND(L200,2)*ROUND(G200,3),2)</f>
      </c>
      <c s="36" t="s">
        <v>56</v>
      </c>
      <c>
        <f>(M200*21)/100</f>
      </c>
      <c t="s">
        <v>27</v>
      </c>
    </row>
    <row r="201" spans="1:5" ht="12.75">
      <c r="A201" s="35" t="s">
        <v>57</v>
      </c>
      <c r="E201" s="39" t="s">
        <v>5</v>
      </c>
    </row>
    <row r="202" spans="1:5" ht="12.75">
      <c r="A202" s="35" t="s">
        <v>58</v>
      </c>
      <c r="E202" s="40" t="s">
        <v>1857</v>
      </c>
    </row>
    <row r="203" spans="1:5" ht="102">
      <c r="A203" t="s">
        <v>59</v>
      </c>
      <c r="E203" s="39" t="s">
        <v>1942</v>
      </c>
    </row>
    <row r="204" spans="1:16" ht="12.75">
      <c r="A204" t="s">
        <v>52</v>
      </c>
      <c s="34" t="s">
        <v>237</v>
      </c>
      <c s="34" t="s">
        <v>1943</v>
      </c>
      <c s="35" t="s">
        <v>5</v>
      </c>
      <c s="6" t="s">
        <v>1944</v>
      </c>
      <c s="36" t="s">
        <v>83</v>
      </c>
      <c s="37">
        <v>60</v>
      </c>
      <c s="36">
        <v>0</v>
      </c>
      <c s="36">
        <f>ROUND(G204*H204,6)</f>
      </c>
      <c r="L204" s="38">
        <v>0</v>
      </c>
      <c s="32">
        <f>ROUND(ROUND(L204,2)*ROUND(G204,3),2)</f>
      </c>
      <c s="36" t="s">
        <v>56</v>
      </c>
      <c>
        <f>(M204*21)/100</f>
      </c>
      <c t="s">
        <v>27</v>
      </c>
    </row>
    <row r="205" spans="1:5" ht="12.75">
      <c r="A205" s="35" t="s">
        <v>57</v>
      </c>
      <c r="E205" s="39" t="s">
        <v>5</v>
      </c>
    </row>
    <row r="206" spans="1:5" ht="12.75">
      <c r="A206" s="35" t="s">
        <v>58</v>
      </c>
      <c r="E206" s="40" t="s">
        <v>1857</v>
      </c>
    </row>
    <row r="207" spans="1:5" ht="102">
      <c r="A207" t="s">
        <v>59</v>
      </c>
      <c r="E207" s="39" t="s">
        <v>1945</v>
      </c>
    </row>
    <row r="208" spans="1:13" ht="12.75">
      <c r="A208" t="s">
        <v>49</v>
      </c>
      <c r="C208" s="31" t="s">
        <v>85</v>
      </c>
      <c r="E208" s="33" t="s">
        <v>1410</v>
      </c>
      <c r="J208" s="32">
        <f>0</f>
      </c>
      <c s="32">
        <f>0</f>
      </c>
      <c s="32">
        <f>0+L209</f>
      </c>
      <c s="32">
        <f>0+M209</f>
      </c>
    </row>
    <row r="209" spans="1:16" ht="12.75">
      <c r="A209" t="s">
        <v>52</v>
      </c>
      <c s="34" t="s">
        <v>241</v>
      </c>
      <c s="34" t="s">
        <v>1946</v>
      </c>
      <c s="35" t="s">
        <v>5</v>
      </c>
      <c s="6" t="s">
        <v>1947</v>
      </c>
      <c s="36" t="s">
        <v>68</v>
      </c>
      <c s="37">
        <v>18</v>
      </c>
      <c s="36">
        <v>0</v>
      </c>
      <c s="36">
        <f>ROUND(G209*H209,6)</f>
      </c>
      <c r="L209" s="38">
        <v>0</v>
      </c>
      <c s="32">
        <f>ROUND(ROUND(L209,2)*ROUND(G209,3),2)</f>
      </c>
      <c s="36" t="s">
        <v>56</v>
      </c>
      <c>
        <f>(M209*21)/100</f>
      </c>
      <c t="s">
        <v>27</v>
      </c>
    </row>
    <row r="210" spans="1:5" ht="12.75">
      <c r="A210" s="35" t="s">
        <v>57</v>
      </c>
      <c r="E210" s="39" t="s">
        <v>5</v>
      </c>
    </row>
    <row r="211" spans="1:5" ht="12.75">
      <c r="A211" s="35" t="s">
        <v>58</v>
      </c>
      <c r="E211" s="40" t="s">
        <v>1857</v>
      </c>
    </row>
    <row r="212" spans="1:5" ht="242.25">
      <c r="A212" t="s">
        <v>59</v>
      </c>
      <c r="E212" s="39" t="s">
        <v>1948</v>
      </c>
    </row>
    <row r="213" spans="1:13" ht="12.75">
      <c r="A213" t="s">
        <v>49</v>
      </c>
      <c r="C213" s="31" t="s">
        <v>89</v>
      </c>
      <c r="E213" s="33" t="s">
        <v>1127</v>
      </c>
      <c r="J213" s="32">
        <f>0</f>
      </c>
      <c s="32">
        <f>0</f>
      </c>
      <c s="32">
        <f>0+L214</f>
      </c>
      <c s="32">
        <f>0+M214</f>
      </c>
    </row>
    <row r="214" spans="1:16" ht="12.75">
      <c r="A214" t="s">
        <v>52</v>
      </c>
      <c s="34" t="s">
        <v>245</v>
      </c>
      <c s="34" t="s">
        <v>1701</v>
      </c>
      <c s="35" t="s">
        <v>5</v>
      </c>
      <c s="6" t="s">
        <v>1702</v>
      </c>
      <c s="36" t="s">
        <v>55</v>
      </c>
      <c s="37">
        <v>2</v>
      </c>
      <c s="36">
        <v>0</v>
      </c>
      <c s="36">
        <f>ROUND(G214*H214,6)</f>
      </c>
      <c r="L214" s="38">
        <v>0</v>
      </c>
      <c s="32">
        <f>ROUND(ROUND(L214,2)*ROUND(G214,3),2)</f>
      </c>
      <c s="36" t="s">
        <v>56</v>
      </c>
      <c>
        <f>(M214*21)/100</f>
      </c>
      <c t="s">
        <v>27</v>
      </c>
    </row>
    <row r="215" spans="1:5" ht="12.75">
      <c r="A215" s="35" t="s">
        <v>57</v>
      </c>
      <c r="E215" s="39" t="s">
        <v>5</v>
      </c>
    </row>
    <row r="216" spans="1:5" ht="12.75">
      <c r="A216" s="35" t="s">
        <v>58</v>
      </c>
      <c r="E216" s="40" t="s">
        <v>1857</v>
      </c>
    </row>
    <row r="217" spans="1:5" ht="114.75">
      <c r="A217" t="s">
        <v>59</v>
      </c>
      <c r="E217" s="39" t="s">
        <v>1700</v>
      </c>
    </row>
    <row r="218" spans="1:13" ht="12.75">
      <c r="A218" t="s">
        <v>49</v>
      </c>
      <c r="C218" s="31" t="s">
        <v>649</v>
      </c>
      <c r="E218" s="33" t="s">
        <v>650</v>
      </c>
      <c r="J218" s="32">
        <f>0</f>
      </c>
      <c s="32">
        <f>0</f>
      </c>
      <c s="32">
        <f>0+L219+L223+L227+L231+L235+L239</f>
      </c>
      <c s="32">
        <f>0+M219+M223+M227+M231+M235+M239</f>
      </c>
    </row>
    <row r="219" spans="1:16" ht="25.5">
      <c r="A219" t="s">
        <v>52</v>
      </c>
      <c s="34" t="s">
        <v>249</v>
      </c>
      <c s="34" t="s">
        <v>1715</v>
      </c>
      <c s="35" t="s">
        <v>652</v>
      </c>
      <c s="6" t="s">
        <v>1716</v>
      </c>
      <c s="36" t="s">
        <v>654</v>
      </c>
      <c s="37">
        <v>87</v>
      </c>
      <c s="36">
        <v>0</v>
      </c>
      <c s="36">
        <f>ROUND(G219*H219,6)</f>
      </c>
      <c r="L219" s="38">
        <v>0</v>
      </c>
      <c s="32">
        <f>ROUND(ROUND(L219,2)*ROUND(G219,3),2)</f>
      </c>
      <c s="36" t="s">
        <v>655</v>
      </c>
      <c>
        <f>(M219*21)/100</f>
      </c>
      <c t="s">
        <v>27</v>
      </c>
    </row>
    <row r="220" spans="1:5" ht="12.75">
      <c r="A220" s="35" t="s">
        <v>57</v>
      </c>
      <c r="E220" s="39" t="s">
        <v>656</v>
      </c>
    </row>
    <row r="221" spans="1:5" ht="12.75">
      <c r="A221" s="35" t="s">
        <v>58</v>
      </c>
      <c r="E221" s="40" t="s">
        <v>5</v>
      </c>
    </row>
    <row r="222" spans="1:5" ht="165.75">
      <c r="A222" t="s">
        <v>59</v>
      </c>
      <c r="E222" s="39" t="s">
        <v>657</v>
      </c>
    </row>
    <row r="223" spans="1:16" ht="25.5">
      <c r="A223" t="s">
        <v>52</v>
      </c>
      <c s="34" t="s">
        <v>253</v>
      </c>
      <c s="34" t="s">
        <v>1371</v>
      </c>
      <c s="35" t="s">
        <v>652</v>
      </c>
      <c s="6" t="s">
        <v>1372</v>
      </c>
      <c s="36" t="s">
        <v>654</v>
      </c>
      <c s="37">
        <v>5.2</v>
      </c>
      <c s="36">
        <v>0</v>
      </c>
      <c s="36">
        <f>ROUND(G223*H223,6)</f>
      </c>
      <c r="L223" s="38">
        <v>0</v>
      </c>
      <c s="32">
        <f>ROUND(ROUND(L223,2)*ROUND(G223,3),2)</f>
      </c>
      <c s="36" t="s">
        <v>655</v>
      </c>
      <c>
        <f>(M223*21)/100</f>
      </c>
      <c t="s">
        <v>27</v>
      </c>
    </row>
    <row r="224" spans="1:5" ht="12.75">
      <c r="A224" s="35" t="s">
        <v>57</v>
      </c>
      <c r="E224" s="39" t="s">
        <v>656</v>
      </c>
    </row>
    <row r="225" spans="1:5" ht="12.75">
      <c r="A225" s="35" t="s">
        <v>58</v>
      </c>
      <c r="E225" s="40" t="s">
        <v>5</v>
      </c>
    </row>
    <row r="226" spans="1:5" ht="165.75">
      <c r="A226" t="s">
        <v>59</v>
      </c>
      <c r="E226" s="39" t="s">
        <v>657</v>
      </c>
    </row>
    <row r="227" spans="1:16" ht="25.5">
      <c r="A227" t="s">
        <v>52</v>
      </c>
      <c s="34" t="s">
        <v>257</v>
      </c>
      <c s="34" t="s">
        <v>1949</v>
      </c>
      <c s="35" t="s">
        <v>652</v>
      </c>
      <c s="6" t="s">
        <v>1950</v>
      </c>
      <c s="36" t="s">
        <v>654</v>
      </c>
      <c s="37">
        <v>20.8</v>
      </c>
      <c s="36">
        <v>0</v>
      </c>
      <c s="36">
        <f>ROUND(G227*H227,6)</f>
      </c>
      <c r="L227" s="38">
        <v>0</v>
      </c>
      <c s="32">
        <f>ROUND(ROUND(L227,2)*ROUND(G227,3),2)</f>
      </c>
      <c s="36" t="s">
        <v>655</v>
      </c>
      <c>
        <f>(M227*21)/100</f>
      </c>
      <c t="s">
        <v>27</v>
      </c>
    </row>
    <row r="228" spans="1:5" ht="12.75">
      <c r="A228" s="35" t="s">
        <v>57</v>
      </c>
      <c r="E228" s="39" t="s">
        <v>656</v>
      </c>
    </row>
    <row r="229" spans="1:5" ht="12.75">
      <c r="A229" s="35" t="s">
        <v>58</v>
      </c>
      <c r="E229" s="40" t="s">
        <v>5</v>
      </c>
    </row>
    <row r="230" spans="1:5" ht="165.75">
      <c r="A230" t="s">
        <v>59</v>
      </c>
      <c r="E230" s="39" t="s">
        <v>657</v>
      </c>
    </row>
    <row r="231" spans="1:16" ht="38.25">
      <c r="A231" t="s">
        <v>52</v>
      </c>
      <c s="34" t="s">
        <v>261</v>
      </c>
      <c s="34" t="s">
        <v>658</v>
      </c>
      <c s="35" t="s">
        <v>652</v>
      </c>
      <c s="6" t="s">
        <v>659</v>
      </c>
      <c s="36" t="s">
        <v>654</v>
      </c>
      <c s="37">
        <v>0.1</v>
      </c>
      <c s="36">
        <v>0</v>
      </c>
      <c s="36">
        <f>ROUND(G231*H231,6)</f>
      </c>
      <c r="L231" s="38">
        <v>0</v>
      </c>
      <c s="32">
        <f>ROUND(ROUND(L231,2)*ROUND(G231,3),2)</f>
      </c>
      <c s="36" t="s">
        <v>655</v>
      </c>
      <c>
        <f>(M231*21)/100</f>
      </c>
      <c t="s">
        <v>27</v>
      </c>
    </row>
    <row r="232" spans="1:5" ht="25.5">
      <c r="A232" s="35" t="s">
        <v>57</v>
      </c>
      <c r="E232" s="39" t="s">
        <v>660</v>
      </c>
    </row>
    <row r="233" spans="1:5" ht="12.75">
      <c r="A233" s="35" t="s">
        <v>58</v>
      </c>
      <c r="E233" s="40" t="s">
        <v>5</v>
      </c>
    </row>
    <row r="234" spans="1:5" ht="165.75">
      <c r="A234" t="s">
        <v>59</v>
      </c>
      <c r="E234" s="39" t="s">
        <v>657</v>
      </c>
    </row>
    <row r="235" spans="1:16" ht="25.5">
      <c r="A235" t="s">
        <v>52</v>
      </c>
      <c s="34" t="s">
        <v>265</v>
      </c>
      <c s="34" t="s">
        <v>1725</v>
      </c>
      <c s="35" t="s">
        <v>652</v>
      </c>
      <c s="6" t="s">
        <v>1726</v>
      </c>
      <c s="36" t="s">
        <v>654</v>
      </c>
      <c s="37">
        <v>0.2</v>
      </c>
      <c s="36">
        <v>0</v>
      </c>
      <c s="36">
        <f>ROUND(G235*H235,6)</f>
      </c>
      <c r="L235" s="38">
        <v>0</v>
      </c>
      <c s="32">
        <f>ROUND(ROUND(L235,2)*ROUND(G235,3),2)</f>
      </c>
      <c s="36" t="s">
        <v>655</v>
      </c>
      <c>
        <f>(M235*21)/100</f>
      </c>
      <c t="s">
        <v>27</v>
      </c>
    </row>
    <row r="236" spans="1:5" ht="25.5">
      <c r="A236" s="35" t="s">
        <v>57</v>
      </c>
      <c r="E236" s="39" t="s">
        <v>663</v>
      </c>
    </row>
    <row r="237" spans="1:5" ht="12.75">
      <c r="A237" s="35" t="s">
        <v>58</v>
      </c>
      <c r="E237" s="40" t="s">
        <v>5</v>
      </c>
    </row>
    <row r="238" spans="1:5" ht="165.75">
      <c r="A238" t="s">
        <v>59</v>
      </c>
      <c r="E238" s="39" t="s">
        <v>657</v>
      </c>
    </row>
    <row r="239" spans="1:16" ht="25.5">
      <c r="A239" t="s">
        <v>52</v>
      </c>
      <c s="34" t="s">
        <v>269</v>
      </c>
      <c s="34" t="s">
        <v>661</v>
      </c>
      <c s="35" t="s">
        <v>652</v>
      </c>
      <c s="6" t="s">
        <v>662</v>
      </c>
      <c s="36" t="s">
        <v>654</v>
      </c>
      <c s="37">
        <v>0.1</v>
      </c>
      <c s="36">
        <v>0</v>
      </c>
      <c s="36">
        <f>ROUND(G239*H239,6)</f>
      </c>
      <c r="L239" s="38">
        <v>0</v>
      </c>
      <c s="32">
        <f>ROUND(ROUND(L239,2)*ROUND(G239,3),2)</f>
      </c>
      <c s="36" t="s">
        <v>655</v>
      </c>
      <c>
        <f>(M239*21)/100</f>
      </c>
      <c t="s">
        <v>27</v>
      </c>
    </row>
    <row r="240" spans="1:5" ht="25.5">
      <c r="A240" s="35" t="s">
        <v>57</v>
      </c>
      <c r="E240" s="39" t="s">
        <v>663</v>
      </c>
    </row>
    <row r="241" spans="1:5" ht="12.75">
      <c r="A241" s="35" t="s">
        <v>58</v>
      </c>
      <c r="E241" s="40" t="s">
        <v>5</v>
      </c>
    </row>
    <row r="242" spans="1:5" ht="165.75">
      <c r="A242" t="s">
        <v>59</v>
      </c>
      <c r="E242" s="39" t="s">
        <v>657</v>
      </c>
    </row>
    <row r="243" spans="1:13" ht="12.75">
      <c r="A243" t="s">
        <v>46</v>
      </c>
      <c r="C243" s="31" t="s">
        <v>1951</v>
      </c>
      <c r="E243" s="33" t="s">
        <v>1952</v>
      </c>
      <c r="J243" s="32">
        <f>0+J244+J253+J258+J499</f>
      </c>
      <c s="32">
        <f>0+K244+K253+K258+K499</f>
      </c>
      <c s="32">
        <f>0+L244+L253+L258+L499</f>
      </c>
      <c s="32">
        <f>0+M244+M253+M258+M499</f>
      </c>
    </row>
    <row r="244" spans="1:13" ht="12.75">
      <c r="A244" t="s">
        <v>49</v>
      </c>
      <c r="C244" s="31" t="s">
        <v>50</v>
      </c>
      <c r="E244" s="33" t="s">
        <v>51</v>
      </c>
      <c r="J244" s="32">
        <f>0</f>
      </c>
      <c s="32">
        <f>0</f>
      </c>
      <c s="32">
        <f>0+L245+L249</f>
      </c>
      <c s="32">
        <f>0+M245+M249</f>
      </c>
    </row>
    <row r="245" spans="1:16" ht="12.75">
      <c r="A245" t="s">
        <v>52</v>
      </c>
      <c s="34" t="s">
        <v>50</v>
      </c>
      <c s="34" t="s">
        <v>569</v>
      </c>
      <c s="35" t="s">
        <v>5</v>
      </c>
      <c s="6" t="s">
        <v>570</v>
      </c>
      <c s="36" t="s">
        <v>55</v>
      </c>
      <c s="37">
        <v>105</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344.25">
      <c r="A248" t="s">
        <v>59</v>
      </c>
      <c r="E248" s="39" t="s">
        <v>571</v>
      </c>
    </row>
    <row r="249" spans="1:16" ht="12.75">
      <c r="A249" t="s">
        <v>52</v>
      </c>
      <c s="34" t="s">
        <v>27</v>
      </c>
      <c s="34" t="s">
        <v>572</v>
      </c>
      <c s="35" t="s">
        <v>5</v>
      </c>
      <c s="6" t="s">
        <v>573</v>
      </c>
      <c s="36" t="s">
        <v>68</v>
      </c>
      <c s="37">
        <v>35</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25.5">
      <c r="A252" t="s">
        <v>59</v>
      </c>
      <c r="E252" s="39" t="s">
        <v>69</v>
      </c>
    </row>
    <row r="253" spans="1:13" ht="12.75">
      <c r="A253" t="s">
        <v>49</v>
      </c>
      <c r="C253" s="31" t="s">
        <v>70</v>
      </c>
      <c r="E253" s="33" t="s">
        <v>1242</v>
      </c>
      <c r="J253" s="32">
        <f>0</f>
      </c>
      <c s="32">
        <f>0</f>
      </c>
      <c s="32">
        <f>0+L254</f>
      </c>
      <c s="32">
        <f>0+M254</f>
      </c>
    </row>
    <row r="254" spans="1:16" ht="12.75">
      <c r="A254" t="s">
        <v>52</v>
      </c>
      <c s="34" t="s">
        <v>26</v>
      </c>
      <c s="34" t="s">
        <v>1953</v>
      </c>
      <c s="35" t="s">
        <v>5</v>
      </c>
      <c s="6" t="s">
        <v>1954</v>
      </c>
      <c s="36" t="s">
        <v>77</v>
      </c>
      <c s="37">
        <v>15</v>
      </c>
      <c s="36">
        <v>0</v>
      </c>
      <c s="36">
        <f>ROUND(G254*H254,6)</f>
      </c>
      <c r="L254" s="38">
        <v>0</v>
      </c>
      <c s="32">
        <f>ROUND(ROUND(L254,2)*ROUND(G254,3),2)</f>
      </c>
      <c s="36" t="s">
        <v>56</v>
      </c>
      <c>
        <f>(M254*21)/100</f>
      </c>
      <c t="s">
        <v>27</v>
      </c>
    </row>
    <row r="255" spans="1:5" ht="12.75">
      <c r="A255" s="35" t="s">
        <v>57</v>
      </c>
      <c r="E255" s="39" t="s">
        <v>5</v>
      </c>
    </row>
    <row r="256" spans="1:5" ht="12.75">
      <c r="A256" s="35" t="s">
        <v>58</v>
      </c>
      <c r="E256" s="40" t="s">
        <v>5</v>
      </c>
    </row>
    <row r="257" spans="1:5" ht="153">
      <c r="A257" t="s">
        <v>59</v>
      </c>
      <c r="E257" s="39" t="s">
        <v>1955</v>
      </c>
    </row>
    <row r="258" spans="1:13" ht="12.75">
      <c r="A258" t="s">
        <v>49</v>
      </c>
      <c r="C258" s="31" t="s">
        <v>79</v>
      </c>
      <c r="E258" s="33" t="s">
        <v>80</v>
      </c>
      <c r="J258" s="32">
        <f>0</f>
      </c>
      <c s="32">
        <f>0</f>
      </c>
      <c s="32">
        <f>0+L259+L263+L267+L271+L275+L279+L283+L287+L291+L295+L299+L303+L307+L311+L315+L319+L323+L327+L331+L335+L339+L343+L347+L351+L355+L359+L363+L367+L371+L375+L379+L383+L387+L391+L395+L399+L403+L407+L411+L415+L419+L423+L427+L431+L435+L439+L443+L447+L451+L455+L459+L463+L467+L471+L475+L479+L483+L487+L491+L495</f>
      </c>
      <c s="32">
        <f>0+M259+M263+M267+M271+M275+M279+M283+M287+M291+M295+M299+M303+M307+M311+M315+M319+M323+M327+M331+M335+M339+M343+M347+M351+M355+M359+M363+M367+M371+M375+M379+M383+M387+M391+M395+M399+M403+M407+M411+M415+M419+M423+M427+M431+M435+M439+M443+M447+M451+M455+M459+M463+M467+M471+M475+M479+M483+M487+M491+M495</f>
      </c>
    </row>
    <row r="259" spans="1:16" ht="12.75">
      <c r="A259" t="s">
        <v>52</v>
      </c>
      <c s="34" t="s">
        <v>65</v>
      </c>
      <c s="34" t="s">
        <v>90</v>
      </c>
      <c s="35" t="s">
        <v>5</v>
      </c>
      <c s="6" t="s">
        <v>91</v>
      </c>
      <c s="36" t="s">
        <v>83</v>
      </c>
      <c s="37">
        <v>4</v>
      </c>
      <c s="36">
        <v>0</v>
      </c>
      <c s="36">
        <f>ROUND(G259*H259,6)</f>
      </c>
      <c r="L259" s="38">
        <v>0</v>
      </c>
      <c s="32">
        <f>ROUND(ROUND(L259,2)*ROUND(G259,3),2)</f>
      </c>
      <c s="36" t="s">
        <v>56</v>
      </c>
      <c>
        <f>(M259*21)/100</f>
      </c>
      <c t="s">
        <v>27</v>
      </c>
    </row>
    <row r="260" spans="1:5" ht="12.75">
      <c r="A260" s="35" t="s">
        <v>57</v>
      </c>
      <c r="E260" s="39" t="s">
        <v>5</v>
      </c>
    </row>
    <row r="261" spans="1:5" ht="12.75">
      <c r="A261" s="35" t="s">
        <v>58</v>
      </c>
      <c r="E261" s="40" t="s">
        <v>5</v>
      </c>
    </row>
    <row r="262" spans="1:5" ht="102">
      <c r="A262" t="s">
        <v>59</v>
      </c>
      <c r="E262" s="39" t="s">
        <v>760</v>
      </c>
    </row>
    <row r="263" spans="1:16" ht="12.75">
      <c r="A263" t="s">
        <v>52</v>
      </c>
      <c s="34" t="s">
        <v>70</v>
      </c>
      <c s="34" t="s">
        <v>98</v>
      </c>
      <c s="35" t="s">
        <v>5</v>
      </c>
      <c s="6" t="s">
        <v>99</v>
      </c>
      <c s="36" t="s">
        <v>68</v>
      </c>
      <c s="37">
        <v>75</v>
      </c>
      <c s="36">
        <v>0</v>
      </c>
      <c s="36">
        <f>ROUND(G263*H263,6)</f>
      </c>
      <c r="L263" s="38">
        <v>0</v>
      </c>
      <c s="32">
        <f>ROUND(ROUND(L263,2)*ROUND(G263,3),2)</f>
      </c>
      <c s="36" t="s">
        <v>56</v>
      </c>
      <c>
        <f>(M263*21)/100</f>
      </c>
      <c t="s">
        <v>27</v>
      </c>
    </row>
    <row r="264" spans="1:5" ht="12.75">
      <c r="A264" s="35" t="s">
        <v>57</v>
      </c>
      <c r="E264" s="39" t="s">
        <v>5</v>
      </c>
    </row>
    <row r="265" spans="1:5" ht="12.75">
      <c r="A265" s="35" t="s">
        <v>58</v>
      </c>
      <c r="E265" s="40" t="s">
        <v>5</v>
      </c>
    </row>
    <row r="266" spans="1:5" ht="102">
      <c r="A266" t="s">
        <v>59</v>
      </c>
      <c r="E266" s="39" t="s">
        <v>761</v>
      </c>
    </row>
    <row r="267" spans="1:16" ht="12.75">
      <c r="A267" t="s">
        <v>52</v>
      </c>
      <c s="34" t="s">
        <v>74</v>
      </c>
      <c s="34" t="s">
        <v>762</v>
      </c>
      <c s="35" t="s">
        <v>5</v>
      </c>
      <c s="6" t="s">
        <v>763</v>
      </c>
      <c s="36" t="s">
        <v>68</v>
      </c>
      <c s="37">
        <v>35</v>
      </c>
      <c s="36">
        <v>0</v>
      </c>
      <c s="36">
        <f>ROUND(G267*H267,6)</f>
      </c>
      <c r="L267" s="38">
        <v>0</v>
      </c>
      <c s="32">
        <f>ROUND(ROUND(L267,2)*ROUND(G267,3),2)</f>
      </c>
      <c s="36" t="s">
        <v>56</v>
      </c>
      <c>
        <f>(M267*21)/100</f>
      </c>
      <c t="s">
        <v>27</v>
      </c>
    </row>
    <row r="268" spans="1:5" ht="12.75">
      <c r="A268" s="35" t="s">
        <v>57</v>
      </c>
      <c r="E268" s="39" t="s">
        <v>5</v>
      </c>
    </row>
    <row r="269" spans="1:5" ht="12.75">
      <c r="A269" s="35" t="s">
        <v>58</v>
      </c>
      <c r="E269" s="40" t="s">
        <v>5</v>
      </c>
    </row>
    <row r="270" spans="1:5" ht="102">
      <c r="A270" t="s">
        <v>59</v>
      </c>
      <c r="E270" s="39" t="s">
        <v>764</v>
      </c>
    </row>
    <row r="271" spans="1:16" ht="12.75">
      <c r="A271" t="s">
        <v>52</v>
      </c>
      <c s="34" t="s">
        <v>79</v>
      </c>
      <c s="34" t="s">
        <v>1956</v>
      </c>
      <c s="35" t="s">
        <v>5</v>
      </c>
      <c s="6" t="s">
        <v>1957</v>
      </c>
      <c s="36" t="s">
        <v>68</v>
      </c>
      <c s="37">
        <v>75</v>
      </c>
      <c s="36">
        <v>0</v>
      </c>
      <c s="36">
        <f>ROUND(G271*H271,6)</f>
      </c>
      <c r="L271" s="38">
        <v>0</v>
      </c>
      <c s="32">
        <f>ROUND(ROUND(L271,2)*ROUND(G271,3),2)</f>
      </c>
      <c s="36" t="s">
        <v>56</v>
      </c>
      <c>
        <f>(M271*21)/100</f>
      </c>
      <c t="s">
        <v>27</v>
      </c>
    </row>
    <row r="272" spans="1:5" ht="12.75">
      <c r="A272" s="35" t="s">
        <v>57</v>
      </c>
      <c r="E272" s="39" t="s">
        <v>5</v>
      </c>
    </row>
    <row r="273" spans="1:5" ht="12.75">
      <c r="A273" s="35" t="s">
        <v>58</v>
      </c>
      <c r="E273" s="40" t="s">
        <v>5</v>
      </c>
    </row>
    <row r="274" spans="1:5" ht="140.25">
      <c r="A274" t="s">
        <v>59</v>
      </c>
      <c r="E274" s="39" t="s">
        <v>1958</v>
      </c>
    </row>
    <row r="275" spans="1:16" ht="25.5">
      <c r="A275" t="s">
        <v>52</v>
      </c>
      <c s="34" t="s">
        <v>85</v>
      </c>
      <c s="34" t="s">
        <v>121</v>
      </c>
      <c s="35" t="s">
        <v>5</v>
      </c>
      <c s="6" t="s">
        <v>122</v>
      </c>
      <c s="36" t="s">
        <v>83</v>
      </c>
      <c s="37">
        <v>20</v>
      </c>
      <c s="36">
        <v>0</v>
      </c>
      <c s="36">
        <f>ROUND(G275*H275,6)</f>
      </c>
      <c r="L275" s="38">
        <v>0</v>
      </c>
      <c s="32">
        <f>ROUND(ROUND(L275,2)*ROUND(G275,3),2)</f>
      </c>
      <c s="36" t="s">
        <v>56</v>
      </c>
      <c>
        <f>(M275*21)/100</f>
      </c>
      <c t="s">
        <v>27</v>
      </c>
    </row>
    <row r="276" spans="1:5" ht="12.75">
      <c r="A276" s="35" t="s">
        <v>57</v>
      </c>
      <c r="E276" s="39" t="s">
        <v>5</v>
      </c>
    </row>
    <row r="277" spans="1:5" ht="12.75">
      <c r="A277" s="35" t="s">
        <v>58</v>
      </c>
      <c r="E277" s="40" t="s">
        <v>5</v>
      </c>
    </row>
    <row r="278" spans="1:5" ht="102">
      <c r="A278" t="s">
        <v>59</v>
      </c>
      <c r="E278" s="39" t="s">
        <v>761</v>
      </c>
    </row>
    <row r="279" spans="1:16" ht="12.75">
      <c r="A279" t="s">
        <v>52</v>
      </c>
      <c s="34" t="s">
        <v>89</v>
      </c>
      <c s="34" t="s">
        <v>777</v>
      </c>
      <c s="35" t="s">
        <v>5</v>
      </c>
      <c s="6" t="s">
        <v>778</v>
      </c>
      <c s="36" t="s">
        <v>83</v>
      </c>
      <c s="37">
        <v>5</v>
      </c>
      <c s="36">
        <v>0</v>
      </c>
      <c s="36">
        <f>ROUND(G279*H279,6)</f>
      </c>
      <c r="L279" s="38">
        <v>0</v>
      </c>
      <c s="32">
        <f>ROUND(ROUND(L279,2)*ROUND(G279,3),2)</f>
      </c>
      <c s="36" t="s">
        <v>56</v>
      </c>
      <c>
        <f>(M279*21)/100</f>
      </c>
      <c t="s">
        <v>27</v>
      </c>
    </row>
    <row r="280" spans="1:5" ht="12.75">
      <c r="A280" s="35" t="s">
        <v>57</v>
      </c>
      <c r="E280" s="39" t="s">
        <v>5</v>
      </c>
    </row>
    <row r="281" spans="1:5" ht="12.75">
      <c r="A281" s="35" t="s">
        <v>58</v>
      </c>
      <c r="E281" s="40" t="s">
        <v>5</v>
      </c>
    </row>
    <row r="282" spans="1:5" ht="102">
      <c r="A282" t="s">
        <v>59</v>
      </c>
      <c r="E282" s="39" t="s">
        <v>1959</v>
      </c>
    </row>
    <row r="283" spans="1:16" ht="25.5">
      <c r="A283" t="s">
        <v>52</v>
      </c>
      <c s="34" t="s">
        <v>93</v>
      </c>
      <c s="34" t="s">
        <v>1960</v>
      </c>
      <c s="35" t="s">
        <v>5</v>
      </c>
      <c s="6" t="s">
        <v>1961</v>
      </c>
      <c s="36" t="s">
        <v>68</v>
      </c>
      <c s="37">
        <v>50</v>
      </c>
      <c s="36">
        <v>0</v>
      </c>
      <c s="36">
        <f>ROUND(G283*H283,6)</f>
      </c>
      <c r="L283" s="38">
        <v>0</v>
      </c>
      <c s="32">
        <f>ROUND(ROUND(L283,2)*ROUND(G283,3),2)</f>
      </c>
      <c s="36" t="s">
        <v>56</v>
      </c>
      <c>
        <f>(M283*21)/100</f>
      </c>
      <c t="s">
        <v>27</v>
      </c>
    </row>
    <row r="284" spans="1:5" ht="12.75">
      <c r="A284" s="35" t="s">
        <v>57</v>
      </c>
      <c r="E284" s="39" t="s">
        <v>5</v>
      </c>
    </row>
    <row r="285" spans="1:5" ht="12.75">
      <c r="A285" s="35" t="s">
        <v>58</v>
      </c>
      <c r="E285" s="40" t="s">
        <v>5</v>
      </c>
    </row>
    <row r="286" spans="1:5" ht="89.25">
      <c r="A286" t="s">
        <v>59</v>
      </c>
      <c r="E286" s="39" t="s">
        <v>435</v>
      </c>
    </row>
    <row r="287" spans="1:16" ht="12.75">
      <c r="A287" t="s">
        <v>52</v>
      </c>
      <c s="34" t="s">
        <v>97</v>
      </c>
      <c s="34" t="s">
        <v>1962</v>
      </c>
      <c s="35" t="s">
        <v>5</v>
      </c>
      <c s="6" t="s">
        <v>1963</v>
      </c>
      <c s="36" t="s">
        <v>793</v>
      </c>
      <c s="37">
        <v>0.03</v>
      </c>
      <c s="36">
        <v>0</v>
      </c>
      <c s="36">
        <f>ROUND(G287*H287,6)</f>
      </c>
      <c r="L287" s="38">
        <v>0</v>
      </c>
      <c s="32">
        <f>ROUND(ROUND(L287,2)*ROUND(G287,3),2)</f>
      </c>
      <c s="36" t="s">
        <v>56</v>
      </c>
      <c>
        <f>(M287*21)/100</f>
      </c>
      <c t="s">
        <v>27</v>
      </c>
    </row>
    <row r="288" spans="1:5" ht="12.75">
      <c r="A288" s="35" t="s">
        <v>57</v>
      </c>
      <c r="E288" s="39" t="s">
        <v>5</v>
      </c>
    </row>
    <row r="289" spans="1:5" ht="12.75">
      <c r="A289" s="35" t="s">
        <v>58</v>
      </c>
      <c r="E289" s="40" t="s">
        <v>5</v>
      </c>
    </row>
    <row r="290" spans="1:5" ht="153">
      <c r="A290" t="s">
        <v>59</v>
      </c>
      <c r="E290" s="39" t="s">
        <v>794</v>
      </c>
    </row>
    <row r="291" spans="1:16" ht="25.5">
      <c r="A291" t="s">
        <v>52</v>
      </c>
      <c s="34" t="s">
        <v>100</v>
      </c>
      <c s="34" t="s">
        <v>795</v>
      </c>
      <c s="35" t="s">
        <v>5</v>
      </c>
      <c s="6" t="s">
        <v>796</v>
      </c>
      <c s="36" t="s">
        <v>68</v>
      </c>
      <c s="37">
        <v>10</v>
      </c>
      <c s="36">
        <v>0</v>
      </c>
      <c s="36">
        <f>ROUND(G291*H291,6)</f>
      </c>
      <c r="L291" s="38">
        <v>0</v>
      </c>
      <c s="32">
        <f>ROUND(ROUND(L291,2)*ROUND(G291,3),2)</f>
      </c>
      <c s="36" t="s">
        <v>56</v>
      </c>
      <c>
        <f>(M291*21)/100</f>
      </c>
      <c t="s">
        <v>27</v>
      </c>
    </row>
    <row r="292" spans="1:5" ht="12.75">
      <c r="A292" s="35" t="s">
        <v>57</v>
      </c>
      <c r="E292" s="39" t="s">
        <v>5</v>
      </c>
    </row>
    <row r="293" spans="1:5" ht="12.75">
      <c r="A293" s="35" t="s">
        <v>58</v>
      </c>
      <c r="E293" s="40" t="s">
        <v>5</v>
      </c>
    </row>
    <row r="294" spans="1:5" ht="114.75">
      <c r="A294" t="s">
        <v>59</v>
      </c>
      <c r="E294" s="39" t="s">
        <v>797</v>
      </c>
    </row>
    <row r="295" spans="1:16" ht="12.75">
      <c r="A295" t="s">
        <v>52</v>
      </c>
      <c s="34" t="s">
        <v>104</v>
      </c>
      <c s="34" t="s">
        <v>798</v>
      </c>
      <c s="35" t="s">
        <v>5</v>
      </c>
      <c s="6" t="s">
        <v>799</v>
      </c>
      <c s="36" t="s">
        <v>793</v>
      </c>
      <c s="37">
        <v>1.65</v>
      </c>
      <c s="36">
        <v>0</v>
      </c>
      <c s="36">
        <f>ROUND(G295*H295,6)</f>
      </c>
      <c r="L295" s="38">
        <v>0</v>
      </c>
      <c s="32">
        <f>ROUND(ROUND(L295,2)*ROUND(G295,3),2)</f>
      </c>
      <c s="36" t="s">
        <v>56</v>
      </c>
      <c>
        <f>(M295*21)/100</f>
      </c>
      <c t="s">
        <v>27</v>
      </c>
    </row>
    <row r="296" spans="1:5" ht="12.75">
      <c r="A296" s="35" t="s">
        <v>57</v>
      </c>
      <c r="E296" s="39" t="s">
        <v>5</v>
      </c>
    </row>
    <row r="297" spans="1:5" ht="12.75">
      <c r="A297" s="35" t="s">
        <v>58</v>
      </c>
      <c r="E297" s="40" t="s">
        <v>5</v>
      </c>
    </row>
    <row r="298" spans="1:5" ht="153">
      <c r="A298" t="s">
        <v>59</v>
      </c>
      <c r="E298" s="39" t="s">
        <v>648</v>
      </c>
    </row>
    <row r="299" spans="1:16" ht="25.5">
      <c r="A299" t="s">
        <v>52</v>
      </c>
      <c s="34" t="s">
        <v>108</v>
      </c>
      <c s="34" t="s">
        <v>801</v>
      </c>
      <c s="35" t="s">
        <v>5</v>
      </c>
      <c s="6" t="s">
        <v>802</v>
      </c>
      <c s="36" t="s">
        <v>68</v>
      </c>
      <c s="37">
        <v>110</v>
      </c>
      <c s="36">
        <v>0</v>
      </c>
      <c s="36">
        <f>ROUND(G299*H299,6)</f>
      </c>
      <c r="L299" s="38">
        <v>0</v>
      </c>
      <c s="32">
        <f>ROUND(ROUND(L299,2)*ROUND(G299,3),2)</f>
      </c>
      <c s="36" t="s">
        <v>56</v>
      </c>
      <c>
        <f>(M299*21)/100</f>
      </c>
      <c t="s">
        <v>27</v>
      </c>
    </row>
    <row r="300" spans="1:5" ht="12.75">
      <c r="A300" s="35" t="s">
        <v>57</v>
      </c>
      <c r="E300" s="39" t="s">
        <v>5</v>
      </c>
    </row>
    <row r="301" spans="1:5" ht="12.75">
      <c r="A301" s="35" t="s">
        <v>58</v>
      </c>
      <c r="E301" s="40" t="s">
        <v>5</v>
      </c>
    </row>
    <row r="302" spans="1:5" ht="114.75">
      <c r="A302" t="s">
        <v>59</v>
      </c>
      <c r="E302" s="39" t="s">
        <v>579</v>
      </c>
    </row>
    <row r="303" spans="1:16" ht="12.75">
      <c r="A303" t="s">
        <v>52</v>
      </c>
      <c s="34" t="s">
        <v>112</v>
      </c>
      <c s="34" t="s">
        <v>888</v>
      </c>
      <c s="35" t="s">
        <v>5</v>
      </c>
      <c s="6" t="s">
        <v>889</v>
      </c>
      <c s="36" t="s">
        <v>890</v>
      </c>
      <c s="37">
        <v>2.52</v>
      </c>
      <c s="36">
        <v>0</v>
      </c>
      <c s="36">
        <f>ROUND(G303*H303,6)</f>
      </c>
      <c r="L303" s="38">
        <v>0</v>
      </c>
      <c s="32">
        <f>ROUND(ROUND(L303,2)*ROUND(G303,3),2)</f>
      </c>
      <c s="36" t="s">
        <v>56</v>
      </c>
      <c>
        <f>(M303*21)/100</f>
      </c>
      <c t="s">
        <v>27</v>
      </c>
    </row>
    <row r="304" spans="1:5" ht="12.75">
      <c r="A304" s="35" t="s">
        <v>57</v>
      </c>
      <c r="E304" s="39" t="s">
        <v>5</v>
      </c>
    </row>
    <row r="305" spans="1:5" ht="12.75">
      <c r="A305" s="35" t="s">
        <v>58</v>
      </c>
      <c r="E305" s="40" t="s">
        <v>5</v>
      </c>
    </row>
    <row r="306" spans="1:5" ht="153">
      <c r="A306" t="s">
        <v>59</v>
      </c>
      <c r="E306" s="39" t="s">
        <v>892</v>
      </c>
    </row>
    <row r="307" spans="1:16" ht="12.75">
      <c r="A307" t="s">
        <v>52</v>
      </c>
      <c s="34" t="s">
        <v>116</v>
      </c>
      <c s="34" t="s">
        <v>900</v>
      </c>
      <c s="35" t="s">
        <v>5</v>
      </c>
      <c s="6" t="s">
        <v>901</v>
      </c>
      <c s="36" t="s">
        <v>68</v>
      </c>
      <c s="37">
        <v>160</v>
      </c>
      <c s="36">
        <v>0</v>
      </c>
      <c s="36">
        <f>ROUND(G307*H307,6)</f>
      </c>
      <c r="L307" s="38">
        <v>0</v>
      </c>
      <c s="32">
        <f>ROUND(ROUND(L307,2)*ROUND(G307,3),2)</f>
      </c>
      <c s="36" t="s">
        <v>56</v>
      </c>
      <c>
        <f>(M307*21)/100</f>
      </c>
      <c t="s">
        <v>27</v>
      </c>
    </row>
    <row r="308" spans="1:5" ht="12.75">
      <c r="A308" s="35" t="s">
        <v>57</v>
      </c>
      <c r="E308" s="39" t="s">
        <v>5</v>
      </c>
    </row>
    <row r="309" spans="1:5" ht="12.75">
      <c r="A309" s="35" t="s">
        <v>58</v>
      </c>
      <c r="E309" s="40" t="s">
        <v>5</v>
      </c>
    </row>
    <row r="310" spans="1:5" ht="114.75">
      <c r="A310" t="s">
        <v>59</v>
      </c>
      <c r="E310" s="39" t="s">
        <v>903</v>
      </c>
    </row>
    <row r="311" spans="1:16" ht="12.75">
      <c r="A311" t="s">
        <v>52</v>
      </c>
      <c s="34" t="s">
        <v>120</v>
      </c>
      <c s="34" t="s">
        <v>1964</v>
      </c>
      <c s="35" t="s">
        <v>5</v>
      </c>
      <c s="6" t="s">
        <v>1965</v>
      </c>
      <c s="36" t="s">
        <v>83</v>
      </c>
      <c s="37">
        <v>2</v>
      </c>
      <c s="36">
        <v>0</v>
      </c>
      <c s="36">
        <f>ROUND(G311*H311,6)</f>
      </c>
      <c r="L311" s="38">
        <v>0</v>
      </c>
      <c s="32">
        <f>ROUND(ROUND(L311,2)*ROUND(G311,3),2)</f>
      </c>
      <c s="36" t="s">
        <v>56</v>
      </c>
      <c>
        <f>(M311*21)/100</f>
      </c>
      <c t="s">
        <v>27</v>
      </c>
    </row>
    <row r="312" spans="1:5" ht="12.75">
      <c r="A312" s="35" t="s">
        <v>57</v>
      </c>
      <c r="E312" s="39" t="s">
        <v>5</v>
      </c>
    </row>
    <row r="313" spans="1:5" ht="12.75">
      <c r="A313" s="35" t="s">
        <v>58</v>
      </c>
      <c r="E313" s="40" t="s">
        <v>5</v>
      </c>
    </row>
    <row r="314" spans="1:5" ht="178.5">
      <c r="A314" t="s">
        <v>59</v>
      </c>
      <c r="E314" s="39" t="s">
        <v>600</v>
      </c>
    </row>
    <row r="315" spans="1:16" ht="12.75">
      <c r="A315" t="s">
        <v>52</v>
      </c>
      <c s="34" t="s">
        <v>123</v>
      </c>
      <c s="34" t="s">
        <v>1966</v>
      </c>
      <c s="35" t="s">
        <v>5</v>
      </c>
      <c s="6" t="s">
        <v>1967</v>
      </c>
      <c s="36" t="s">
        <v>83</v>
      </c>
      <c s="37">
        <v>2</v>
      </c>
      <c s="36">
        <v>0</v>
      </c>
      <c s="36">
        <f>ROUND(G315*H315,6)</f>
      </c>
      <c r="L315" s="38">
        <v>0</v>
      </c>
      <c s="32">
        <f>ROUND(ROUND(L315,2)*ROUND(G315,3),2)</f>
      </c>
      <c s="36" t="s">
        <v>56</v>
      </c>
      <c>
        <f>(M315*21)/100</f>
      </c>
      <c t="s">
        <v>27</v>
      </c>
    </row>
    <row r="316" spans="1:5" ht="12.75">
      <c r="A316" s="35" t="s">
        <v>57</v>
      </c>
      <c r="E316" s="39" t="s">
        <v>5</v>
      </c>
    </row>
    <row r="317" spans="1:5" ht="12.75">
      <c r="A317" s="35" t="s">
        <v>58</v>
      </c>
      <c r="E317" s="40" t="s">
        <v>5</v>
      </c>
    </row>
    <row r="318" spans="1:5" ht="127.5">
      <c r="A318" t="s">
        <v>59</v>
      </c>
      <c r="E318" s="39" t="s">
        <v>591</v>
      </c>
    </row>
    <row r="319" spans="1:16" ht="12.75">
      <c r="A319" t="s">
        <v>52</v>
      </c>
      <c s="34" t="s">
        <v>128</v>
      </c>
      <c s="34" t="s">
        <v>803</v>
      </c>
      <c s="35" t="s">
        <v>5</v>
      </c>
      <c s="6" t="s">
        <v>804</v>
      </c>
      <c s="36" t="s">
        <v>68</v>
      </c>
      <c s="37">
        <v>360</v>
      </c>
      <c s="36">
        <v>0</v>
      </c>
      <c s="36">
        <f>ROUND(G319*H319,6)</f>
      </c>
      <c r="L319" s="38">
        <v>0</v>
      </c>
      <c s="32">
        <f>ROUND(ROUND(L319,2)*ROUND(G319,3),2)</f>
      </c>
      <c s="36" t="s">
        <v>56</v>
      </c>
      <c>
        <f>(M319*21)/100</f>
      </c>
      <c t="s">
        <v>27</v>
      </c>
    </row>
    <row r="320" spans="1:5" ht="12.75">
      <c r="A320" s="35" t="s">
        <v>57</v>
      </c>
      <c r="E320" s="39" t="s">
        <v>5</v>
      </c>
    </row>
    <row r="321" spans="1:5" ht="12.75">
      <c r="A321" s="35" t="s">
        <v>58</v>
      </c>
      <c r="E321" s="40" t="s">
        <v>5</v>
      </c>
    </row>
    <row r="322" spans="1:5" ht="153">
      <c r="A322" t="s">
        <v>59</v>
      </c>
      <c r="E322" s="39" t="s">
        <v>805</v>
      </c>
    </row>
    <row r="323" spans="1:16" ht="12.75">
      <c r="A323" t="s">
        <v>52</v>
      </c>
      <c s="34" t="s">
        <v>131</v>
      </c>
      <c s="34" t="s">
        <v>806</v>
      </c>
      <c s="35" t="s">
        <v>5</v>
      </c>
      <c s="6" t="s">
        <v>807</v>
      </c>
      <c s="36" t="s">
        <v>68</v>
      </c>
      <c s="37">
        <v>360</v>
      </c>
      <c s="36">
        <v>0</v>
      </c>
      <c s="36">
        <f>ROUND(G323*H323,6)</f>
      </c>
      <c r="L323" s="38">
        <v>0</v>
      </c>
      <c s="32">
        <f>ROUND(ROUND(L323,2)*ROUND(G323,3),2)</f>
      </c>
      <c s="36" t="s">
        <v>56</v>
      </c>
      <c>
        <f>(M323*21)/100</f>
      </c>
      <c t="s">
        <v>27</v>
      </c>
    </row>
    <row r="324" spans="1:5" ht="12.75">
      <c r="A324" s="35" t="s">
        <v>57</v>
      </c>
      <c r="E324" s="39" t="s">
        <v>5</v>
      </c>
    </row>
    <row r="325" spans="1:5" ht="12.75">
      <c r="A325" s="35" t="s">
        <v>58</v>
      </c>
      <c r="E325" s="40" t="s">
        <v>5</v>
      </c>
    </row>
    <row r="326" spans="1:5" ht="114.75">
      <c r="A326" t="s">
        <v>59</v>
      </c>
      <c r="E326" s="39" t="s">
        <v>579</v>
      </c>
    </row>
    <row r="327" spans="1:16" ht="12.75">
      <c r="A327" t="s">
        <v>52</v>
      </c>
      <c s="34" t="s">
        <v>134</v>
      </c>
      <c s="34" t="s">
        <v>808</v>
      </c>
      <c s="35" t="s">
        <v>5</v>
      </c>
      <c s="6" t="s">
        <v>809</v>
      </c>
      <c s="36" t="s">
        <v>810</v>
      </c>
      <c s="37">
        <v>3</v>
      </c>
      <c s="36">
        <v>0</v>
      </c>
      <c s="36">
        <f>ROUND(G327*H327,6)</f>
      </c>
      <c r="L327" s="38">
        <v>0</v>
      </c>
      <c s="32">
        <f>ROUND(ROUND(L327,2)*ROUND(G327,3),2)</f>
      </c>
      <c s="36" t="s">
        <v>56</v>
      </c>
      <c>
        <f>(M327*21)/100</f>
      </c>
      <c t="s">
        <v>27</v>
      </c>
    </row>
    <row r="328" spans="1:5" ht="12.75">
      <c r="A328" s="35" t="s">
        <v>57</v>
      </c>
      <c r="E328" s="39" t="s">
        <v>5</v>
      </c>
    </row>
    <row r="329" spans="1:5" ht="12.75">
      <c r="A329" s="35" t="s">
        <v>58</v>
      </c>
      <c r="E329" s="40" t="s">
        <v>5</v>
      </c>
    </row>
    <row r="330" spans="1:5" ht="127.5">
      <c r="A330" t="s">
        <v>59</v>
      </c>
      <c r="E330" s="39" t="s">
        <v>811</v>
      </c>
    </row>
    <row r="331" spans="1:16" ht="12.75">
      <c r="A331" t="s">
        <v>52</v>
      </c>
      <c s="34" t="s">
        <v>138</v>
      </c>
      <c s="34" t="s">
        <v>1058</v>
      </c>
      <c s="35" t="s">
        <v>5</v>
      </c>
      <c s="6" t="s">
        <v>1059</v>
      </c>
      <c s="36" t="s">
        <v>68</v>
      </c>
      <c s="37">
        <v>360</v>
      </c>
      <c s="36">
        <v>0</v>
      </c>
      <c s="36">
        <f>ROUND(G331*H331,6)</f>
      </c>
      <c r="L331" s="38">
        <v>0</v>
      </c>
      <c s="32">
        <f>ROUND(ROUND(L331,2)*ROUND(G331,3),2)</f>
      </c>
      <c s="36" t="s">
        <v>56</v>
      </c>
      <c>
        <f>(M331*21)/100</f>
      </c>
      <c t="s">
        <v>27</v>
      </c>
    </row>
    <row r="332" spans="1:5" ht="12.75">
      <c r="A332" s="35" t="s">
        <v>57</v>
      </c>
      <c r="E332" s="39" t="s">
        <v>5</v>
      </c>
    </row>
    <row r="333" spans="1:5" ht="12.75">
      <c r="A333" s="35" t="s">
        <v>58</v>
      </c>
      <c r="E333" s="40" t="s">
        <v>5</v>
      </c>
    </row>
    <row r="334" spans="1:5" ht="127.5">
      <c r="A334" t="s">
        <v>59</v>
      </c>
      <c r="E334" s="39" t="s">
        <v>1060</v>
      </c>
    </row>
    <row r="335" spans="1:16" ht="12.75">
      <c r="A335" t="s">
        <v>52</v>
      </c>
      <c s="34" t="s">
        <v>142</v>
      </c>
      <c s="34" t="s">
        <v>911</v>
      </c>
      <c s="35" t="s">
        <v>5</v>
      </c>
      <c s="6" t="s">
        <v>912</v>
      </c>
      <c s="36" t="s">
        <v>83</v>
      </c>
      <c s="37">
        <v>20</v>
      </c>
      <c s="36">
        <v>0</v>
      </c>
      <c s="36">
        <f>ROUND(G335*H335,6)</f>
      </c>
      <c r="L335" s="38">
        <v>0</v>
      </c>
      <c s="32">
        <f>ROUND(ROUND(L335,2)*ROUND(G335,3),2)</f>
      </c>
      <c s="36" t="s">
        <v>56</v>
      </c>
      <c>
        <f>(M335*21)/100</f>
      </c>
      <c t="s">
        <v>27</v>
      </c>
    </row>
    <row r="336" spans="1:5" ht="12.75">
      <c r="A336" s="35" t="s">
        <v>57</v>
      </c>
      <c r="E336" s="39" t="s">
        <v>5</v>
      </c>
    </row>
    <row r="337" spans="1:5" ht="12.75">
      <c r="A337" s="35" t="s">
        <v>58</v>
      </c>
      <c r="E337" s="40" t="s">
        <v>5</v>
      </c>
    </row>
    <row r="338" spans="1:5" ht="178.5">
      <c r="A338" t="s">
        <v>59</v>
      </c>
      <c r="E338" s="39" t="s">
        <v>582</v>
      </c>
    </row>
    <row r="339" spans="1:16" ht="12.75">
      <c r="A339" t="s">
        <v>52</v>
      </c>
      <c s="34" t="s">
        <v>146</v>
      </c>
      <c s="34" t="s">
        <v>913</v>
      </c>
      <c s="35" t="s">
        <v>5</v>
      </c>
      <c s="6" t="s">
        <v>914</v>
      </c>
      <c s="36" t="s">
        <v>83</v>
      </c>
      <c s="37">
        <v>20</v>
      </c>
      <c s="36">
        <v>0</v>
      </c>
      <c s="36">
        <f>ROUND(G339*H339,6)</f>
      </c>
      <c r="L339" s="38">
        <v>0</v>
      </c>
      <c s="32">
        <f>ROUND(ROUND(L339,2)*ROUND(G339,3),2)</f>
      </c>
      <c s="36" t="s">
        <v>56</v>
      </c>
      <c>
        <f>(M339*21)/100</f>
      </c>
      <c t="s">
        <v>27</v>
      </c>
    </row>
    <row r="340" spans="1:5" ht="12.75">
      <c r="A340" s="35" t="s">
        <v>57</v>
      </c>
      <c r="E340" s="39" t="s">
        <v>5</v>
      </c>
    </row>
    <row r="341" spans="1:5" ht="12.75">
      <c r="A341" s="35" t="s">
        <v>58</v>
      </c>
      <c r="E341" s="40" t="s">
        <v>5</v>
      </c>
    </row>
    <row r="342" spans="1:5" ht="127.5">
      <c r="A342" t="s">
        <v>59</v>
      </c>
      <c r="E342" s="39" t="s">
        <v>330</v>
      </c>
    </row>
    <row r="343" spans="1:16" ht="12.75">
      <c r="A343" t="s">
        <v>52</v>
      </c>
      <c s="34" t="s">
        <v>149</v>
      </c>
      <c s="34" t="s">
        <v>1968</v>
      </c>
      <c s="35" t="s">
        <v>5</v>
      </c>
      <c s="6" t="s">
        <v>1969</v>
      </c>
      <c s="36" t="s">
        <v>83</v>
      </c>
      <c s="37">
        <v>5</v>
      </c>
      <c s="36">
        <v>0</v>
      </c>
      <c s="36">
        <f>ROUND(G343*H343,6)</f>
      </c>
      <c r="L343" s="38">
        <v>0</v>
      </c>
      <c s="32">
        <f>ROUND(ROUND(L343,2)*ROUND(G343,3),2)</f>
      </c>
      <c s="36" t="s">
        <v>56</v>
      </c>
      <c>
        <f>(M343*21)/100</f>
      </c>
      <c t="s">
        <v>27</v>
      </c>
    </row>
    <row r="344" spans="1:5" ht="12.75">
      <c r="A344" s="35" t="s">
        <v>57</v>
      </c>
      <c r="E344" s="39" t="s">
        <v>5</v>
      </c>
    </row>
    <row r="345" spans="1:5" ht="12.75">
      <c r="A345" s="35" t="s">
        <v>58</v>
      </c>
      <c r="E345" s="40" t="s">
        <v>5</v>
      </c>
    </row>
    <row r="346" spans="1:5" ht="178.5">
      <c r="A346" t="s">
        <v>59</v>
      </c>
      <c r="E346" s="39" t="s">
        <v>582</v>
      </c>
    </row>
    <row r="347" spans="1:16" ht="12.75">
      <c r="A347" t="s">
        <v>52</v>
      </c>
      <c s="34" t="s">
        <v>152</v>
      </c>
      <c s="34" t="s">
        <v>1970</v>
      </c>
      <c s="35" t="s">
        <v>5</v>
      </c>
      <c s="6" t="s">
        <v>1971</v>
      </c>
      <c s="36" t="s">
        <v>83</v>
      </c>
      <c s="37">
        <v>5</v>
      </c>
      <c s="36">
        <v>0</v>
      </c>
      <c s="36">
        <f>ROUND(G347*H347,6)</f>
      </c>
      <c r="L347" s="38">
        <v>0</v>
      </c>
      <c s="32">
        <f>ROUND(ROUND(L347,2)*ROUND(G347,3),2)</f>
      </c>
      <c s="36" t="s">
        <v>56</v>
      </c>
      <c>
        <f>(M347*21)/100</f>
      </c>
      <c t="s">
        <v>27</v>
      </c>
    </row>
    <row r="348" spans="1:5" ht="12.75">
      <c r="A348" s="35" t="s">
        <v>57</v>
      </c>
      <c r="E348" s="39" t="s">
        <v>5</v>
      </c>
    </row>
    <row r="349" spans="1:5" ht="12.75">
      <c r="A349" s="35" t="s">
        <v>58</v>
      </c>
      <c r="E349" s="40" t="s">
        <v>5</v>
      </c>
    </row>
    <row r="350" spans="1:5" ht="127.5">
      <c r="A350" t="s">
        <v>59</v>
      </c>
      <c r="E350" s="39" t="s">
        <v>330</v>
      </c>
    </row>
    <row r="351" spans="1:16" ht="12.75">
      <c r="A351" t="s">
        <v>52</v>
      </c>
      <c s="34" t="s">
        <v>155</v>
      </c>
      <c s="34" t="s">
        <v>812</v>
      </c>
      <c s="35" t="s">
        <v>5</v>
      </c>
      <c s="6" t="s">
        <v>813</v>
      </c>
      <c s="36" t="s">
        <v>83</v>
      </c>
      <c s="37">
        <v>6</v>
      </c>
      <c s="36">
        <v>0</v>
      </c>
      <c s="36">
        <f>ROUND(G351*H351,6)</f>
      </c>
      <c r="L351" s="38">
        <v>0</v>
      </c>
      <c s="32">
        <f>ROUND(ROUND(L351,2)*ROUND(G351,3),2)</f>
      </c>
      <c s="36" t="s">
        <v>56</v>
      </c>
      <c>
        <f>(M351*21)/100</f>
      </c>
      <c t="s">
        <v>27</v>
      </c>
    </row>
    <row r="352" spans="1:5" ht="12.75">
      <c r="A352" s="35" t="s">
        <v>57</v>
      </c>
      <c r="E352" s="39" t="s">
        <v>5</v>
      </c>
    </row>
    <row r="353" spans="1:5" ht="12.75">
      <c r="A353" s="35" t="s">
        <v>58</v>
      </c>
      <c r="E353" s="40" t="s">
        <v>5</v>
      </c>
    </row>
    <row r="354" spans="1:5" ht="178.5">
      <c r="A354" t="s">
        <v>59</v>
      </c>
      <c r="E354" s="39" t="s">
        <v>600</v>
      </c>
    </row>
    <row r="355" spans="1:16" ht="12.75">
      <c r="A355" t="s">
        <v>52</v>
      </c>
      <c s="34" t="s">
        <v>159</v>
      </c>
      <c s="34" t="s">
        <v>814</v>
      </c>
      <c s="35" t="s">
        <v>5</v>
      </c>
      <c s="6" t="s">
        <v>815</v>
      </c>
      <c s="36" t="s">
        <v>83</v>
      </c>
      <c s="37">
        <v>6</v>
      </c>
      <c s="36">
        <v>0</v>
      </c>
      <c s="36">
        <f>ROUND(G355*H355,6)</f>
      </c>
      <c r="L355" s="38">
        <v>0</v>
      </c>
      <c s="32">
        <f>ROUND(ROUND(L355,2)*ROUND(G355,3),2)</f>
      </c>
      <c s="36" t="s">
        <v>56</v>
      </c>
      <c>
        <f>(M355*21)/100</f>
      </c>
      <c t="s">
        <v>27</v>
      </c>
    </row>
    <row r="356" spans="1:5" ht="12.75">
      <c r="A356" s="35" t="s">
        <v>57</v>
      </c>
      <c r="E356" s="39" t="s">
        <v>5</v>
      </c>
    </row>
    <row r="357" spans="1:5" ht="12.75">
      <c r="A357" s="35" t="s">
        <v>58</v>
      </c>
      <c r="E357" s="40" t="s">
        <v>5</v>
      </c>
    </row>
    <row r="358" spans="1:5" ht="127.5">
      <c r="A358" t="s">
        <v>59</v>
      </c>
      <c r="E358" s="39" t="s">
        <v>591</v>
      </c>
    </row>
    <row r="359" spans="1:16" ht="12.75">
      <c r="A359" t="s">
        <v>52</v>
      </c>
      <c s="34" t="s">
        <v>162</v>
      </c>
      <c s="34" t="s">
        <v>816</v>
      </c>
      <c s="35" t="s">
        <v>5</v>
      </c>
      <c s="6" t="s">
        <v>817</v>
      </c>
      <c s="36" t="s">
        <v>83</v>
      </c>
      <c s="37">
        <v>2</v>
      </c>
      <c s="36">
        <v>0</v>
      </c>
      <c s="36">
        <f>ROUND(G359*H359,6)</f>
      </c>
      <c r="L359" s="38">
        <v>0</v>
      </c>
      <c s="32">
        <f>ROUND(ROUND(L359,2)*ROUND(G359,3),2)</f>
      </c>
      <c s="36" t="s">
        <v>56</v>
      </c>
      <c>
        <f>(M359*21)/100</f>
      </c>
      <c t="s">
        <v>27</v>
      </c>
    </row>
    <row r="360" spans="1:5" ht="12.75">
      <c r="A360" s="35" t="s">
        <v>57</v>
      </c>
      <c r="E360" s="39" t="s">
        <v>5</v>
      </c>
    </row>
    <row r="361" spans="1:5" ht="12.75">
      <c r="A361" s="35" t="s">
        <v>58</v>
      </c>
      <c r="E361" s="40" t="s">
        <v>5</v>
      </c>
    </row>
    <row r="362" spans="1:5" ht="178.5">
      <c r="A362" t="s">
        <v>59</v>
      </c>
      <c r="E362" s="39" t="s">
        <v>600</v>
      </c>
    </row>
    <row r="363" spans="1:16" ht="12.75">
      <c r="A363" t="s">
        <v>52</v>
      </c>
      <c s="34" t="s">
        <v>166</v>
      </c>
      <c s="34" t="s">
        <v>818</v>
      </c>
      <c s="35" t="s">
        <v>5</v>
      </c>
      <c s="6" t="s">
        <v>819</v>
      </c>
      <c s="36" t="s">
        <v>83</v>
      </c>
      <c s="37">
        <v>2</v>
      </c>
      <c s="36">
        <v>0</v>
      </c>
      <c s="36">
        <f>ROUND(G363*H363,6)</f>
      </c>
      <c r="L363" s="38">
        <v>0</v>
      </c>
      <c s="32">
        <f>ROUND(ROUND(L363,2)*ROUND(G363,3),2)</f>
      </c>
      <c s="36" t="s">
        <v>56</v>
      </c>
      <c>
        <f>(M363*21)/100</f>
      </c>
      <c t="s">
        <v>27</v>
      </c>
    </row>
    <row r="364" spans="1:5" ht="12.75">
      <c r="A364" s="35" t="s">
        <v>57</v>
      </c>
      <c r="E364" s="39" t="s">
        <v>5</v>
      </c>
    </row>
    <row r="365" spans="1:5" ht="12.75">
      <c r="A365" s="35" t="s">
        <v>58</v>
      </c>
      <c r="E365" s="40" t="s">
        <v>5</v>
      </c>
    </row>
    <row r="366" spans="1:5" ht="127.5">
      <c r="A366" t="s">
        <v>59</v>
      </c>
      <c r="E366" s="39" t="s">
        <v>591</v>
      </c>
    </row>
    <row r="367" spans="1:16" ht="12.75">
      <c r="A367" t="s">
        <v>52</v>
      </c>
      <c s="34" t="s">
        <v>170</v>
      </c>
      <c s="34" t="s">
        <v>1972</v>
      </c>
      <c s="35" t="s">
        <v>5</v>
      </c>
      <c s="6" t="s">
        <v>1973</v>
      </c>
      <c s="36" t="s">
        <v>83</v>
      </c>
      <c s="37">
        <v>8</v>
      </c>
      <c s="36">
        <v>0</v>
      </c>
      <c s="36">
        <f>ROUND(G367*H367,6)</f>
      </c>
      <c r="L367" s="38">
        <v>0</v>
      </c>
      <c s="32">
        <f>ROUND(ROUND(L367,2)*ROUND(G367,3),2)</f>
      </c>
      <c s="36" t="s">
        <v>56</v>
      </c>
      <c>
        <f>(M367*21)/100</f>
      </c>
      <c t="s">
        <v>27</v>
      </c>
    </row>
    <row r="368" spans="1:5" ht="12.75">
      <c r="A368" s="35" t="s">
        <v>57</v>
      </c>
      <c r="E368" s="39" t="s">
        <v>5</v>
      </c>
    </row>
    <row r="369" spans="1:5" ht="12.75">
      <c r="A369" s="35" t="s">
        <v>58</v>
      </c>
      <c r="E369" s="40" t="s">
        <v>5</v>
      </c>
    </row>
    <row r="370" spans="1:5" ht="178.5">
      <c r="A370" t="s">
        <v>59</v>
      </c>
      <c r="E370" s="39" t="s">
        <v>600</v>
      </c>
    </row>
    <row r="371" spans="1:16" ht="12.75">
      <c r="A371" t="s">
        <v>52</v>
      </c>
      <c s="34" t="s">
        <v>173</v>
      </c>
      <c s="34" t="s">
        <v>1974</v>
      </c>
      <c s="35" t="s">
        <v>5</v>
      </c>
      <c s="6" t="s">
        <v>1975</v>
      </c>
      <c s="36" t="s">
        <v>83</v>
      </c>
      <c s="37">
        <v>8</v>
      </c>
      <c s="36">
        <v>0</v>
      </c>
      <c s="36">
        <f>ROUND(G371*H371,6)</f>
      </c>
      <c r="L371" s="38">
        <v>0</v>
      </c>
      <c s="32">
        <f>ROUND(ROUND(L371,2)*ROUND(G371,3),2)</f>
      </c>
      <c s="36" t="s">
        <v>56</v>
      </c>
      <c>
        <f>(M371*21)/100</f>
      </c>
      <c t="s">
        <v>27</v>
      </c>
    </row>
    <row r="372" spans="1:5" ht="12.75">
      <c r="A372" s="35" t="s">
        <v>57</v>
      </c>
      <c r="E372" s="39" t="s">
        <v>5</v>
      </c>
    </row>
    <row r="373" spans="1:5" ht="12.75">
      <c r="A373" s="35" t="s">
        <v>58</v>
      </c>
      <c r="E373" s="40" t="s">
        <v>5</v>
      </c>
    </row>
    <row r="374" spans="1:5" ht="127.5">
      <c r="A374" t="s">
        <v>59</v>
      </c>
      <c r="E374" s="39" t="s">
        <v>591</v>
      </c>
    </row>
    <row r="375" spans="1:16" ht="25.5">
      <c r="A375" t="s">
        <v>52</v>
      </c>
      <c s="34" t="s">
        <v>177</v>
      </c>
      <c s="34" t="s">
        <v>919</v>
      </c>
      <c s="35" t="s">
        <v>5</v>
      </c>
      <c s="6" t="s">
        <v>1976</v>
      </c>
      <c s="36" t="s">
        <v>83</v>
      </c>
      <c s="37">
        <v>6</v>
      </c>
      <c s="36">
        <v>0</v>
      </c>
      <c s="36">
        <f>ROUND(G375*H375,6)</f>
      </c>
      <c r="L375" s="38">
        <v>0</v>
      </c>
      <c s="32">
        <f>ROUND(ROUND(L375,2)*ROUND(G375,3),2)</f>
      </c>
      <c s="36" t="s">
        <v>56</v>
      </c>
      <c>
        <f>(M375*21)/100</f>
      </c>
      <c t="s">
        <v>27</v>
      </c>
    </row>
    <row r="376" spans="1:5" ht="12.75">
      <c r="A376" s="35" t="s">
        <v>57</v>
      </c>
      <c r="E376" s="39" t="s">
        <v>5</v>
      </c>
    </row>
    <row r="377" spans="1:5" ht="12.75">
      <c r="A377" s="35" t="s">
        <v>58</v>
      </c>
      <c r="E377" s="40" t="s">
        <v>5</v>
      </c>
    </row>
    <row r="378" spans="1:5" ht="178.5">
      <c r="A378" t="s">
        <v>59</v>
      </c>
      <c r="E378" s="39" t="s">
        <v>1977</v>
      </c>
    </row>
    <row r="379" spans="1:16" ht="25.5">
      <c r="A379" t="s">
        <v>52</v>
      </c>
      <c s="34" t="s">
        <v>181</v>
      </c>
      <c s="34" t="s">
        <v>921</v>
      </c>
      <c s="35" t="s">
        <v>5</v>
      </c>
      <c s="6" t="s">
        <v>922</v>
      </c>
      <c s="36" t="s">
        <v>83</v>
      </c>
      <c s="37">
        <v>6</v>
      </c>
      <c s="36">
        <v>0</v>
      </c>
      <c s="36">
        <f>ROUND(G379*H379,6)</f>
      </c>
      <c r="L379" s="38">
        <v>0</v>
      </c>
      <c s="32">
        <f>ROUND(ROUND(L379,2)*ROUND(G379,3),2)</f>
      </c>
      <c s="36" t="s">
        <v>56</v>
      </c>
      <c>
        <f>(M379*21)/100</f>
      </c>
      <c t="s">
        <v>27</v>
      </c>
    </row>
    <row r="380" spans="1:5" ht="12.75">
      <c r="A380" s="35" t="s">
        <v>57</v>
      </c>
      <c r="E380" s="39" t="s">
        <v>5</v>
      </c>
    </row>
    <row r="381" spans="1:5" ht="12.75">
      <c r="A381" s="35" t="s">
        <v>58</v>
      </c>
      <c r="E381" s="40" t="s">
        <v>5</v>
      </c>
    </row>
    <row r="382" spans="1:5" ht="127.5">
      <c r="A382" t="s">
        <v>59</v>
      </c>
      <c r="E382" s="39" t="s">
        <v>1978</v>
      </c>
    </row>
    <row r="383" spans="1:16" ht="12.75">
      <c r="A383" t="s">
        <v>52</v>
      </c>
      <c s="34" t="s">
        <v>185</v>
      </c>
      <c s="34" t="s">
        <v>1979</v>
      </c>
      <c s="35" t="s">
        <v>5</v>
      </c>
      <c s="6" t="s">
        <v>1980</v>
      </c>
      <c s="36" t="s">
        <v>83</v>
      </c>
      <c s="37">
        <v>1</v>
      </c>
      <c s="36">
        <v>0</v>
      </c>
      <c s="36">
        <f>ROUND(G383*H383,6)</f>
      </c>
      <c r="L383" s="38">
        <v>0</v>
      </c>
      <c s="32">
        <f>ROUND(ROUND(L383,2)*ROUND(G383,3),2)</f>
      </c>
      <c s="36" t="s">
        <v>56</v>
      </c>
      <c>
        <f>(M383*21)/100</f>
      </c>
      <c t="s">
        <v>27</v>
      </c>
    </row>
    <row r="384" spans="1:5" ht="12.75">
      <c r="A384" s="35" t="s">
        <v>57</v>
      </c>
      <c r="E384" s="39" t="s">
        <v>5</v>
      </c>
    </row>
    <row r="385" spans="1:5" ht="12.75">
      <c r="A385" s="35" t="s">
        <v>58</v>
      </c>
      <c r="E385" s="40" t="s">
        <v>5</v>
      </c>
    </row>
    <row r="386" spans="1:5" ht="114.75">
      <c r="A386" t="s">
        <v>59</v>
      </c>
      <c r="E386" s="39" t="s">
        <v>927</v>
      </c>
    </row>
    <row r="387" spans="1:16" ht="12.75">
      <c r="A387" t="s">
        <v>52</v>
      </c>
      <c s="34" t="s">
        <v>189</v>
      </c>
      <c s="34" t="s">
        <v>1981</v>
      </c>
      <c s="35" t="s">
        <v>5</v>
      </c>
      <c s="6" t="s">
        <v>1982</v>
      </c>
      <c s="36" t="s">
        <v>83</v>
      </c>
      <c s="37">
        <v>1</v>
      </c>
      <c s="36">
        <v>0</v>
      </c>
      <c s="36">
        <f>ROUND(G387*H387,6)</f>
      </c>
      <c r="L387" s="38">
        <v>0</v>
      </c>
      <c s="32">
        <f>ROUND(ROUND(L387,2)*ROUND(G387,3),2)</f>
      </c>
      <c s="36" t="s">
        <v>56</v>
      </c>
      <c>
        <f>(M387*21)/100</f>
      </c>
      <c t="s">
        <v>27</v>
      </c>
    </row>
    <row r="388" spans="1:5" ht="12.75">
      <c r="A388" s="35" t="s">
        <v>57</v>
      </c>
      <c r="E388" s="39" t="s">
        <v>5</v>
      </c>
    </row>
    <row r="389" spans="1:5" ht="12.75">
      <c r="A389" s="35" t="s">
        <v>58</v>
      </c>
      <c r="E389" s="40" t="s">
        <v>5</v>
      </c>
    </row>
    <row r="390" spans="1:5" ht="127.5">
      <c r="A390" t="s">
        <v>59</v>
      </c>
      <c r="E390" s="39" t="s">
        <v>330</v>
      </c>
    </row>
    <row r="391" spans="1:16" ht="12.75">
      <c r="A391" t="s">
        <v>52</v>
      </c>
      <c s="34" t="s">
        <v>193</v>
      </c>
      <c s="34" t="s">
        <v>1983</v>
      </c>
      <c s="35" t="s">
        <v>5</v>
      </c>
      <c s="6" t="s">
        <v>1984</v>
      </c>
      <c s="36" t="s">
        <v>83</v>
      </c>
      <c s="37">
        <v>1</v>
      </c>
      <c s="36">
        <v>0</v>
      </c>
      <c s="36">
        <f>ROUND(G391*H391,6)</f>
      </c>
      <c r="L391" s="38">
        <v>0</v>
      </c>
      <c s="32">
        <f>ROUND(ROUND(L391,2)*ROUND(G391,3),2)</f>
      </c>
      <c s="36" t="s">
        <v>56</v>
      </c>
      <c>
        <f>(M391*21)/100</f>
      </c>
      <c t="s">
        <v>27</v>
      </c>
    </row>
    <row r="392" spans="1:5" ht="12.75">
      <c r="A392" s="35" t="s">
        <v>57</v>
      </c>
      <c r="E392" s="39" t="s">
        <v>5</v>
      </c>
    </row>
    <row r="393" spans="1:5" ht="12.75">
      <c r="A393" s="35" t="s">
        <v>58</v>
      </c>
      <c r="E393" s="40" t="s">
        <v>5</v>
      </c>
    </row>
    <row r="394" spans="1:5" ht="165.75">
      <c r="A394" t="s">
        <v>59</v>
      </c>
      <c r="E394" s="39" t="s">
        <v>607</v>
      </c>
    </row>
    <row r="395" spans="1:16" ht="12.75">
      <c r="A395" t="s">
        <v>52</v>
      </c>
      <c s="34" t="s">
        <v>197</v>
      </c>
      <c s="34" t="s">
        <v>930</v>
      </c>
      <c s="35" t="s">
        <v>5</v>
      </c>
      <c s="6" t="s">
        <v>931</v>
      </c>
      <c s="36" t="s">
        <v>83</v>
      </c>
      <c s="37">
        <v>2</v>
      </c>
      <c s="36">
        <v>0</v>
      </c>
      <c s="36">
        <f>ROUND(G395*H395,6)</f>
      </c>
      <c r="L395" s="38">
        <v>0</v>
      </c>
      <c s="32">
        <f>ROUND(ROUND(L395,2)*ROUND(G395,3),2)</f>
      </c>
      <c s="36" t="s">
        <v>56</v>
      </c>
      <c>
        <f>(M395*21)/100</f>
      </c>
      <c t="s">
        <v>27</v>
      </c>
    </row>
    <row r="396" spans="1:5" ht="12.75">
      <c r="A396" s="35" t="s">
        <v>57</v>
      </c>
      <c r="E396" s="39" t="s">
        <v>5</v>
      </c>
    </row>
    <row r="397" spans="1:5" ht="12.75">
      <c r="A397" s="35" t="s">
        <v>58</v>
      </c>
      <c r="E397" s="40" t="s">
        <v>5</v>
      </c>
    </row>
    <row r="398" spans="1:5" ht="114.75">
      <c r="A398" t="s">
        <v>59</v>
      </c>
      <c r="E398" s="39" t="s">
        <v>753</v>
      </c>
    </row>
    <row r="399" spans="1:16" ht="12.75">
      <c r="A399" t="s">
        <v>52</v>
      </c>
      <c s="34" t="s">
        <v>201</v>
      </c>
      <c s="34" t="s">
        <v>1985</v>
      </c>
      <c s="35" t="s">
        <v>5</v>
      </c>
      <c s="6" t="s">
        <v>1986</v>
      </c>
      <c s="36" t="s">
        <v>83</v>
      </c>
      <c s="37">
        <v>2</v>
      </c>
      <c s="36">
        <v>0</v>
      </c>
      <c s="36">
        <f>ROUND(G399*H399,6)</f>
      </c>
      <c r="L399" s="38">
        <v>0</v>
      </c>
      <c s="32">
        <f>ROUND(ROUND(L399,2)*ROUND(G399,3),2)</f>
      </c>
      <c s="36" t="s">
        <v>56</v>
      </c>
      <c>
        <f>(M399*21)/100</f>
      </c>
      <c t="s">
        <v>27</v>
      </c>
    </row>
    <row r="400" spans="1:5" ht="12.75">
      <c r="A400" s="35" t="s">
        <v>57</v>
      </c>
      <c r="E400" s="39" t="s">
        <v>5</v>
      </c>
    </row>
    <row r="401" spans="1:5" ht="12.75">
      <c r="A401" s="35" t="s">
        <v>58</v>
      </c>
      <c r="E401" s="40" t="s">
        <v>5</v>
      </c>
    </row>
    <row r="402" spans="1:5" ht="127.5">
      <c r="A402" t="s">
        <v>59</v>
      </c>
      <c r="E402" s="39" t="s">
        <v>591</v>
      </c>
    </row>
    <row r="403" spans="1:16" ht="12.75">
      <c r="A403" t="s">
        <v>52</v>
      </c>
      <c s="34" t="s">
        <v>205</v>
      </c>
      <c s="34" t="s">
        <v>932</v>
      </c>
      <c s="35" t="s">
        <v>5</v>
      </c>
      <c s="6" t="s">
        <v>933</v>
      </c>
      <c s="36" t="s">
        <v>83</v>
      </c>
      <c s="37">
        <v>2</v>
      </c>
      <c s="36">
        <v>0</v>
      </c>
      <c s="36">
        <f>ROUND(G403*H403,6)</f>
      </c>
      <c r="L403" s="38">
        <v>0</v>
      </c>
      <c s="32">
        <f>ROUND(ROUND(L403,2)*ROUND(G403,3),2)</f>
      </c>
      <c s="36" t="s">
        <v>56</v>
      </c>
      <c>
        <f>(M403*21)/100</f>
      </c>
      <c t="s">
        <v>27</v>
      </c>
    </row>
    <row r="404" spans="1:5" ht="12.75">
      <c r="A404" s="35" t="s">
        <v>57</v>
      </c>
      <c r="E404" s="39" t="s">
        <v>5</v>
      </c>
    </row>
    <row r="405" spans="1:5" ht="12.75">
      <c r="A405" s="35" t="s">
        <v>58</v>
      </c>
      <c r="E405" s="40" t="s">
        <v>5</v>
      </c>
    </row>
    <row r="406" spans="1:5" ht="114.75">
      <c r="A406" t="s">
        <v>59</v>
      </c>
      <c r="E406" s="39" t="s">
        <v>753</v>
      </c>
    </row>
    <row r="407" spans="1:16" ht="12.75">
      <c r="A407" t="s">
        <v>52</v>
      </c>
      <c s="34" t="s">
        <v>209</v>
      </c>
      <c s="34" t="s">
        <v>1987</v>
      </c>
      <c s="35" t="s">
        <v>5</v>
      </c>
      <c s="6" t="s">
        <v>1988</v>
      </c>
      <c s="36" t="s">
        <v>83</v>
      </c>
      <c s="37">
        <v>2</v>
      </c>
      <c s="36">
        <v>0</v>
      </c>
      <c s="36">
        <f>ROUND(G407*H407,6)</f>
      </c>
      <c r="L407" s="38">
        <v>0</v>
      </c>
      <c s="32">
        <f>ROUND(ROUND(L407,2)*ROUND(G407,3),2)</f>
      </c>
      <c s="36" t="s">
        <v>56</v>
      </c>
      <c>
        <f>(M407*21)/100</f>
      </c>
      <c t="s">
        <v>27</v>
      </c>
    </row>
    <row r="408" spans="1:5" ht="12.75">
      <c r="A408" s="35" t="s">
        <v>57</v>
      </c>
      <c r="E408" s="39" t="s">
        <v>5</v>
      </c>
    </row>
    <row r="409" spans="1:5" ht="12.75">
      <c r="A409" s="35" t="s">
        <v>58</v>
      </c>
      <c r="E409" s="40" t="s">
        <v>5</v>
      </c>
    </row>
    <row r="410" spans="1:5" ht="127.5">
      <c r="A410" t="s">
        <v>59</v>
      </c>
      <c r="E410" s="39" t="s">
        <v>591</v>
      </c>
    </row>
    <row r="411" spans="1:16" ht="12.75">
      <c r="A411" t="s">
        <v>52</v>
      </c>
      <c s="34" t="s">
        <v>213</v>
      </c>
      <c s="34" t="s">
        <v>1989</v>
      </c>
      <c s="35" t="s">
        <v>5</v>
      </c>
      <c s="6" t="s">
        <v>1990</v>
      </c>
      <c s="36" t="s">
        <v>83</v>
      </c>
      <c s="37">
        <v>2</v>
      </c>
      <c s="36">
        <v>0</v>
      </c>
      <c s="36">
        <f>ROUND(G411*H411,6)</f>
      </c>
      <c r="L411" s="38">
        <v>0</v>
      </c>
      <c s="32">
        <f>ROUND(ROUND(L411,2)*ROUND(G411,3),2)</f>
      </c>
      <c s="36" t="s">
        <v>56</v>
      </c>
      <c>
        <f>(M411*21)/100</f>
      </c>
      <c t="s">
        <v>27</v>
      </c>
    </row>
    <row r="412" spans="1:5" ht="12.75">
      <c r="A412" s="35" t="s">
        <v>57</v>
      </c>
      <c r="E412" s="39" t="s">
        <v>5</v>
      </c>
    </row>
    <row r="413" spans="1:5" ht="12.75">
      <c r="A413" s="35" t="s">
        <v>58</v>
      </c>
      <c r="E413" s="40" t="s">
        <v>5</v>
      </c>
    </row>
    <row r="414" spans="1:5" ht="127.5">
      <c r="A414" t="s">
        <v>59</v>
      </c>
      <c r="E414" s="39" t="s">
        <v>830</v>
      </c>
    </row>
    <row r="415" spans="1:16" ht="12.75">
      <c r="A415" t="s">
        <v>52</v>
      </c>
      <c s="34" t="s">
        <v>217</v>
      </c>
      <c s="34" t="s">
        <v>934</v>
      </c>
      <c s="35" t="s">
        <v>5</v>
      </c>
      <c s="6" t="s">
        <v>935</v>
      </c>
      <c s="36" t="s">
        <v>83</v>
      </c>
      <c s="37">
        <v>2</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127.5">
      <c r="A418" t="s">
        <v>59</v>
      </c>
      <c r="E418" s="39" t="s">
        <v>830</v>
      </c>
    </row>
    <row r="419" spans="1:16" ht="12.75">
      <c r="A419" t="s">
        <v>52</v>
      </c>
      <c s="34" t="s">
        <v>221</v>
      </c>
      <c s="34" t="s">
        <v>837</v>
      </c>
      <c s="35" t="s">
        <v>5</v>
      </c>
      <c s="6" t="s">
        <v>838</v>
      </c>
      <c s="36" t="s">
        <v>83</v>
      </c>
      <c s="37">
        <v>6</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165.75">
      <c r="A422" t="s">
        <v>59</v>
      </c>
      <c r="E422" s="39" t="s">
        <v>610</v>
      </c>
    </row>
    <row r="423" spans="1:16" ht="12.75">
      <c r="A423" t="s">
        <v>52</v>
      </c>
      <c s="34" t="s">
        <v>225</v>
      </c>
      <c s="34" t="s">
        <v>839</v>
      </c>
      <c s="35" t="s">
        <v>5</v>
      </c>
      <c s="6" t="s">
        <v>840</v>
      </c>
      <c s="36" t="s">
        <v>83</v>
      </c>
      <c s="37">
        <v>6</v>
      </c>
      <c s="36">
        <v>0</v>
      </c>
      <c s="36">
        <f>ROUND(G423*H423,6)</f>
      </c>
      <c r="L423" s="38">
        <v>0</v>
      </c>
      <c s="32">
        <f>ROUND(ROUND(L423,2)*ROUND(G423,3),2)</f>
      </c>
      <c s="36" t="s">
        <v>56</v>
      </c>
      <c>
        <f>(M423*21)/100</f>
      </c>
      <c t="s">
        <v>27</v>
      </c>
    </row>
    <row r="424" spans="1:5" ht="12.75">
      <c r="A424" s="35" t="s">
        <v>57</v>
      </c>
      <c r="E424" s="39" t="s">
        <v>5</v>
      </c>
    </row>
    <row r="425" spans="1:5" ht="12.75">
      <c r="A425" s="35" t="s">
        <v>58</v>
      </c>
      <c r="E425" s="40" t="s">
        <v>5</v>
      </c>
    </row>
    <row r="426" spans="1:5" ht="127.5">
      <c r="A426" t="s">
        <v>59</v>
      </c>
      <c r="E426" s="39" t="s">
        <v>591</v>
      </c>
    </row>
    <row r="427" spans="1:16" ht="12.75">
      <c r="A427" t="s">
        <v>52</v>
      </c>
      <c s="34" t="s">
        <v>229</v>
      </c>
      <c s="34" t="s">
        <v>851</v>
      </c>
      <c s="35" t="s">
        <v>5</v>
      </c>
      <c s="6" t="s">
        <v>852</v>
      </c>
      <c s="36" t="s">
        <v>83</v>
      </c>
      <c s="37">
        <v>2</v>
      </c>
      <c s="36">
        <v>0</v>
      </c>
      <c s="36">
        <f>ROUND(G427*H427,6)</f>
      </c>
      <c r="L427" s="38">
        <v>0</v>
      </c>
      <c s="32">
        <f>ROUND(ROUND(L427,2)*ROUND(G427,3),2)</f>
      </c>
      <c s="36" t="s">
        <v>56</v>
      </c>
      <c>
        <f>(M427*21)/100</f>
      </c>
      <c t="s">
        <v>27</v>
      </c>
    </row>
    <row r="428" spans="1:5" ht="12.75">
      <c r="A428" s="35" t="s">
        <v>57</v>
      </c>
      <c r="E428" s="39" t="s">
        <v>5</v>
      </c>
    </row>
    <row r="429" spans="1:5" ht="12.75">
      <c r="A429" s="35" t="s">
        <v>58</v>
      </c>
      <c r="E429" s="40" t="s">
        <v>5</v>
      </c>
    </row>
    <row r="430" spans="1:5" ht="165.75">
      <c r="A430" t="s">
        <v>59</v>
      </c>
      <c r="E430" s="39" t="s">
        <v>610</v>
      </c>
    </row>
    <row r="431" spans="1:16" ht="12.75">
      <c r="A431" t="s">
        <v>52</v>
      </c>
      <c s="34" t="s">
        <v>233</v>
      </c>
      <c s="34" t="s">
        <v>853</v>
      </c>
      <c s="35" t="s">
        <v>5</v>
      </c>
      <c s="6" t="s">
        <v>854</v>
      </c>
      <c s="36" t="s">
        <v>83</v>
      </c>
      <c s="37">
        <v>2</v>
      </c>
      <c s="36">
        <v>0</v>
      </c>
      <c s="36">
        <f>ROUND(G431*H431,6)</f>
      </c>
      <c r="L431" s="38">
        <v>0</v>
      </c>
      <c s="32">
        <f>ROUND(ROUND(L431,2)*ROUND(G431,3),2)</f>
      </c>
      <c s="36" t="s">
        <v>56</v>
      </c>
      <c>
        <f>(M431*21)/100</f>
      </c>
      <c t="s">
        <v>27</v>
      </c>
    </row>
    <row r="432" spans="1:5" ht="12.75">
      <c r="A432" s="35" t="s">
        <v>57</v>
      </c>
      <c r="E432" s="39" t="s">
        <v>5</v>
      </c>
    </row>
    <row r="433" spans="1:5" ht="12.75">
      <c r="A433" s="35" t="s">
        <v>58</v>
      </c>
      <c r="E433" s="40" t="s">
        <v>5</v>
      </c>
    </row>
    <row r="434" spans="1:5" ht="127.5">
      <c r="A434" t="s">
        <v>59</v>
      </c>
      <c r="E434" s="39" t="s">
        <v>591</v>
      </c>
    </row>
    <row r="435" spans="1:16" ht="12.75">
      <c r="A435" t="s">
        <v>52</v>
      </c>
      <c s="34" t="s">
        <v>237</v>
      </c>
      <c s="34" t="s">
        <v>616</v>
      </c>
      <c s="35" t="s">
        <v>5</v>
      </c>
      <c s="6" t="s">
        <v>617</v>
      </c>
      <c s="36" t="s">
        <v>83</v>
      </c>
      <c s="37">
        <v>1</v>
      </c>
      <c s="36">
        <v>0</v>
      </c>
      <c s="36">
        <f>ROUND(G435*H435,6)</f>
      </c>
      <c r="L435" s="38">
        <v>0</v>
      </c>
      <c s="32">
        <f>ROUND(ROUND(L435,2)*ROUND(G435,3),2)</f>
      </c>
      <c s="36" t="s">
        <v>56</v>
      </c>
      <c>
        <f>(M435*21)/100</f>
      </c>
      <c t="s">
        <v>27</v>
      </c>
    </row>
    <row r="436" spans="1:5" ht="12.75">
      <c r="A436" s="35" t="s">
        <v>57</v>
      </c>
      <c r="E436" s="39" t="s">
        <v>5</v>
      </c>
    </row>
    <row r="437" spans="1:5" ht="12.75">
      <c r="A437" s="35" t="s">
        <v>58</v>
      </c>
      <c r="E437" s="40" t="s">
        <v>5</v>
      </c>
    </row>
    <row r="438" spans="1:5" ht="165.75">
      <c r="A438" t="s">
        <v>59</v>
      </c>
      <c r="E438" s="39" t="s">
        <v>326</v>
      </c>
    </row>
    <row r="439" spans="1:16" ht="12.75">
      <c r="A439" t="s">
        <v>52</v>
      </c>
      <c s="34" t="s">
        <v>241</v>
      </c>
      <c s="34" t="s">
        <v>618</v>
      </c>
      <c s="35" t="s">
        <v>5</v>
      </c>
      <c s="6" t="s">
        <v>619</v>
      </c>
      <c s="36" t="s">
        <v>83</v>
      </c>
      <c s="37">
        <v>1</v>
      </c>
      <c s="36">
        <v>0</v>
      </c>
      <c s="36">
        <f>ROUND(G439*H439,6)</f>
      </c>
      <c r="L439" s="38">
        <v>0</v>
      </c>
      <c s="32">
        <f>ROUND(ROUND(L439,2)*ROUND(G439,3),2)</f>
      </c>
      <c s="36" t="s">
        <v>56</v>
      </c>
      <c>
        <f>(M439*21)/100</f>
      </c>
      <c t="s">
        <v>27</v>
      </c>
    </row>
    <row r="440" spans="1:5" ht="12.75">
      <c r="A440" s="35" t="s">
        <v>57</v>
      </c>
      <c r="E440" s="39" t="s">
        <v>5</v>
      </c>
    </row>
    <row r="441" spans="1:5" ht="12.75">
      <c r="A441" s="35" t="s">
        <v>58</v>
      </c>
      <c r="E441" s="40" t="s">
        <v>5</v>
      </c>
    </row>
    <row r="442" spans="1:5" ht="127.5">
      <c r="A442" t="s">
        <v>59</v>
      </c>
      <c r="E442" s="39" t="s">
        <v>330</v>
      </c>
    </row>
    <row r="443" spans="1:16" ht="12.75">
      <c r="A443" t="s">
        <v>52</v>
      </c>
      <c s="34" t="s">
        <v>245</v>
      </c>
      <c s="34" t="s">
        <v>620</v>
      </c>
      <c s="35" t="s">
        <v>5</v>
      </c>
      <c s="6" t="s">
        <v>621</v>
      </c>
      <c s="36" t="s">
        <v>83</v>
      </c>
      <c s="37">
        <v>1</v>
      </c>
      <c s="36">
        <v>0</v>
      </c>
      <c s="36">
        <f>ROUND(G443*H443,6)</f>
      </c>
      <c r="L443" s="38">
        <v>0</v>
      </c>
      <c s="32">
        <f>ROUND(ROUND(L443,2)*ROUND(G443,3),2)</f>
      </c>
      <c s="36" t="s">
        <v>56</v>
      </c>
      <c>
        <f>(M443*21)/100</f>
      </c>
      <c t="s">
        <v>27</v>
      </c>
    </row>
    <row r="444" spans="1:5" ht="12.75">
      <c r="A444" s="35" t="s">
        <v>57</v>
      </c>
      <c r="E444" s="39" t="s">
        <v>5</v>
      </c>
    </row>
    <row r="445" spans="1:5" ht="12.75">
      <c r="A445" s="35" t="s">
        <v>58</v>
      </c>
      <c r="E445" s="40" t="s">
        <v>5</v>
      </c>
    </row>
    <row r="446" spans="1:5" ht="165.75">
      <c r="A446" t="s">
        <v>59</v>
      </c>
      <c r="E446" s="39" t="s">
        <v>607</v>
      </c>
    </row>
    <row r="447" spans="1:16" ht="12.75">
      <c r="A447" t="s">
        <v>52</v>
      </c>
      <c s="34" t="s">
        <v>249</v>
      </c>
      <c s="34" t="s">
        <v>941</v>
      </c>
      <c s="35" t="s">
        <v>5</v>
      </c>
      <c s="6" t="s">
        <v>942</v>
      </c>
      <c s="36" t="s">
        <v>83</v>
      </c>
      <c s="37">
        <v>2</v>
      </c>
      <c s="36">
        <v>0</v>
      </c>
      <c s="36">
        <f>ROUND(G447*H447,6)</f>
      </c>
      <c r="L447" s="38">
        <v>0</v>
      </c>
      <c s="32">
        <f>ROUND(ROUND(L447,2)*ROUND(G447,3),2)</f>
      </c>
      <c s="36" t="s">
        <v>56</v>
      </c>
      <c>
        <f>(M447*21)/100</f>
      </c>
      <c t="s">
        <v>27</v>
      </c>
    </row>
    <row r="448" spans="1:5" ht="12.75">
      <c r="A448" s="35" t="s">
        <v>57</v>
      </c>
      <c r="E448" s="39" t="s">
        <v>5</v>
      </c>
    </row>
    <row r="449" spans="1:5" ht="12.75">
      <c r="A449" s="35" t="s">
        <v>58</v>
      </c>
      <c r="E449" s="40" t="s">
        <v>5</v>
      </c>
    </row>
    <row r="450" spans="1:5" ht="165.75">
      <c r="A450" t="s">
        <v>59</v>
      </c>
      <c r="E450" s="39" t="s">
        <v>610</v>
      </c>
    </row>
    <row r="451" spans="1:16" ht="12.75">
      <c r="A451" t="s">
        <v>52</v>
      </c>
      <c s="34" t="s">
        <v>253</v>
      </c>
      <c s="34" t="s">
        <v>943</v>
      </c>
      <c s="35" t="s">
        <v>5</v>
      </c>
      <c s="6" t="s">
        <v>944</v>
      </c>
      <c s="36" t="s">
        <v>83</v>
      </c>
      <c s="37">
        <v>2</v>
      </c>
      <c s="36">
        <v>0</v>
      </c>
      <c s="36">
        <f>ROUND(G451*H451,6)</f>
      </c>
      <c r="L451" s="38">
        <v>0</v>
      </c>
      <c s="32">
        <f>ROUND(ROUND(L451,2)*ROUND(G451,3),2)</f>
      </c>
      <c s="36" t="s">
        <v>56</v>
      </c>
      <c>
        <f>(M451*21)/100</f>
      </c>
      <c t="s">
        <v>27</v>
      </c>
    </row>
    <row r="452" spans="1:5" ht="12.75">
      <c r="A452" s="35" t="s">
        <v>57</v>
      </c>
      <c r="E452" s="39" t="s">
        <v>5</v>
      </c>
    </row>
    <row r="453" spans="1:5" ht="12.75">
      <c r="A453" s="35" t="s">
        <v>58</v>
      </c>
      <c r="E453" s="40" t="s">
        <v>5</v>
      </c>
    </row>
    <row r="454" spans="1:5" ht="127.5">
      <c r="A454" t="s">
        <v>59</v>
      </c>
      <c r="E454" s="39" t="s">
        <v>591</v>
      </c>
    </row>
    <row r="455" spans="1:16" ht="12.75">
      <c r="A455" t="s">
        <v>52</v>
      </c>
      <c s="34" t="s">
        <v>257</v>
      </c>
      <c s="34" t="s">
        <v>860</v>
      </c>
      <c s="35" t="s">
        <v>5</v>
      </c>
      <c s="6" t="s">
        <v>861</v>
      </c>
      <c s="36" t="s">
        <v>83</v>
      </c>
      <c s="37">
        <v>1</v>
      </c>
      <c s="36">
        <v>0</v>
      </c>
      <c s="36">
        <f>ROUND(G455*H455,6)</f>
      </c>
      <c r="L455" s="38">
        <v>0</v>
      </c>
      <c s="32">
        <f>ROUND(ROUND(L455,2)*ROUND(G455,3),2)</f>
      </c>
      <c s="36" t="s">
        <v>56</v>
      </c>
      <c>
        <f>(M455*21)/100</f>
      </c>
      <c t="s">
        <v>27</v>
      </c>
    </row>
    <row r="456" spans="1:5" ht="12.75">
      <c r="A456" s="35" t="s">
        <v>57</v>
      </c>
      <c r="E456" s="39" t="s">
        <v>5</v>
      </c>
    </row>
    <row r="457" spans="1:5" ht="12.75">
      <c r="A457" s="35" t="s">
        <v>58</v>
      </c>
      <c r="E457" s="40" t="s">
        <v>5</v>
      </c>
    </row>
    <row r="458" spans="1:5" ht="127.5">
      <c r="A458" t="s">
        <v>59</v>
      </c>
      <c r="E458" s="39" t="s">
        <v>862</v>
      </c>
    </row>
    <row r="459" spans="1:16" ht="25.5">
      <c r="A459" t="s">
        <v>52</v>
      </c>
      <c s="34" t="s">
        <v>261</v>
      </c>
      <c s="34" t="s">
        <v>863</v>
      </c>
      <c s="35" t="s">
        <v>5</v>
      </c>
      <c s="6" t="s">
        <v>864</v>
      </c>
      <c s="36" t="s">
        <v>83</v>
      </c>
      <c s="37">
        <v>15</v>
      </c>
      <c s="36">
        <v>0</v>
      </c>
      <c s="36">
        <f>ROUND(G459*H459,6)</f>
      </c>
      <c r="L459" s="38">
        <v>0</v>
      </c>
      <c s="32">
        <f>ROUND(ROUND(L459,2)*ROUND(G459,3),2)</f>
      </c>
      <c s="36" t="s">
        <v>56</v>
      </c>
      <c>
        <f>(M459*21)/100</f>
      </c>
      <c t="s">
        <v>27</v>
      </c>
    </row>
    <row r="460" spans="1:5" ht="12.75">
      <c r="A460" s="35" t="s">
        <v>57</v>
      </c>
      <c r="E460" s="39" t="s">
        <v>5</v>
      </c>
    </row>
    <row r="461" spans="1:5" ht="12.75">
      <c r="A461" s="35" t="s">
        <v>58</v>
      </c>
      <c r="E461" s="40" t="s">
        <v>5</v>
      </c>
    </row>
    <row r="462" spans="1:5" ht="127.5">
      <c r="A462" t="s">
        <v>59</v>
      </c>
      <c r="E462" s="39" t="s">
        <v>865</v>
      </c>
    </row>
    <row r="463" spans="1:16" ht="25.5">
      <c r="A463" t="s">
        <v>52</v>
      </c>
      <c s="34" t="s">
        <v>265</v>
      </c>
      <c s="34" t="s">
        <v>1991</v>
      </c>
      <c s="35" t="s">
        <v>5</v>
      </c>
      <c s="6" t="s">
        <v>1992</v>
      </c>
      <c s="36" t="s">
        <v>810</v>
      </c>
      <c s="37">
        <v>15</v>
      </c>
      <c s="36">
        <v>0</v>
      </c>
      <c s="36">
        <f>ROUND(G463*H463,6)</f>
      </c>
      <c r="L463" s="38">
        <v>0</v>
      </c>
      <c s="32">
        <f>ROUND(ROUND(L463,2)*ROUND(G463,3),2)</f>
      </c>
      <c s="36" t="s">
        <v>56</v>
      </c>
      <c>
        <f>(M463*21)/100</f>
      </c>
      <c t="s">
        <v>27</v>
      </c>
    </row>
    <row r="464" spans="1:5" ht="12.75">
      <c r="A464" s="35" t="s">
        <v>57</v>
      </c>
      <c r="E464" s="39" t="s">
        <v>5</v>
      </c>
    </row>
    <row r="465" spans="1:5" ht="12.75">
      <c r="A465" s="35" t="s">
        <v>58</v>
      </c>
      <c r="E465" s="40" t="s">
        <v>5</v>
      </c>
    </row>
    <row r="466" spans="1:5" ht="127.5">
      <c r="A466" t="s">
        <v>59</v>
      </c>
      <c r="E466" s="39" t="s">
        <v>811</v>
      </c>
    </row>
    <row r="467" spans="1:16" ht="25.5">
      <c r="A467" t="s">
        <v>52</v>
      </c>
      <c s="34" t="s">
        <v>269</v>
      </c>
      <c s="34" t="s">
        <v>1993</v>
      </c>
      <c s="35" t="s">
        <v>5</v>
      </c>
      <c s="6" t="s">
        <v>1994</v>
      </c>
      <c s="36" t="s">
        <v>1995</v>
      </c>
      <c s="37">
        <v>1</v>
      </c>
      <c s="36">
        <v>0</v>
      </c>
      <c s="36">
        <f>ROUND(G467*H467,6)</f>
      </c>
      <c r="L467" s="38">
        <v>0</v>
      </c>
      <c s="32">
        <f>ROUND(ROUND(L467,2)*ROUND(G467,3),2)</f>
      </c>
      <c s="36" t="s">
        <v>56</v>
      </c>
      <c>
        <f>(M467*21)/100</f>
      </c>
      <c t="s">
        <v>27</v>
      </c>
    </row>
    <row r="468" spans="1:5" ht="12.75">
      <c r="A468" s="35" t="s">
        <v>57</v>
      </c>
      <c r="E468" s="39" t="s">
        <v>5</v>
      </c>
    </row>
    <row r="469" spans="1:5" ht="12.75">
      <c r="A469" s="35" t="s">
        <v>58</v>
      </c>
      <c r="E469" s="40" t="s">
        <v>5</v>
      </c>
    </row>
    <row r="470" spans="1:5" ht="127.5">
      <c r="A470" t="s">
        <v>59</v>
      </c>
      <c r="E470" s="39" t="s">
        <v>1996</v>
      </c>
    </row>
    <row r="471" spans="1:16" ht="12.75">
      <c r="A471" t="s">
        <v>52</v>
      </c>
      <c s="34" t="s">
        <v>273</v>
      </c>
      <c s="34" t="s">
        <v>1997</v>
      </c>
      <c s="35" t="s">
        <v>5</v>
      </c>
      <c s="6" t="s">
        <v>1998</v>
      </c>
      <c s="36" t="s">
        <v>968</v>
      </c>
      <c s="37">
        <v>12</v>
      </c>
      <c s="36">
        <v>0</v>
      </c>
      <c s="36">
        <f>ROUND(G471*H471,6)</f>
      </c>
      <c r="L471" s="38">
        <v>0</v>
      </c>
      <c s="32">
        <f>ROUND(ROUND(L471,2)*ROUND(G471,3),2)</f>
      </c>
      <c s="36" t="s">
        <v>56</v>
      </c>
      <c>
        <f>(M471*21)/100</f>
      </c>
      <c t="s">
        <v>27</v>
      </c>
    </row>
    <row r="472" spans="1:5" ht="12.75">
      <c r="A472" s="35" t="s">
        <v>57</v>
      </c>
      <c r="E472" s="39" t="s">
        <v>5</v>
      </c>
    </row>
    <row r="473" spans="1:5" ht="12.75">
      <c r="A473" s="35" t="s">
        <v>58</v>
      </c>
      <c r="E473" s="40" t="s">
        <v>5</v>
      </c>
    </row>
    <row r="474" spans="1:5" ht="165.75">
      <c r="A474" t="s">
        <v>59</v>
      </c>
      <c r="E474" s="39" t="s">
        <v>1999</v>
      </c>
    </row>
    <row r="475" spans="1:16" ht="12.75">
      <c r="A475" t="s">
        <v>52</v>
      </c>
      <c s="34" t="s">
        <v>277</v>
      </c>
      <c s="34" t="s">
        <v>947</v>
      </c>
      <c s="35" t="s">
        <v>5</v>
      </c>
      <c s="6" t="s">
        <v>948</v>
      </c>
      <c s="36" t="s">
        <v>83</v>
      </c>
      <c s="37">
        <v>24</v>
      </c>
      <c s="36">
        <v>0</v>
      </c>
      <c s="36">
        <f>ROUND(G475*H475,6)</f>
      </c>
      <c r="L475" s="38">
        <v>0</v>
      </c>
      <c s="32">
        <f>ROUND(ROUND(L475,2)*ROUND(G475,3),2)</f>
      </c>
      <c s="36" t="s">
        <v>56</v>
      </c>
      <c>
        <f>(M475*21)/100</f>
      </c>
      <c t="s">
        <v>27</v>
      </c>
    </row>
    <row r="476" spans="1:5" ht="12.75">
      <c r="A476" s="35" t="s">
        <v>57</v>
      </c>
      <c r="E476" s="39" t="s">
        <v>5</v>
      </c>
    </row>
    <row r="477" spans="1:5" ht="12.75">
      <c r="A477" s="35" t="s">
        <v>58</v>
      </c>
      <c r="E477" s="40" t="s">
        <v>5</v>
      </c>
    </row>
    <row r="478" spans="1:5" ht="102">
      <c r="A478" t="s">
        <v>59</v>
      </c>
      <c r="E478" s="39" t="s">
        <v>2000</v>
      </c>
    </row>
    <row r="479" spans="1:16" ht="12.75">
      <c r="A479" t="s">
        <v>52</v>
      </c>
      <c s="34" t="s">
        <v>282</v>
      </c>
      <c s="34" t="s">
        <v>950</v>
      </c>
      <c s="35" t="s">
        <v>5</v>
      </c>
      <c s="6" t="s">
        <v>951</v>
      </c>
      <c s="36" t="s">
        <v>83</v>
      </c>
      <c s="37">
        <v>24</v>
      </c>
      <c s="36">
        <v>0</v>
      </c>
      <c s="36">
        <f>ROUND(G479*H479,6)</f>
      </c>
      <c r="L479" s="38">
        <v>0</v>
      </c>
      <c s="32">
        <f>ROUND(ROUND(L479,2)*ROUND(G479,3),2)</f>
      </c>
      <c s="36" t="s">
        <v>56</v>
      </c>
      <c>
        <f>(M479*21)/100</f>
      </c>
      <c t="s">
        <v>27</v>
      </c>
    </row>
    <row r="480" spans="1:5" ht="12.75">
      <c r="A480" s="35" t="s">
        <v>57</v>
      </c>
      <c r="E480" s="39" t="s">
        <v>5</v>
      </c>
    </row>
    <row r="481" spans="1:5" ht="12.75">
      <c r="A481" s="35" t="s">
        <v>58</v>
      </c>
      <c r="E481" s="40" t="s">
        <v>5</v>
      </c>
    </row>
    <row r="482" spans="1:5" ht="102">
      <c r="A482" t="s">
        <v>59</v>
      </c>
      <c r="E482" s="39" t="s">
        <v>2001</v>
      </c>
    </row>
    <row r="483" spans="1:16" ht="12.75">
      <c r="A483" t="s">
        <v>52</v>
      </c>
      <c s="34" t="s">
        <v>286</v>
      </c>
      <c s="34" t="s">
        <v>642</v>
      </c>
      <c s="35" t="s">
        <v>5</v>
      </c>
      <c s="6" t="s">
        <v>643</v>
      </c>
      <c s="36" t="s">
        <v>430</v>
      </c>
      <c s="37">
        <v>1</v>
      </c>
      <c s="36">
        <v>0</v>
      </c>
      <c s="36">
        <f>ROUND(G483*H483,6)</f>
      </c>
      <c r="L483" s="38">
        <v>0</v>
      </c>
      <c s="32">
        <f>ROUND(ROUND(L483,2)*ROUND(G483,3),2)</f>
      </c>
      <c s="36" t="s">
        <v>56</v>
      </c>
      <c>
        <f>(M483*21)/100</f>
      </c>
      <c t="s">
        <v>27</v>
      </c>
    </row>
    <row r="484" spans="1:5" ht="12.75">
      <c r="A484" s="35" t="s">
        <v>57</v>
      </c>
      <c r="E484" s="39" t="s">
        <v>5</v>
      </c>
    </row>
    <row r="485" spans="1:5" ht="12.75">
      <c r="A485" s="35" t="s">
        <v>58</v>
      </c>
      <c r="E485" s="40" t="s">
        <v>5</v>
      </c>
    </row>
    <row r="486" spans="1:5" ht="140.25">
      <c r="A486" t="s">
        <v>59</v>
      </c>
      <c r="E486" s="39" t="s">
        <v>644</v>
      </c>
    </row>
    <row r="487" spans="1:16" ht="25.5">
      <c r="A487" t="s">
        <v>52</v>
      </c>
      <c s="34" t="s">
        <v>290</v>
      </c>
      <c s="34" t="s">
        <v>2002</v>
      </c>
      <c s="35" t="s">
        <v>5</v>
      </c>
      <c s="6" t="s">
        <v>2003</v>
      </c>
      <c s="36" t="s">
        <v>68</v>
      </c>
      <c s="37">
        <v>75</v>
      </c>
      <c s="36">
        <v>0</v>
      </c>
      <c s="36">
        <f>ROUND(G487*H487,6)</f>
      </c>
      <c r="L487" s="38">
        <v>0</v>
      </c>
      <c s="32">
        <f>ROUND(ROUND(L487,2)*ROUND(G487,3),2)</f>
      </c>
      <c s="36" t="s">
        <v>56</v>
      </c>
      <c>
        <f>(M487*21)/100</f>
      </c>
      <c t="s">
        <v>27</v>
      </c>
    </row>
    <row r="488" spans="1:5" ht="12.75">
      <c r="A488" s="35" t="s">
        <v>57</v>
      </c>
      <c r="E488" s="39" t="s">
        <v>5</v>
      </c>
    </row>
    <row r="489" spans="1:5" ht="12.75">
      <c r="A489" s="35" t="s">
        <v>58</v>
      </c>
      <c r="E489" s="40" t="s">
        <v>5</v>
      </c>
    </row>
    <row r="490" spans="1:5" ht="127.5">
      <c r="A490" t="s">
        <v>59</v>
      </c>
      <c r="E490" s="39" t="s">
        <v>2004</v>
      </c>
    </row>
    <row r="491" spans="1:16" ht="12.75">
      <c r="A491" t="s">
        <v>52</v>
      </c>
      <c s="34" t="s">
        <v>294</v>
      </c>
      <c s="34" t="s">
        <v>966</v>
      </c>
      <c s="35" t="s">
        <v>5</v>
      </c>
      <c s="6" t="s">
        <v>967</v>
      </c>
      <c s="36" t="s">
        <v>968</v>
      </c>
      <c s="37">
        <v>12</v>
      </c>
      <c s="36">
        <v>0</v>
      </c>
      <c s="36">
        <f>ROUND(G491*H491,6)</f>
      </c>
      <c r="L491" s="38">
        <v>0</v>
      </c>
      <c s="32">
        <f>ROUND(ROUND(L491,2)*ROUND(G491,3),2)</f>
      </c>
      <c s="36" t="s">
        <v>56</v>
      </c>
      <c>
        <f>(M491*21)/100</f>
      </c>
      <c t="s">
        <v>27</v>
      </c>
    </row>
    <row r="492" spans="1:5" ht="12.75">
      <c r="A492" s="35" t="s">
        <v>57</v>
      </c>
      <c r="E492" s="39" t="s">
        <v>5</v>
      </c>
    </row>
    <row r="493" spans="1:5" ht="12.75">
      <c r="A493" s="35" t="s">
        <v>58</v>
      </c>
      <c r="E493" s="40" t="s">
        <v>5</v>
      </c>
    </row>
    <row r="494" spans="1:5" ht="153">
      <c r="A494" t="s">
        <v>59</v>
      </c>
      <c r="E494" s="39" t="s">
        <v>2005</v>
      </c>
    </row>
    <row r="495" spans="1:16" ht="12.75">
      <c r="A495" t="s">
        <v>52</v>
      </c>
      <c s="34" t="s">
        <v>298</v>
      </c>
      <c s="34" t="s">
        <v>970</v>
      </c>
      <c s="35" t="s">
        <v>5</v>
      </c>
      <c s="6" t="s">
        <v>789</v>
      </c>
      <c s="36" t="s">
        <v>68</v>
      </c>
      <c s="37">
        <v>110</v>
      </c>
      <c s="36">
        <v>0</v>
      </c>
      <c s="36">
        <f>ROUND(G495*H495,6)</f>
      </c>
      <c r="L495" s="38">
        <v>0</v>
      </c>
      <c s="32">
        <f>ROUND(ROUND(L495,2)*ROUND(G495,3),2)</f>
      </c>
      <c s="36" t="s">
        <v>56</v>
      </c>
      <c>
        <f>(M495*21)/100</f>
      </c>
      <c t="s">
        <v>27</v>
      </c>
    </row>
    <row r="496" spans="1:5" ht="12.75">
      <c r="A496" s="35" t="s">
        <v>57</v>
      </c>
      <c r="E496" s="39" t="s">
        <v>5</v>
      </c>
    </row>
    <row r="497" spans="1:5" ht="12.75">
      <c r="A497" s="35" t="s">
        <v>58</v>
      </c>
      <c r="E497" s="40" t="s">
        <v>5</v>
      </c>
    </row>
    <row r="498" spans="1:5" ht="191.25">
      <c r="A498" t="s">
        <v>59</v>
      </c>
      <c r="E498" s="39" t="s">
        <v>1038</v>
      </c>
    </row>
    <row r="499" spans="1:13" ht="12.75">
      <c r="A499" t="s">
        <v>49</v>
      </c>
      <c r="C499" s="31" t="s">
        <v>649</v>
      </c>
      <c r="E499" s="33" t="s">
        <v>650</v>
      </c>
      <c r="J499" s="32">
        <f>0</f>
      </c>
      <c s="32">
        <f>0</f>
      </c>
      <c s="32">
        <f>0+L500+L504+L508+L512+L516</f>
      </c>
      <c s="32">
        <f>0+M500+M504+M508+M512+M516</f>
      </c>
    </row>
    <row r="500" spans="1:16" ht="25.5">
      <c r="A500" t="s">
        <v>52</v>
      </c>
      <c s="34" t="s">
        <v>302</v>
      </c>
      <c s="34" t="s">
        <v>972</v>
      </c>
      <c s="35" t="s">
        <v>652</v>
      </c>
      <c s="6" t="s">
        <v>973</v>
      </c>
      <c s="36" t="s">
        <v>654</v>
      </c>
      <c s="37">
        <v>3</v>
      </c>
      <c s="36">
        <v>0</v>
      </c>
      <c s="36">
        <f>ROUND(G500*H500,6)</f>
      </c>
      <c r="L500" s="38">
        <v>0</v>
      </c>
      <c s="32">
        <f>ROUND(ROUND(L500,2)*ROUND(G500,3),2)</f>
      </c>
      <c s="36" t="s">
        <v>655</v>
      </c>
      <c>
        <f>(M500*21)/100</f>
      </c>
      <c t="s">
        <v>27</v>
      </c>
    </row>
    <row r="501" spans="1:5" ht="12.75">
      <c r="A501" s="35" t="s">
        <v>57</v>
      </c>
      <c r="E501" s="39" t="s">
        <v>656</v>
      </c>
    </row>
    <row r="502" spans="1:5" ht="12.75">
      <c r="A502" s="35" t="s">
        <v>58</v>
      </c>
      <c r="E502" s="40" t="s">
        <v>5</v>
      </c>
    </row>
    <row r="503" spans="1:5" ht="165.75">
      <c r="A503" t="s">
        <v>59</v>
      </c>
      <c r="E503" s="39" t="s">
        <v>657</v>
      </c>
    </row>
    <row r="504" spans="1:16" ht="25.5">
      <c r="A504" t="s">
        <v>52</v>
      </c>
      <c s="34" t="s">
        <v>306</v>
      </c>
      <c s="34" t="s">
        <v>651</v>
      </c>
      <c s="35" t="s">
        <v>652</v>
      </c>
      <c s="6" t="s">
        <v>653</v>
      </c>
      <c s="36" t="s">
        <v>654</v>
      </c>
      <c s="37">
        <v>0.005</v>
      </c>
      <c s="36">
        <v>0</v>
      </c>
      <c s="36">
        <f>ROUND(G504*H504,6)</f>
      </c>
      <c r="L504" s="38">
        <v>0</v>
      </c>
      <c s="32">
        <f>ROUND(ROUND(L504,2)*ROUND(G504,3),2)</f>
      </c>
      <c s="36" t="s">
        <v>655</v>
      </c>
      <c>
        <f>(M504*21)/100</f>
      </c>
      <c t="s">
        <v>27</v>
      </c>
    </row>
    <row r="505" spans="1:5" ht="12.75">
      <c r="A505" s="35" t="s">
        <v>57</v>
      </c>
      <c r="E505" s="39" t="s">
        <v>656</v>
      </c>
    </row>
    <row r="506" spans="1:5" ht="12.75">
      <c r="A506" s="35" t="s">
        <v>58</v>
      </c>
      <c r="E506" s="40" t="s">
        <v>5</v>
      </c>
    </row>
    <row r="507" spans="1:5" ht="165.75">
      <c r="A507" t="s">
        <v>59</v>
      </c>
      <c r="E507" s="39" t="s">
        <v>657</v>
      </c>
    </row>
    <row r="508" spans="1:16" ht="38.25">
      <c r="A508" t="s">
        <v>52</v>
      </c>
      <c s="34" t="s">
        <v>310</v>
      </c>
      <c s="34" t="s">
        <v>658</v>
      </c>
      <c s="35" t="s">
        <v>652</v>
      </c>
      <c s="6" t="s">
        <v>659</v>
      </c>
      <c s="36" t="s">
        <v>654</v>
      </c>
      <c s="37">
        <v>0.015</v>
      </c>
      <c s="36">
        <v>0</v>
      </c>
      <c s="36">
        <f>ROUND(G508*H508,6)</f>
      </c>
      <c r="L508" s="38">
        <v>0</v>
      </c>
      <c s="32">
        <f>ROUND(ROUND(L508,2)*ROUND(G508,3),2)</f>
      </c>
      <c s="36" t="s">
        <v>655</v>
      </c>
      <c>
        <f>(M508*21)/100</f>
      </c>
      <c t="s">
        <v>27</v>
      </c>
    </row>
    <row r="509" spans="1:5" ht="25.5">
      <c r="A509" s="35" t="s">
        <v>57</v>
      </c>
      <c r="E509" s="39" t="s">
        <v>660</v>
      </c>
    </row>
    <row r="510" spans="1:5" ht="12.75">
      <c r="A510" s="35" t="s">
        <v>58</v>
      </c>
      <c r="E510" s="40" t="s">
        <v>5</v>
      </c>
    </row>
    <row r="511" spans="1:5" ht="165.75">
      <c r="A511" t="s">
        <v>59</v>
      </c>
      <c r="E511" s="39" t="s">
        <v>657</v>
      </c>
    </row>
    <row r="512" spans="1:16" ht="25.5">
      <c r="A512" t="s">
        <v>52</v>
      </c>
      <c s="34" t="s">
        <v>314</v>
      </c>
      <c s="34" t="s">
        <v>661</v>
      </c>
      <c s="35" t="s">
        <v>652</v>
      </c>
      <c s="6" t="s">
        <v>662</v>
      </c>
      <c s="36" t="s">
        <v>654</v>
      </c>
      <c s="37">
        <v>0.02</v>
      </c>
      <c s="36">
        <v>0</v>
      </c>
      <c s="36">
        <f>ROUND(G512*H512,6)</f>
      </c>
      <c r="L512" s="38">
        <v>0</v>
      </c>
      <c s="32">
        <f>ROUND(ROUND(L512,2)*ROUND(G512,3),2)</f>
      </c>
      <c s="36" t="s">
        <v>655</v>
      </c>
      <c>
        <f>(M512*21)/100</f>
      </c>
      <c t="s">
        <v>27</v>
      </c>
    </row>
    <row r="513" spans="1:5" ht="25.5">
      <c r="A513" s="35" t="s">
        <v>57</v>
      </c>
      <c r="E513" s="39" t="s">
        <v>663</v>
      </c>
    </row>
    <row r="514" spans="1:5" ht="12.75">
      <c r="A514" s="35" t="s">
        <v>58</v>
      </c>
      <c r="E514" s="40" t="s">
        <v>5</v>
      </c>
    </row>
    <row r="515" spans="1:5" ht="165.75">
      <c r="A515" t="s">
        <v>59</v>
      </c>
      <c r="E515" s="39" t="s">
        <v>657</v>
      </c>
    </row>
    <row r="516" spans="1:16" ht="25.5">
      <c r="A516" t="s">
        <v>52</v>
      </c>
      <c s="34" t="s">
        <v>318</v>
      </c>
      <c s="34" t="s">
        <v>974</v>
      </c>
      <c s="35" t="s">
        <v>652</v>
      </c>
      <c s="6" t="s">
        <v>975</v>
      </c>
      <c s="36" t="s">
        <v>654</v>
      </c>
      <c s="37">
        <v>0.005</v>
      </c>
      <c s="36">
        <v>0</v>
      </c>
      <c s="36">
        <f>ROUND(G516*H516,6)</f>
      </c>
      <c r="L516" s="38">
        <v>0</v>
      </c>
      <c s="32">
        <f>ROUND(ROUND(L516,2)*ROUND(G516,3),2)</f>
      </c>
      <c s="36" t="s">
        <v>655</v>
      </c>
      <c>
        <f>(M516*21)/100</f>
      </c>
      <c t="s">
        <v>27</v>
      </c>
    </row>
    <row r="517" spans="1:5" ht="12.75">
      <c r="A517" s="35" t="s">
        <v>57</v>
      </c>
      <c r="E517" s="39" t="s">
        <v>656</v>
      </c>
    </row>
    <row r="518" spans="1:5" ht="12.75">
      <c r="A518" s="35" t="s">
        <v>58</v>
      </c>
      <c r="E518" s="40" t="s">
        <v>5</v>
      </c>
    </row>
    <row r="519" spans="1:5" ht="165.75">
      <c r="A519" t="s">
        <v>59</v>
      </c>
      <c r="E519"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6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26</v>
      </c>
    </row>
    <row r="3" spans="1:16" ht="32" customHeight="1">
      <c r="A3" s="16" t="s">
        <v>19</v>
      </c>
      <c s="21" t="s">
        <v>22</v>
      </c>
      <c s="27" t="s">
        <v>2</v>
      </c>
      <c r="E3" s="22" t="s">
        <v>3</v>
      </c>
      <c r="L3" s="17" t="s">
        <v>1215</v>
      </c>
      <c s="41">
        <f>Rekapitulace!C14</f>
      </c>
      <c s="20" t="s">
        <v>0</v>
      </c>
      <c t="s">
        <v>23</v>
      </c>
      <c t="s">
        <v>27</v>
      </c>
    </row>
    <row r="4" spans="1:16" ht="32" customHeight="1">
      <c r="A4" s="24" t="s">
        <v>20</v>
      </c>
      <c s="25" t="s">
        <v>28</v>
      </c>
      <c s="27" t="s">
        <v>1215</v>
      </c>
      <c r="E4" s="26" t="s">
        <v>1216</v>
      </c>
      <c r="O4" t="s">
        <v>24</v>
      </c>
      <c t="s">
        <v>27</v>
      </c>
    </row>
    <row r="5" spans="1:16" ht="12.75" customHeight="1">
      <c r="A5" s="23" t="s">
        <v>29</v>
      </c>
      <c s="23" t="s">
        <v>30</v>
      </c>
      <c s="23" t="s">
        <v>31</v>
      </c>
      <c s="23" t="s">
        <v>32</v>
      </c>
      <c s="23" t="s">
        <v>33</v>
      </c>
      <c s="23" t="s">
        <v>34</v>
      </c>
      <c s="23" t="s">
        <v>35</v>
      </c>
      <c s="23" t="s">
        <v>36</v>
      </c>
      <c s="23" t="s">
        <v>37</v>
      </c>
      <c s="23"/>
      <c s="23"/>
      <c s="23" t="s">
        <v>38</v>
      </c>
      <c s="23"/>
      <c s="23" t="s">
        <v>42</v>
      </c>
      <c t="s">
        <v>25</v>
      </c>
      <c t="s">
        <v>27</v>
      </c>
    </row>
    <row r="6" spans="1:14" ht="12.75" customHeight="1">
      <c r="A6" s="23"/>
      <c s="23"/>
      <c s="23"/>
      <c s="23"/>
      <c s="23"/>
      <c s="23"/>
      <c s="23"/>
      <c s="23"/>
      <c s="23"/>
      <c s="23" t="s">
        <v>39</v>
      </c>
      <c s="23"/>
      <c s="23"/>
      <c s="23"/>
      <c s="23"/>
    </row>
    <row r="7" spans="1:20" ht="12.75" customHeight="1">
      <c r="A7" s="23"/>
      <c s="23"/>
      <c s="23"/>
      <c s="23"/>
      <c s="23"/>
      <c s="23"/>
      <c s="23"/>
      <c s="23"/>
      <c s="23"/>
      <c s="23" t="s">
        <v>40</v>
      </c>
      <c s="23" t="s">
        <v>41</v>
      </c>
      <c s="23" t="s">
        <v>40</v>
      </c>
      <c s="23" t="s">
        <v>41</v>
      </c>
      <c s="23"/>
      <c r="S7" t="s">
        <v>43</v>
      </c>
      <c>
        <f>COUNTIFS(L8:L639,"=0",A8:A639,"P")+COUNTIFS(L8:L639,"",A8:A639,"P")+SUM(Q8:Q639)</f>
      </c>
    </row>
    <row r="8" spans="1:13" ht="12.75">
      <c r="A8" t="s">
        <v>44</v>
      </c>
      <c r="C8" s="28" t="s">
        <v>2008</v>
      </c>
      <c r="E8" s="30" t="s">
        <v>2007</v>
      </c>
      <c r="J8" s="29">
        <f>0+J9</f>
      </c>
      <c s="29">
        <f>0+K9</f>
      </c>
      <c s="29">
        <f>0+L9</f>
      </c>
      <c s="29">
        <f>0+M9</f>
      </c>
    </row>
    <row r="9" spans="1:13" ht="12.75">
      <c r="A9" t="s">
        <v>46</v>
      </c>
      <c r="C9" s="31" t="s">
        <v>2009</v>
      </c>
      <c r="E9" s="33" t="s">
        <v>2010</v>
      </c>
      <c r="J9" s="32">
        <f>0+J10+J15+J76+J85+J106+J115+J160+J173</f>
      </c>
      <c s="32">
        <f>0+K10+K15+K76+K85+K106+K115+K160+K173</f>
      </c>
      <c s="32">
        <f>0+L10+L15+L76+L85+L106+L115+L160+L173</f>
      </c>
      <c s="32">
        <f>0+M10+M15+M76+M85+M106+M115+M160+M173</f>
      </c>
    </row>
    <row r="10" spans="1:13" ht="12.75">
      <c r="A10" t="s">
        <v>49</v>
      </c>
      <c r="C10" s="31" t="s">
        <v>334</v>
      </c>
      <c r="E10" s="33" t="s">
        <v>1222</v>
      </c>
      <c r="J10" s="32">
        <f>0</f>
      </c>
      <c s="32">
        <f>0</f>
      </c>
      <c s="32">
        <f>0+L11</f>
      </c>
      <c s="32">
        <f>0+M11</f>
      </c>
    </row>
    <row r="11" spans="1:16" ht="12.75">
      <c r="A11" t="s">
        <v>52</v>
      </c>
      <c s="34" t="s">
        <v>50</v>
      </c>
      <c s="34" t="s">
        <v>2011</v>
      </c>
      <c s="35" t="s">
        <v>5</v>
      </c>
      <c s="6" t="s">
        <v>2012</v>
      </c>
      <c s="36" t="s">
        <v>83</v>
      </c>
      <c s="37">
        <v>1</v>
      </c>
      <c s="36">
        <v>0</v>
      </c>
      <c s="36">
        <f>ROUND(G11*H11,6)</f>
      </c>
      <c r="L11" s="38">
        <v>0</v>
      </c>
      <c s="32">
        <f>ROUND(ROUND(L11,2)*ROUND(G11,3),2)</f>
      </c>
      <c s="36" t="s">
        <v>56</v>
      </c>
      <c>
        <f>(M11*21)/100</f>
      </c>
      <c t="s">
        <v>27</v>
      </c>
    </row>
    <row r="12" spans="1:5" ht="12.75">
      <c r="A12" s="35" t="s">
        <v>57</v>
      </c>
      <c r="E12" s="39" t="s">
        <v>5</v>
      </c>
    </row>
    <row r="13" spans="1:5" ht="12.75">
      <c r="A13" s="35" t="s">
        <v>58</v>
      </c>
      <c r="E13" s="40" t="s">
        <v>5</v>
      </c>
    </row>
    <row r="14" spans="1:5" ht="12.75">
      <c r="A14" t="s">
        <v>59</v>
      </c>
      <c r="E14" s="39" t="s">
        <v>1493</v>
      </c>
    </row>
    <row r="15" spans="1:13" ht="12.75">
      <c r="A15" t="s">
        <v>49</v>
      </c>
      <c r="C15" s="31" t="s">
        <v>50</v>
      </c>
      <c r="E15" s="33" t="s">
        <v>51</v>
      </c>
      <c r="J15" s="32">
        <f>0</f>
      </c>
      <c s="32">
        <f>0</f>
      </c>
      <c s="32">
        <f>0+L16+L20+L24+L28+L32+L36+L40+L44+L48+L52+L56+L60+L64+L68+L72</f>
      </c>
      <c s="32">
        <f>0+M16+M20+M24+M28+M32+M36+M40+M44+M48+M52+M56+M60+M64+M68+M72</f>
      </c>
    </row>
    <row r="16" spans="1:16" ht="12.75">
      <c r="A16" t="s">
        <v>52</v>
      </c>
      <c s="34" t="s">
        <v>27</v>
      </c>
      <c s="34" t="s">
        <v>2013</v>
      </c>
      <c s="35" t="s">
        <v>5</v>
      </c>
      <c s="6" t="s">
        <v>2014</v>
      </c>
      <c s="36" t="s">
        <v>77</v>
      </c>
      <c s="37">
        <v>40.8</v>
      </c>
      <c s="36">
        <v>0</v>
      </c>
      <c s="36">
        <f>ROUND(G16*H16,6)</f>
      </c>
      <c r="L16" s="38">
        <v>0</v>
      </c>
      <c s="32">
        <f>ROUND(ROUND(L16,2)*ROUND(G16,3),2)</f>
      </c>
      <c s="36" t="s">
        <v>56</v>
      </c>
      <c>
        <f>(M16*21)/100</f>
      </c>
      <c t="s">
        <v>27</v>
      </c>
    </row>
    <row r="17" spans="1:5" ht="12.75">
      <c r="A17" s="35" t="s">
        <v>57</v>
      </c>
      <c r="E17" s="39" t="s">
        <v>5</v>
      </c>
    </row>
    <row r="18" spans="1:5" ht="12.75">
      <c r="A18" s="35" t="s">
        <v>58</v>
      </c>
      <c r="E18" s="40" t="s">
        <v>5</v>
      </c>
    </row>
    <row r="19" spans="1:5" ht="12.75">
      <c r="A19" t="s">
        <v>59</v>
      </c>
      <c r="E19" s="39" t="s">
        <v>2015</v>
      </c>
    </row>
    <row r="20" spans="1:16" ht="12.75">
      <c r="A20" t="s">
        <v>52</v>
      </c>
      <c s="34" t="s">
        <v>26</v>
      </c>
      <c s="34" t="s">
        <v>2016</v>
      </c>
      <c s="35" t="s">
        <v>5</v>
      </c>
      <c s="6" t="s">
        <v>2017</v>
      </c>
      <c s="36" t="s">
        <v>55</v>
      </c>
      <c s="37">
        <v>10.2</v>
      </c>
      <c s="36">
        <v>0</v>
      </c>
      <c s="36">
        <f>ROUND(G20*H20,6)</f>
      </c>
      <c r="L20" s="38">
        <v>0</v>
      </c>
      <c s="32">
        <f>ROUND(ROUND(L20,2)*ROUND(G20,3),2)</f>
      </c>
      <c s="36" t="s">
        <v>56</v>
      </c>
      <c>
        <f>(M20*21)/100</f>
      </c>
      <c t="s">
        <v>27</v>
      </c>
    </row>
    <row r="21" spans="1:5" ht="12.75">
      <c r="A21" s="35" t="s">
        <v>57</v>
      </c>
      <c r="E21" s="39" t="s">
        <v>5</v>
      </c>
    </row>
    <row r="22" spans="1:5" ht="12.75">
      <c r="A22" s="35" t="s">
        <v>58</v>
      </c>
      <c r="E22" s="40" t="s">
        <v>5</v>
      </c>
    </row>
    <row r="23" spans="1:5" ht="63.75">
      <c r="A23" t="s">
        <v>59</v>
      </c>
      <c r="E23" s="39" t="s">
        <v>1236</v>
      </c>
    </row>
    <row r="24" spans="1:16" ht="25.5">
      <c r="A24" t="s">
        <v>52</v>
      </c>
      <c s="34" t="s">
        <v>65</v>
      </c>
      <c s="34" t="s">
        <v>1859</v>
      </c>
      <c s="35" t="s">
        <v>5</v>
      </c>
      <c s="6" t="s">
        <v>1860</v>
      </c>
      <c s="36" t="s">
        <v>55</v>
      </c>
      <c s="37">
        <v>26.8</v>
      </c>
      <c s="36">
        <v>0</v>
      </c>
      <c s="36">
        <f>ROUND(G24*H24,6)</f>
      </c>
      <c r="L24" s="38">
        <v>0</v>
      </c>
      <c s="32">
        <f>ROUND(ROUND(L24,2)*ROUND(G24,3),2)</f>
      </c>
      <c s="36" t="s">
        <v>56</v>
      </c>
      <c>
        <f>(M24*21)/100</f>
      </c>
      <c t="s">
        <v>27</v>
      </c>
    </row>
    <row r="25" spans="1:5" ht="12.75">
      <c r="A25" s="35" t="s">
        <v>57</v>
      </c>
      <c r="E25" s="39" t="s">
        <v>5</v>
      </c>
    </row>
    <row r="26" spans="1:5" ht="12.75">
      <c r="A26" s="35" t="s">
        <v>58</v>
      </c>
      <c r="E26" s="40" t="s">
        <v>5</v>
      </c>
    </row>
    <row r="27" spans="1:5" ht="63.75">
      <c r="A27" t="s">
        <v>59</v>
      </c>
      <c r="E27" s="39" t="s">
        <v>1496</v>
      </c>
    </row>
    <row r="28" spans="1:16" ht="12.75">
      <c r="A28" t="s">
        <v>52</v>
      </c>
      <c s="34" t="s">
        <v>70</v>
      </c>
      <c s="34" t="s">
        <v>2018</v>
      </c>
      <c s="35" t="s">
        <v>5</v>
      </c>
      <c s="6" t="s">
        <v>2019</v>
      </c>
      <c s="36" t="s">
        <v>55</v>
      </c>
      <c s="37">
        <v>3.2</v>
      </c>
      <c s="36">
        <v>0</v>
      </c>
      <c s="36">
        <f>ROUND(G28*H28,6)</f>
      </c>
      <c r="L28" s="38">
        <v>0</v>
      </c>
      <c s="32">
        <f>ROUND(ROUND(L28,2)*ROUND(G28,3),2)</f>
      </c>
      <c s="36" t="s">
        <v>56</v>
      </c>
      <c>
        <f>(M28*21)/100</f>
      </c>
      <c t="s">
        <v>27</v>
      </c>
    </row>
    <row r="29" spans="1:5" ht="12.75">
      <c r="A29" s="35" t="s">
        <v>57</v>
      </c>
      <c r="E29" s="39" t="s">
        <v>5</v>
      </c>
    </row>
    <row r="30" spans="1:5" ht="12.75">
      <c r="A30" s="35" t="s">
        <v>58</v>
      </c>
      <c r="E30" s="40" t="s">
        <v>5</v>
      </c>
    </row>
    <row r="31" spans="1:5" ht="63.75">
      <c r="A31" t="s">
        <v>59</v>
      </c>
      <c r="E31" s="39" t="s">
        <v>1236</v>
      </c>
    </row>
    <row r="32" spans="1:16" ht="12.75">
      <c r="A32" t="s">
        <v>52</v>
      </c>
      <c s="34" t="s">
        <v>74</v>
      </c>
      <c s="34" t="s">
        <v>2020</v>
      </c>
      <c s="35" t="s">
        <v>5</v>
      </c>
      <c s="6" t="s">
        <v>2021</v>
      </c>
      <c s="36" t="s">
        <v>280</v>
      </c>
      <c s="37">
        <v>400</v>
      </c>
      <c s="36">
        <v>0</v>
      </c>
      <c s="36">
        <f>ROUND(G32*H32,6)</f>
      </c>
      <c r="L32" s="38">
        <v>0</v>
      </c>
      <c s="32">
        <f>ROUND(ROUND(L32,2)*ROUND(G32,3),2)</f>
      </c>
      <c s="36" t="s">
        <v>56</v>
      </c>
      <c>
        <f>(M32*21)/100</f>
      </c>
      <c t="s">
        <v>27</v>
      </c>
    </row>
    <row r="33" spans="1:5" ht="12.75">
      <c r="A33" s="35" t="s">
        <v>57</v>
      </c>
      <c r="E33" s="39" t="s">
        <v>5</v>
      </c>
    </row>
    <row r="34" spans="1:5" ht="12.75">
      <c r="A34" s="35" t="s">
        <v>58</v>
      </c>
      <c r="E34" s="40" t="s">
        <v>5</v>
      </c>
    </row>
    <row r="35" spans="1:5" ht="38.25">
      <c r="A35" t="s">
        <v>59</v>
      </c>
      <c r="E35" s="39" t="s">
        <v>2022</v>
      </c>
    </row>
    <row r="36" spans="1:16" ht="12.75">
      <c r="A36" t="s">
        <v>52</v>
      </c>
      <c s="34" t="s">
        <v>79</v>
      </c>
      <c s="34" t="s">
        <v>1735</v>
      </c>
      <c s="35" t="s">
        <v>5</v>
      </c>
      <c s="6" t="s">
        <v>1736</v>
      </c>
      <c s="36" t="s">
        <v>55</v>
      </c>
      <c s="37">
        <v>27.6</v>
      </c>
      <c s="36">
        <v>0</v>
      </c>
      <c s="36">
        <f>ROUND(G36*H36,6)</f>
      </c>
      <c r="L36" s="38">
        <v>0</v>
      </c>
      <c s="32">
        <f>ROUND(ROUND(L36,2)*ROUND(G36,3),2)</f>
      </c>
      <c s="36" t="s">
        <v>56</v>
      </c>
      <c>
        <f>(M36*21)/100</f>
      </c>
      <c t="s">
        <v>27</v>
      </c>
    </row>
    <row r="37" spans="1:5" ht="12.75">
      <c r="A37" s="35" t="s">
        <v>57</v>
      </c>
      <c r="E37" s="39" t="s">
        <v>5</v>
      </c>
    </row>
    <row r="38" spans="1:5" ht="12.75">
      <c r="A38" s="35" t="s">
        <v>58</v>
      </c>
      <c r="E38" s="40" t="s">
        <v>5</v>
      </c>
    </row>
    <row r="39" spans="1:5" ht="344.25">
      <c r="A39" t="s">
        <v>59</v>
      </c>
      <c r="E39" s="39" t="s">
        <v>1737</v>
      </c>
    </row>
    <row r="40" spans="1:16" ht="12.75">
      <c r="A40" t="s">
        <v>52</v>
      </c>
      <c s="34" t="s">
        <v>85</v>
      </c>
      <c s="34" t="s">
        <v>53</v>
      </c>
      <c s="35" t="s">
        <v>5</v>
      </c>
      <c s="6" t="s">
        <v>54</v>
      </c>
      <c s="36" t="s">
        <v>55</v>
      </c>
      <c s="37">
        <v>594.7</v>
      </c>
      <c s="36">
        <v>0</v>
      </c>
      <c s="36">
        <f>ROUND(G40*H40,6)</f>
      </c>
      <c r="L40" s="38">
        <v>0</v>
      </c>
      <c s="32">
        <f>ROUND(ROUND(L40,2)*ROUND(G40,3),2)</f>
      </c>
      <c s="36" t="s">
        <v>56</v>
      </c>
      <c>
        <f>(M40*21)/100</f>
      </c>
      <c t="s">
        <v>27</v>
      </c>
    </row>
    <row r="41" spans="1:5" ht="12.75">
      <c r="A41" s="35" t="s">
        <v>57</v>
      </c>
      <c r="E41" s="39" t="s">
        <v>5</v>
      </c>
    </row>
    <row r="42" spans="1:5" ht="12.75">
      <c r="A42" s="35" t="s">
        <v>58</v>
      </c>
      <c r="E42" s="40" t="s">
        <v>5</v>
      </c>
    </row>
    <row r="43" spans="1:5" ht="344.25">
      <c r="A43" t="s">
        <v>59</v>
      </c>
      <c r="E43" s="39" t="s">
        <v>60</v>
      </c>
    </row>
    <row r="44" spans="1:16" ht="12.75">
      <c r="A44" t="s">
        <v>52</v>
      </c>
      <c s="34" t="s">
        <v>89</v>
      </c>
      <c s="34" t="s">
        <v>1501</v>
      </c>
      <c s="35" t="s">
        <v>5</v>
      </c>
      <c s="6" t="s">
        <v>1502</v>
      </c>
      <c s="36" t="s">
        <v>55</v>
      </c>
      <c s="37">
        <v>622.3</v>
      </c>
      <c s="36">
        <v>0</v>
      </c>
      <c s="36">
        <f>ROUND(G44*H44,6)</f>
      </c>
      <c r="L44" s="38">
        <v>0</v>
      </c>
      <c s="32">
        <f>ROUND(ROUND(L44,2)*ROUND(G44,3),2)</f>
      </c>
      <c s="36" t="s">
        <v>56</v>
      </c>
      <c>
        <f>(M44*21)/100</f>
      </c>
      <c t="s">
        <v>27</v>
      </c>
    </row>
    <row r="45" spans="1:5" ht="12.75">
      <c r="A45" s="35" t="s">
        <v>57</v>
      </c>
      <c r="E45" s="39" t="s">
        <v>5</v>
      </c>
    </row>
    <row r="46" spans="1:5" ht="12.75">
      <c r="A46" s="35" t="s">
        <v>58</v>
      </c>
      <c r="E46" s="40" t="s">
        <v>5</v>
      </c>
    </row>
    <row r="47" spans="1:5" ht="191.25">
      <c r="A47" t="s">
        <v>59</v>
      </c>
      <c r="E47" s="39" t="s">
        <v>1503</v>
      </c>
    </row>
    <row r="48" spans="1:16" ht="12.75">
      <c r="A48" t="s">
        <v>52</v>
      </c>
      <c s="34" t="s">
        <v>93</v>
      </c>
      <c s="34" t="s">
        <v>1862</v>
      </c>
      <c s="35" t="s">
        <v>5</v>
      </c>
      <c s="6" t="s">
        <v>1863</v>
      </c>
      <c s="36" t="s">
        <v>55</v>
      </c>
      <c s="37">
        <v>537.53</v>
      </c>
      <c s="36">
        <v>0</v>
      </c>
      <c s="36">
        <f>ROUND(G48*H48,6)</f>
      </c>
      <c r="L48" s="38">
        <v>0</v>
      </c>
      <c s="32">
        <f>ROUND(ROUND(L48,2)*ROUND(G48,3),2)</f>
      </c>
      <c s="36" t="s">
        <v>56</v>
      </c>
      <c>
        <f>(M48*21)/100</f>
      </c>
      <c t="s">
        <v>27</v>
      </c>
    </row>
    <row r="49" spans="1:5" ht="12.75">
      <c r="A49" s="35" t="s">
        <v>57</v>
      </c>
      <c r="E49" s="39" t="s">
        <v>5</v>
      </c>
    </row>
    <row r="50" spans="1:5" ht="12.75">
      <c r="A50" s="35" t="s">
        <v>58</v>
      </c>
      <c r="E50" s="40" t="s">
        <v>5</v>
      </c>
    </row>
    <row r="51" spans="1:5" ht="242.25">
      <c r="A51" t="s">
        <v>59</v>
      </c>
      <c r="E51" s="39" t="s">
        <v>2023</v>
      </c>
    </row>
    <row r="52" spans="1:16" ht="12.75">
      <c r="A52" t="s">
        <v>52</v>
      </c>
      <c s="34" t="s">
        <v>97</v>
      </c>
      <c s="34" t="s">
        <v>1815</v>
      </c>
      <c s="35" t="s">
        <v>5</v>
      </c>
      <c s="6" t="s">
        <v>1816</v>
      </c>
      <c s="36" t="s">
        <v>55</v>
      </c>
      <c s="37">
        <v>74.3</v>
      </c>
      <c s="36">
        <v>0</v>
      </c>
      <c s="36">
        <f>ROUND(G52*H52,6)</f>
      </c>
      <c r="L52" s="38">
        <v>0</v>
      </c>
      <c s="32">
        <f>ROUND(ROUND(L52,2)*ROUND(G52,3),2)</f>
      </c>
      <c s="36" t="s">
        <v>56</v>
      </c>
      <c>
        <f>(M52*21)/100</f>
      </c>
      <c t="s">
        <v>27</v>
      </c>
    </row>
    <row r="53" spans="1:5" ht="12.75">
      <c r="A53" s="35" t="s">
        <v>57</v>
      </c>
      <c r="E53" s="39" t="s">
        <v>5</v>
      </c>
    </row>
    <row r="54" spans="1:5" ht="12.75">
      <c r="A54" s="35" t="s">
        <v>58</v>
      </c>
      <c r="E54" s="40" t="s">
        <v>5</v>
      </c>
    </row>
    <row r="55" spans="1:5" ht="306">
      <c r="A55" t="s">
        <v>59</v>
      </c>
      <c r="E55" s="39" t="s">
        <v>1819</v>
      </c>
    </row>
    <row r="56" spans="1:16" ht="12.75">
      <c r="A56" t="s">
        <v>52</v>
      </c>
      <c s="34" t="s">
        <v>100</v>
      </c>
      <c s="34" t="s">
        <v>2024</v>
      </c>
      <c s="35" t="s">
        <v>5</v>
      </c>
      <c s="6" t="s">
        <v>2025</v>
      </c>
      <c s="36" t="s">
        <v>55</v>
      </c>
      <c s="37">
        <v>9.03</v>
      </c>
      <c s="36">
        <v>0</v>
      </c>
      <c s="36">
        <f>ROUND(G56*H56,6)</f>
      </c>
      <c r="L56" s="38">
        <v>0</v>
      </c>
      <c s="32">
        <f>ROUND(ROUND(L56,2)*ROUND(G56,3),2)</f>
      </c>
      <c s="36" t="s">
        <v>56</v>
      </c>
      <c>
        <f>(M56*21)/100</f>
      </c>
      <c t="s">
        <v>27</v>
      </c>
    </row>
    <row r="57" spans="1:5" ht="12.75">
      <c r="A57" s="35" t="s">
        <v>57</v>
      </c>
      <c r="E57" s="39" t="s">
        <v>5</v>
      </c>
    </row>
    <row r="58" spans="1:5" ht="12.75">
      <c r="A58" s="35" t="s">
        <v>58</v>
      </c>
      <c r="E58" s="40" t="s">
        <v>5</v>
      </c>
    </row>
    <row r="59" spans="1:5" ht="267.75">
      <c r="A59" t="s">
        <v>59</v>
      </c>
      <c r="E59" s="39" t="s">
        <v>2026</v>
      </c>
    </row>
    <row r="60" spans="1:16" ht="12.75">
      <c r="A60" t="s">
        <v>52</v>
      </c>
      <c s="34" t="s">
        <v>104</v>
      </c>
      <c s="34" t="s">
        <v>1388</v>
      </c>
      <c s="35" t="s">
        <v>5</v>
      </c>
      <c s="6" t="s">
        <v>1389</v>
      </c>
      <c s="36" t="s">
        <v>77</v>
      </c>
      <c s="37">
        <v>85</v>
      </c>
      <c s="36">
        <v>0</v>
      </c>
      <c s="36">
        <f>ROUND(G60*H60,6)</f>
      </c>
      <c r="L60" s="38">
        <v>0</v>
      </c>
      <c s="32">
        <f>ROUND(ROUND(L60,2)*ROUND(G60,3),2)</f>
      </c>
      <c s="36" t="s">
        <v>56</v>
      </c>
      <c>
        <f>(M60*21)/100</f>
      </c>
      <c t="s">
        <v>27</v>
      </c>
    </row>
    <row r="61" spans="1:5" ht="12.75">
      <c r="A61" s="35" t="s">
        <v>57</v>
      </c>
      <c r="E61" s="39" t="s">
        <v>5</v>
      </c>
    </row>
    <row r="62" spans="1:5" ht="12.75">
      <c r="A62" s="35" t="s">
        <v>58</v>
      </c>
      <c r="E62" s="40" t="s">
        <v>5</v>
      </c>
    </row>
    <row r="63" spans="1:5" ht="38.25">
      <c r="A63" t="s">
        <v>59</v>
      </c>
      <c r="E63" s="39" t="s">
        <v>1391</v>
      </c>
    </row>
    <row r="64" spans="1:16" ht="12.75">
      <c r="A64" t="s">
        <v>52</v>
      </c>
      <c s="34" t="s">
        <v>108</v>
      </c>
      <c s="34" t="s">
        <v>2027</v>
      </c>
      <c s="35" t="s">
        <v>5</v>
      </c>
      <c s="6" t="s">
        <v>2028</v>
      </c>
      <c s="36" t="s">
        <v>77</v>
      </c>
      <c s="37">
        <v>40.8</v>
      </c>
      <c s="36">
        <v>0</v>
      </c>
      <c s="36">
        <f>ROUND(G64*H64,6)</f>
      </c>
      <c r="L64" s="38">
        <v>0</v>
      </c>
      <c s="32">
        <f>ROUND(ROUND(L64,2)*ROUND(G64,3),2)</f>
      </c>
      <c s="36" t="s">
        <v>56</v>
      </c>
      <c>
        <f>(M64*21)/100</f>
      </c>
      <c t="s">
        <v>27</v>
      </c>
    </row>
    <row r="65" spans="1:5" ht="12.75">
      <c r="A65" s="35" t="s">
        <v>57</v>
      </c>
      <c r="E65" s="39" t="s">
        <v>5</v>
      </c>
    </row>
    <row r="66" spans="1:5" ht="12.75">
      <c r="A66" s="35" t="s">
        <v>58</v>
      </c>
      <c r="E66" s="40" t="s">
        <v>5</v>
      </c>
    </row>
    <row r="67" spans="1:5" ht="38.25">
      <c r="A67" t="s">
        <v>59</v>
      </c>
      <c r="E67" s="39" t="s">
        <v>1743</v>
      </c>
    </row>
    <row r="68" spans="1:16" ht="12.75">
      <c r="A68" t="s">
        <v>52</v>
      </c>
      <c s="34" t="s">
        <v>112</v>
      </c>
      <c s="34" t="s">
        <v>2029</v>
      </c>
      <c s="35" t="s">
        <v>5</v>
      </c>
      <c s="6" t="s">
        <v>2030</v>
      </c>
      <c s="36" t="s">
        <v>77</v>
      </c>
      <c s="37">
        <v>40.8</v>
      </c>
      <c s="36">
        <v>0</v>
      </c>
      <c s="36">
        <f>ROUND(G68*H68,6)</f>
      </c>
      <c r="L68" s="38">
        <v>0</v>
      </c>
      <c s="32">
        <f>ROUND(ROUND(L68,2)*ROUND(G68,3),2)</f>
      </c>
      <c s="36" t="s">
        <v>56</v>
      </c>
      <c>
        <f>(M68*21)/100</f>
      </c>
      <c t="s">
        <v>27</v>
      </c>
    </row>
    <row r="69" spans="1:5" ht="12.75">
      <c r="A69" s="35" t="s">
        <v>57</v>
      </c>
      <c r="E69" s="39" t="s">
        <v>5</v>
      </c>
    </row>
    <row r="70" spans="1:5" ht="12.75">
      <c r="A70" s="35" t="s">
        <v>58</v>
      </c>
      <c r="E70" s="40" t="s">
        <v>5</v>
      </c>
    </row>
    <row r="71" spans="1:5" ht="38.25">
      <c r="A71" t="s">
        <v>59</v>
      </c>
      <c r="E71" s="39" t="s">
        <v>2031</v>
      </c>
    </row>
    <row r="72" spans="1:16" ht="12.75">
      <c r="A72" t="s">
        <v>52</v>
      </c>
      <c s="34" t="s">
        <v>116</v>
      </c>
      <c s="34" t="s">
        <v>2032</v>
      </c>
      <c s="35" t="s">
        <v>5</v>
      </c>
      <c s="6" t="s">
        <v>2033</v>
      </c>
      <c s="36" t="s">
        <v>77</v>
      </c>
      <c s="37">
        <v>40.8</v>
      </c>
      <c s="36">
        <v>0</v>
      </c>
      <c s="36">
        <f>ROUND(G72*H72,6)</f>
      </c>
      <c r="L72" s="38">
        <v>0</v>
      </c>
      <c s="32">
        <f>ROUND(ROUND(L72,2)*ROUND(G72,3),2)</f>
      </c>
      <c s="36" t="s">
        <v>56</v>
      </c>
      <c>
        <f>(M72*21)/100</f>
      </c>
      <c t="s">
        <v>27</v>
      </c>
    </row>
    <row r="73" spans="1:5" ht="12.75">
      <c r="A73" s="35" t="s">
        <v>57</v>
      </c>
      <c r="E73" s="39" t="s">
        <v>5</v>
      </c>
    </row>
    <row r="74" spans="1:5" ht="12.75">
      <c r="A74" s="35" t="s">
        <v>58</v>
      </c>
      <c r="E74" s="40" t="s">
        <v>5</v>
      </c>
    </row>
    <row r="75" spans="1:5" ht="38.25">
      <c r="A75" t="s">
        <v>59</v>
      </c>
      <c r="E75" s="39" t="s">
        <v>2034</v>
      </c>
    </row>
    <row r="76" spans="1:13" ht="12.75">
      <c r="A76" t="s">
        <v>49</v>
      </c>
      <c r="C76" s="31" t="s">
        <v>65</v>
      </c>
      <c r="E76" s="33" t="s">
        <v>1571</v>
      </c>
      <c r="J76" s="32">
        <f>0</f>
      </c>
      <c s="32">
        <f>0</f>
      </c>
      <c s="32">
        <f>0+L77+L81</f>
      </c>
      <c s="32">
        <f>0+M77+M81</f>
      </c>
    </row>
    <row r="77" spans="1:16" ht="12.75">
      <c r="A77" t="s">
        <v>52</v>
      </c>
      <c s="34" t="s">
        <v>120</v>
      </c>
      <c s="34" t="s">
        <v>2035</v>
      </c>
      <c s="35" t="s">
        <v>5</v>
      </c>
      <c s="6" t="s">
        <v>2036</v>
      </c>
      <c s="36" t="s">
        <v>55</v>
      </c>
      <c s="37">
        <v>1.02</v>
      </c>
      <c s="36">
        <v>0</v>
      </c>
      <c s="36">
        <f>ROUND(G77*H77,6)</f>
      </c>
      <c r="L77" s="38">
        <v>0</v>
      </c>
      <c s="32">
        <f>ROUND(ROUND(L77,2)*ROUND(G77,3),2)</f>
      </c>
      <c s="36" t="s">
        <v>56</v>
      </c>
      <c>
        <f>(M77*21)/100</f>
      </c>
      <c t="s">
        <v>27</v>
      </c>
    </row>
    <row r="78" spans="1:5" ht="12.75">
      <c r="A78" s="35" t="s">
        <v>57</v>
      </c>
      <c r="E78" s="39" t="s">
        <v>5</v>
      </c>
    </row>
    <row r="79" spans="1:5" ht="12.75">
      <c r="A79" s="35" t="s">
        <v>58</v>
      </c>
      <c r="E79" s="40" t="s">
        <v>5</v>
      </c>
    </row>
    <row r="80" spans="1:5" ht="395.25">
      <c r="A80" t="s">
        <v>59</v>
      </c>
      <c r="E80" s="39" t="s">
        <v>1425</v>
      </c>
    </row>
    <row r="81" spans="1:16" ht="12.75">
      <c r="A81" t="s">
        <v>52</v>
      </c>
      <c s="34" t="s">
        <v>123</v>
      </c>
      <c s="34" t="s">
        <v>1870</v>
      </c>
      <c s="35" t="s">
        <v>5</v>
      </c>
      <c s="6" t="s">
        <v>1871</v>
      </c>
      <c s="36" t="s">
        <v>55</v>
      </c>
      <c s="37">
        <v>10.43</v>
      </c>
      <c s="36">
        <v>0</v>
      </c>
      <c s="36">
        <f>ROUND(G81*H81,6)</f>
      </c>
      <c r="L81" s="38">
        <v>0</v>
      </c>
      <c s="32">
        <f>ROUND(ROUND(L81,2)*ROUND(G81,3),2)</f>
      </c>
      <c s="36" t="s">
        <v>56</v>
      </c>
      <c>
        <f>(M81*21)/100</f>
      </c>
      <c t="s">
        <v>27</v>
      </c>
    </row>
    <row r="82" spans="1:5" ht="12.75">
      <c r="A82" s="35" t="s">
        <v>57</v>
      </c>
      <c r="E82" s="39" t="s">
        <v>5</v>
      </c>
    </row>
    <row r="83" spans="1:5" ht="12.75">
      <c r="A83" s="35" t="s">
        <v>58</v>
      </c>
      <c r="E83" s="40" t="s">
        <v>5</v>
      </c>
    </row>
    <row r="84" spans="1:5" ht="38.25">
      <c r="A84" t="s">
        <v>59</v>
      </c>
      <c r="E84" s="39" t="s">
        <v>1522</v>
      </c>
    </row>
    <row r="85" spans="1:13" ht="12.75">
      <c r="A85" t="s">
        <v>49</v>
      </c>
      <c r="C85" s="31" t="s">
        <v>70</v>
      </c>
      <c r="E85" s="33" t="s">
        <v>1242</v>
      </c>
      <c r="J85" s="32">
        <f>0</f>
      </c>
      <c s="32">
        <f>0</f>
      </c>
      <c s="32">
        <f>0+L86+L90+L94+L98+L102</f>
      </c>
      <c s="32">
        <f>0+M86+M90+M94+M98+M102</f>
      </c>
    </row>
    <row r="86" spans="1:16" ht="12.75">
      <c r="A86" t="s">
        <v>52</v>
      </c>
      <c s="34" t="s">
        <v>128</v>
      </c>
      <c s="34" t="s">
        <v>1450</v>
      </c>
      <c s="35" t="s">
        <v>5</v>
      </c>
      <c s="6" t="s">
        <v>1451</v>
      </c>
      <c s="36" t="s">
        <v>55</v>
      </c>
      <c s="37">
        <v>101</v>
      </c>
      <c s="36">
        <v>0</v>
      </c>
      <c s="36">
        <f>ROUND(G86*H86,6)</f>
      </c>
      <c r="L86" s="38">
        <v>0</v>
      </c>
      <c s="32">
        <f>ROUND(ROUND(L86,2)*ROUND(G86,3),2)</f>
      </c>
      <c s="36" t="s">
        <v>56</v>
      </c>
      <c>
        <f>(M86*21)/100</f>
      </c>
      <c t="s">
        <v>27</v>
      </c>
    </row>
    <row r="87" spans="1:5" ht="12.75">
      <c r="A87" s="35" t="s">
        <v>57</v>
      </c>
      <c r="E87" s="39" t="s">
        <v>5</v>
      </c>
    </row>
    <row r="88" spans="1:5" ht="12.75">
      <c r="A88" s="35" t="s">
        <v>58</v>
      </c>
      <c r="E88" s="40" t="s">
        <v>5</v>
      </c>
    </row>
    <row r="89" spans="1:5" ht="51">
      <c r="A89" t="s">
        <v>59</v>
      </c>
      <c r="E89" s="39" t="s">
        <v>1454</v>
      </c>
    </row>
    <row r="90" spans="1:16" ht="12.75">
      <c r="A90" t="s">
        <v>52</v>
      </c>
      <c s="34" t="s">
        <v>131</v>
      </c>
      <c s="34" t="s">
        <v>2037</v>
      </c>
      <c s="35" t="s">
        <v>5</v>
      </c>
      <c s="6" t="s">
        <v>2038</v>
      </c>
      <c s="36" t="s">
        <v>77</v>
      </c>
      <c s="37">
        <v>32</v>
      </c>
      <c s="36">
        <v>0</v>
      </c>
      <c s="36">
        <f>ROUND(G90*H90,6)</f>
      </c>
      <c r="L90" s="38">
        <v>0</v>
      </c>
      <c s="32">
        <f>ROUND(ROUND(L90,2)*ROUND(G90,3),2)</f>
      </c>
      <c s="36" t="s">
        <v>56</v>
      </c>
      <c>
        <f>(M90*21)/100</f>
      </c>
      <c t="s">
        <v>27</v>
      </c>
    </row>
    <row r="91" spans="1:5" ht="12.75">
      <c r="A91" s="35" t="s">
        <v>57</v>
      </c>
      <c r="E91" s="39" t="s">
        <v>5</v>
      </c>
    </row>
    <row r="92" spans="1:5" ht="12.75">
      <c r="A92" s="35" t="s">
        <v>58</v>
      </c>
      <c r="E92" s="40" t="s">
        <v>5</v>
      </c>
    </row>
    <row r="93" spans="1:5" ht="51">
      <c r="A93" t="s">
        <v>59</v>
      </c>
      <c r="E93" s="39" t="s">
        <v>2039</v>
      </c>
    </row>
    <row r="94" spans="1:16" ht="12.75">
      <c r="A94" t="s">
        <v>52</v>
      </c>
      <c s="34" t="s">
        <v>134</v>
      </c>
      <c s="34" t="s">
        <v>2040</v>
      </c>
      <c s="35" t="s">
        <v>5</v>
      </c>
      <c s="6" t="s">
        <v>2041</v>
      </c>
      <c s="36" t="s">
        <v>77</v>
      </c>
      <c s="37">
        <v>16</v>
      </c>
      <c s="36">
        <v>0</v>
      </c>
      <c s="36">
        <f>ROUND(G94*H94,6)</f>
      </c>
      <c r="L94" s="38">
        <v>0</v>
      </c>
      <c s="32">
        <f>ROUND(ROUND(L94,2)*ROUND(G94,3),2)</f>
      </c>
      <c s="36" t="s">
        <v>56</v>
      </c>
      <c>
        <f>(M94*21)/100</f>
      </c>
      <c t="s">
        <v>27</v>
      </c>
    </row>
    <row r="95" spans="1:5" ht="12.75">
      <c r="A95" s="35" t="s">
        <v>57</v>
      </c>
      <c r="E95" s="39" t="s">
        <v>5</v>
      </c>
    </row>
    <row r="96" spans="1:5" ht="12.75">
      <c r="A96" s="35" t="s">
        <v>58</v>
      </c>
      <c r="E96" s="40" t="s">
        <v>5</v>
      </c>
    </row>
    <row r="97" spans="1:5" ht="140.25">
      <c r="A97" t="s">
        <v>59</v>
      </c>
      <c r="E97" s="39" t="s">
        <v>1292</v>
      </c>
    </row>
    <row r="98" spans="1:16" ht="12.75">
      <c r="A98" t="s">
        <v>52</v>
      </c>
      <c s="34" t="s">
        <v>138</v>
      </c>
      <c s="34" t="s">
        <v>1293</v>
      </c>
      <c s="35" t="s">
        <v>5</v>
      </c>
      <c s="6" t="s">
        <v>1294</v>
      </c>
      <c s="36" t="s">
        <v>77</v>
      </c>
      <c s="37">
        <v>16</v>
      </c>
      <c s="36">
        <v>0</v>
      </c>
      <c s="36">
        <f>ROUND(G98*H98,6)</f>
      </c>
      <c r="L98" s="38">
        <v>0</v>
      </c>
      <c s="32">
        <f>ROUND(ROUND(L98,2)*ROUND(G98,3),2)</f>
      </c>
      <c s="36" t="s">
        <v>56</v>
      </c>
      <c>
        <f>(M98*21)/100</f>
      </c>
      <c t="s">
        <v>27</v>
      </c>
    </row>
    <row r="99" spans="1:5" ht="12.75">
      <c r="A99" s="35" t="s">
        <v>57</v>
      </c>
      <c r="E99" s="39" t="s">
        <v>5</v>
      </c>
    </row>
    <row r="100" spans="1:5" ht="12.75">
      <c r="A100" s="35" t="s">
        <v>58</v>
      </c>
      <c r="E100" s="40" t="s">
        <v>5</v>
      </c>
    </row>
    <row r="101" spans="1:5" ht="140.25">
      <c r="A101" t="s">
        <v>59</v>
      </c>
      <c r="E101" s="39" t="s">
        <v>1292</v>
      </c>
    </row>
    <row r="102" spans="1:16" ht="12.75">
      <c r="A102" t="s">
        <v>52</v>
      </c>
      <c s="34" t="s">
        <v>142</v>
      </c>
      <c s="34" t="s">
        <v>2042</v>
      </c>
      <c s="35" t="s">
        <v>5</v>
      </c>
      <c s="6" t="s">
        <v>2043</v>
      </c>
      <c s="36" t="s">
        <v>77</v>
      </c>
      <c s="37">
        <v>85</v>
      </c>
      <c s="36">
        <v>0</v>
      </c>
      <c s="36">
        <f>ROUND(G102*H102,6)</f>
      </c>
      <c r="L102" s="38">
        <v>0</v>
      </c>
      <c s="32">
        <f>ROUND(ROUND(L102,2)*ROUND(G102,3),2)</f>
      </c>
      <c s="36" t="s">
        <v>56</v>
      </c>
      <c>
        <f>(M102*21)/100</f>
      </c>
      <c t="s">
        <v>27</v>
      </c>
    </row>
    <row r="103" spans="1:5" ht="12.75">
      <c r="A103" s="35" t="s">
        <v>57</v>
      </c>
      <c r="E103" s="39" t="s">
        <v>5</v>
      </c>
    </row>
    <row r="104" spans="1:5" ht="12.75">
      <c r="A104" s="35" t="s">
        <v>58</v>
      </c>
      <c r="E104" s="40" t="s">
        <v>5</v>
      </c>
    </row>
    <row r="105" spans="1:5" ht="89.25">
      <c r="A105" t="s">
        <v>59</v>
      </c>
      <c r="E105" s="39" t="s">
        <v>2044</v>
      </c>
    </row>
    <row r="106" spans="1:13" ht="12.75">
      <c r="A106" t="s">
        <v>49</v>
      </c>
      <c r="C106" s="31" t="s">
        <v>79</v>
      </c>
      <c r="E106" s="33" t="s">
        <v>80</v>
      </c>
      <c r="J106" s="32">
        <f>0</f>
      </c>
      <c s="32">
        <f>0</f>
      </c>
      <c s="32">
        <f>0+L107+L111</f>
      </c>
      <c s="32">
        <f>0+M107+M111</f>
      </c>
    </row>
    <row r="107" spans="1:16" ht="12.75">
      <c r="A107" t="s">
        <v>52</v>
      </c>
      <c s="34" t="s">
        <v>146</v>
      </c>
      <c s="34" t="s">
        <v>117</v>
      </c>
      <c s="35" t="s">
        <v>5</v>
      </c>
      <c s="6" t="s">
        <v>118</v>
      </c>
      <c s="36" t="s">
        <v>83</v>
      </c>
      <c s="37">
        <v>13</v>
      </c>
      <c s="36">
        <v>0</v>
      </c>
      <c s="36">
        <f>ROUND(G107*H107,6)</f>
      </c>
      <c r="L107" s="38">
        <v>0</v>
      </c>
      <c s="32">
        <f>ROUND(ROUND(L107,2)*ROUND(G107,3),2)</f>
      </c>
      <c s="36" t="s">
        <v>56</v>
      </c>
      <c>
        <f>(M107*21)/100</f>
      </c>
      <c t="s">
        <v>27</v>
      </c>
    </row>
    <row r="108" spans="1:5" ht="12.75">
      <c r="A108" s="35" t="s">
        <v>57</v>
      </c>
      <c r="E108" s="39" t="s">
        <v>5</v>
      </c>
    </row>
    <row r="109" spans="1:5" ht="12.75">
      <c r="A109" s="35" t="s">
        <v>58</v>
      </c>
      <c r="E109" s="40" t="s">
        <v>5</v>
      </c>
    </row>
    <row r="110" spans="1:5" ht="102">
      <c r="A110" t="s">
        <v>59</v>
      </c>
      <c r="E110" s="39" t="s">
        <v>119</v>
      </c>
    </row>
    <row r="111" spans="1:16" ht="12.75">
      <c r="A111" t="s">
        <v>52</v>
      </c>
      <c s="34" t="s">
        <v>149</v>
      </c>
      <c s="34" t="s">
        <v>2045</v>
      </c>
      <c s="35" t="s">
        <v>5</v>
      </c>
      <c s="6" t="s">
        <v>2046</v>
      </c>
      <c s="36" t="s">
        <v>83</v>
      </c>
      <c s="37">
        <v>12</v>
      </c>
      <c s="36">
        <v>0</v>
      </c>
      <c s="36">
        <f>ROUND(G111*H111,6)</f>
      </c>
      <c r="L111" s="38">
        <v>0</v>
      </c>
      <c s="32">
        <f>ROUND(ROUND(L111,2)*ROUND(G111,3),2)</f>
      </c>
      <c s="36" t="s">
        <v>56</v>
      </c>
      <c>
        <f>(M111*21)/100</f>
      </c>
      <c t="s">
        <v>27</v>
      </c>
    </row>
    <row r="112" spans="1:5" ht="12.75">
      <c r="A112" s="35" t="s">
        <v>57</v>
      </c>
      <c r="E112" s="39" t="s">
        <v>5</v>
      </c>
    </row>
    <row r="113" spans="1:5" ht="12.75">
      <c r="A113" s="35" t="s">
        <v>58</v>
      </c>
      <c r="E113" s="40" t="s">
        <v>5</v>
      </c>
    </row>
    <row r="114" spans="1:5" ht="102">
      <c r="A114" t="s">
        <v>59</v>
      </c>
      <c r="E114" s="39" t="s">
        <v>119</v>
      </c>
    </row>
    <row r="115" spans="1:13" ht="12.75">
      <c r="A115" t="s">
        <v>49</v>
      </c>
      <c r="C115" s="31" t="s">
        <v>85</v>
      </c>
      <c r="E115" s="33" t="s">
        <v>1410</v>
      </c>
      <c r="J115" s="32">
        <f>0</f>
      </c>
      <c s="32">
        <f>0</f>
      </c>
      <c s="32">
        <f>0+L116+L120+L124+L128+L132+L136+L140+L144+L148+L152+L156</f>
      </c>
      <c s="32">
        <f>0+M116+M120+M124+M128+M132+M136+M140+M144+M148+M152+M156</f>
      </c>
    </row>
    <row r="116" spans="1:16" ht="12.75">
      <c r="A116" t="s">
        <v>52</v>
      </c>
      <c s="34" t="s">
        <v>152</v>
      </c>
      <c s="34" t="s">
        <v>2047</v>
      </c>
      <c s="35" t="s">
        <v>5</v>
      </c>
      <c s="6" t="s">
        <v>2048</v>
      </c>
      <c s="36" t="s">
        <v>68</v>
      </c>
      <c s="37">
        <v>5.83</v>
      </c>
      <c s="36">
        <v>0</v>
      </c>
      <c s="36">
        <f>ROUND(G116*H116,6)</f>
      </c>
      <c r="L116" s="38">
        <v>0</v>
      </c>
      <c s="32">
        <f>ROUND(ROUND(L116,2)*ROUND(G116,3),2)</f>
      </c>
      <c s="36" t="s">
        <v>417</v>
      </c>
      <c>
        <f>(M116*21)/100</f>
      </c>
      <c t="s">
        <v>27</v>
      </c>
    </row>
    <row r="117" spans="1:5" ht="12.75">
      <c r="A117" s="35" t="s">
        <v>57</v>
      </c>
      <c r="E117" s="39" t="s">
        <v>5</v>
      </c>
    </row>
    <row r="118" spans="1:5" ht="12.75">
      <c r="A118" s="35" t="s">
        <v>58</v>
      </c>
      <c r="E118" s="40" t="s">
        <v>5</v>
      </c>
    </row>
    <row r="119" spans="1:5" ht="255">
      <c r="A119" t="s">
        <v>59</v>
      </c>
      <c r="E119" s="39" t="s">
        <v>2049</v>
      </c>
    </row>
    <row r="120" spans="1:16" ht="12.75">
      <c r="A120" t="s">
        <v>52</v>
      </c>
      <c s="34" t="s">
        <v>155</v>
      </c>
      <c s="34" t="s">
        <v>2050</v>
      </c>
      <c s="35" t="s">
        <v>5</v>
      </c>
      <c s="6" t="s">
        <v>2051</v>
      </c>
      <c s="36" t="s">
        <v>68</v>
      </c>
      <c s="37">
        <v>65.43</v>
      </c>
      <c s="36">
        <v>0</v>
      </c>
      <c s="36">
        <f>ROUND(G120*H120,6)</f>
      </c>
      <c r="L120" s="38">
        <v>0</v>
      </c>
      <c s="32">
        <f>ROUND(ROUND(L120,2)*ROUND(G120,3),2)</f>
      </c>
      <c s="36" t="s">
        <v>56</v>
      </c>
      <c>
        <f>(M120*21)/100</f>
      </c>
      <c t="s">
        <v>27</v>
      </c>
    </row>
    <row r="121" spans="1:5" ht="12.75">
      <c r="A121" s="35" t="s">
        <v>57</v>
      </c>
      <c r="E121" s="39" t="s">
        <v>5</v>
      </c>
    </row>
    <row r="122" spans="1:5" ht="12.75">
      <c r="A122" s="35" t="s">
        <v>58</v>
      </c>
      <c r="E122" s="40" t="s">
        <v>5</v>
      </c>
    </row>
    <row r="123" spans="1:5" ht="255">
      <c r="A123" t="s">
        <v>59</v>
      </c>
      <c r="E123" s="39" t="s">
        <v>1414</v>
      </c>
    </row>
    <row r="124" spans="1:16" ht="12.75">
      <c r="A124" t="s">
        <v>52</v>
      </c>
      <c s="34" t="s">
        <v>159</v>
      </c>
      <c s="34" t="s">
        <v>2052</v>
      </c>
      <c s="35" t="s">
        <v>5</v>
      </c>
      <c s="6" t="s">
        <v>2053</v>
      </c>
      <c s="36" t="s">
        <v>68</v>
      </c>
      <c s="37">
        <v>8.56</v>
      </c>
      <c s="36">
        <v>0</v>
      </c>
      <c s="36">
        <f>ROUND(G124*H124,6)</f>
      </c>
      <c r="L124" s="38">
        <v>0</v>
      </c>
      <c s="32">
        <f>ROUND(ROUND(L124,2)*ROUND(G124,3),2)</f>
      </c>
      <c s="36" t="s">
        <v>56</v>
      </c>
      <c>
        <f>(M124*21)/100</f>
      </c>
      <c t="s">
        <v>27</v>
      </c>
    </row>
    <row r="125" spans="1:5" ht="12.75">
      <c r="A125" s="35" t="s">
        <v>57</v>
      </c>
      <c r="E125" s="39" t="s">
        <v>5</v>
      </c>
    </row>
    <row r="126" spans="1:5" ht="12.75">
      <c r="A126" s="35" t="s">
        <v>58</v>
      </c>
      <c r="E126" s="40" t="s">
        <v>5</v>
      </c>
    </row>
    <row r="127" spans="1:5" ht="255">
      <c r="A127" t="s">
        <v>59</v>
      </c>
      <c r="E127" s="39" t="s">
        <v>1414</v>
      </c>
    </row>
    <row r="128" spans="1:16" ht="12.75">
      <c r="A128" t="s">
        <v>52</v>
      </c>
      <c s="34" t="s">
        <v>162</v>
      </c>
      <c s="34" t="s">
        <v>2054</v>
      </c>
      <c s="35" t="s">
        <v>5</v>
      </c>
      <c s="6" t="s">
        <v>2055</v>
      </c>
      <c s="36" t="s">
        <v>83</v>
      </c>
      <c s="37">
        <v>2</v>
      </c>
      <c s="36">
        <v>0</v>
      </c>
      <c s="36">
        <f>ROUND(G128*H128,6)</f>
      </c>
      <c r="L128" s="38">
        <v>0</v>
      </c>
      <c s="32">
        <f>ROUND(ROUND(L128,2)*ROUND(G128,3),2)</f>
      </c>
      <c s="36" t="s">
        <v>56</v>
      </c>
      <c>
        <f>(M128*21)/100</f>
      </c>
      <c t="s">
        <v>27</v>
      </c>
    </row>
    <row r="129" spans="1:5" ht="12.75">
      <c r="A129" s="35" t="s">
        <v>57</v>
      </c>
      <c r="E129" s="39" t="s">
        <v>5</v>
      </c>
    </row>
    <row r="130" spans="1:5" ht="12.75">
      <c r="A130" s="35" t="s">
        <v>58</v>
      </c>
      <c r="E130" s="40" t="s">
        <v>5</v>
      </c>
    </row>
    <row r="131" spans="1:5" ht="242.25">
      <c r="A131" t="s">
        <v>59</v>
      </c>
      <c r="E131" s="39" t="s">
        <v>2056</v>
      </c>
    </row>
    <row r="132" spans="1:16" ht="12.75">
      <c r="A132" t="s">
        <v>52</v>
      </c>
      <c s="34" t="s">
        <v>166</v>
      </c>
      <c s="34" t="s">
        <v>2057</v>
      </c>
      <c s="35" t="s">
        <v>5</v>
      </c>
      <c s="6" t="s">
        <v>2058</v>
      </c>
      <c s="36" t="s">
        <v>83</v>
      </c>
      <c s="37">
        <v>1</v>
      </c>
      <c s="36">
        <v>0</v>
      </c>
      <c s="36">
        <f>ROUND(G132*H132,6)</f>
      </c>
      <c r="L132" s="38">
        <v>0</v>
      </c>
      <c s="32">
        <f>ROUND(ROUND(L132,2)*ROUND(G132,3),2)</f>
      </c>
      <c s="36" t="s">
        <v>56</v>
      </c>
      <c>
        <f>(M132*21)/100</f>
      </c>
      <c t="s">
        <v>27</v>
      </c>
    </row>
    <row r="133" spans="1:5" ht="12.75">
      <c r="A133" s="35" t="s">
        <v>57</v>
      </c>
      <c r="E133" s="39" t="s">
        <v>5</v>
      </c>
    </row>
    <row r="134" spans="1:5" ht="12.75">
      <c r="A134" s="35" t="s">
        <v>58</v>
      </c>
      <c r="E134" s="40" t="s">
        <v>5</v>
      </c>
    </row>
    <row r="135" spans="1:5" ht="242.25">
      <c r="A135" t="s">
        <v>59</v>
      </c>
      <c r="E135" s="39" t="s">
        <v>2056</v>
      </c>
    </row>
    <row r="136" spans="1:16" ht="12.75">
      <c r="A136" t="s">
        <v>52</v>
      </c>
      <c s="34" t="s">
        <v>170</v>
      </c>
      <c s="34" t="s">
        <v>2059</v>
      </c>
      <c s="35" t="s">
        <v>5</v>
      </c>
      <c s="6" t="s">
        <v>2060</v>
      </c>
      <c s="36" t="s">
        <v>68</v>
      </c>
      <c s="37">
        <v>5.83</v>
      </c>
      <c s="36">
        <v>0</v>
      </c>
      <c s="36">
        <f>ROUND(G136*H136,6)</f>
      </c>
      <c r="L136" s="38">
        <v>0</v>
      </c>
      <c s="32">
        <f>ROUND(ROUND(L136,2)*ROUND(G136,3),2)</f>
      </c>
      <c s="36" t="s">
        <v>417</v>
      </c>
      <c>
        <f>(M136*21)/100</f>
      </c>
      <c t="s">
        <v>27</v>
      </c>
    </row>
    <row r="137" spans="1:5" ht="12.75">
      <c r="A137" s="35" t="s">
        <v>57</v>
      </c>
      <c r="E137" s="39" t="s">
        <v>5</v>
      </c>
    </row>
    <row r="138" spans="1:5" ht="12.75">
      <c r="A138" s="35" t="s">
        <v>58</v>
      </c>
      <c r="E138" s="40" t="s">
        <v>5</v>
      </c>
    </row>
    <row r="139" spans="1:5" ht="51">
      <c r="A139" t="s">
        <v>59</v>
      </c>
      <c r="E139" s="39" t="s">
        <v>2061</v>
      </c>
    </row>
    <row r="140" spans="1:16" ht="12.75">
      <c r="A140" t="s">
        <v>52</v>
      </c>
      <c s="34" t="s">
        <v>173</v>
      </c>
      <c s="34" t="s">
        <v>2062</v>
      </c>
      <c s="35" t="s">
        <v>5</v>
      </c>
      <c s="6" t="s">
        <v>2063</v>
      </c>
      <c s="36" t="s">
        <v>68</v>
      </c>
      <c s="37">
        <v>65.43</v>
      </c>
      <c s="36">
        <v>0</v>
      </c>
      <c s="36">
        <f>ROUND(G140*H140,6)</f>
      </c>
      <c r="L140" s="38">
        <v>0</v>
      </c>
      <c s="32">
        <f>ROUND(ROUND(L140,2)*ROUND(G140,3),2)</f>
      </c>
      <c s="36" t="s">
        <v>56</v>
      </c>
      <c>
        <f>(M140*21)/100</f>
      </c>
      <c t="s">
        <v>27</v>
      </c>
    </row>
    <row r="141" spans="1:5" ht="12.75">
      <c r="A141" s="35" t="s">
        <v>57</v>
      </c>
      <c r="E141" s="39" t="s">
        <v>5</v>
      </c>
    </row>
    <row r="142" spans="1:5" ht="12.75">
      <c r="A142" s="35" t="s">
        <v>58</v>
      </c>
      <c r="E142" s="40" t="s">
        <v>5</v>
      </c>
    </row>
    <row r="143" spans="1:5" ht="63.75">
      <c r="A143" t="s">
        <v>59</v>
      </c>
      <c r="E143" s="39" t="s">
        <v>2064</v>
      </c>
    </row>
    <row r="144" spans="1:16" ht="12.75">
      <c r="A144" t="s">
        <v>52</v>
      </c>
      <c s="34" t="s">
        <v>177</v>
      </c>
      <c s="34" t="s">
        <v>2065</v>
      </c>
      <c s="35" t="s">
        <v>5</v>
      </c>
      <c s="6" t="s">
        <v>2066</v>
      </c>
      <c s="36" t="s">
        <v>68</v>
      </c>
      <c s="37">
        <v>8.56</v>
      </c>
      <c s="36">
        <v>0</v>
      </c>
      <c s="36">
        <f>ROUND(G144*H144,6)</f>
      </c>
      <c r="L144" s="38">
        <v>0</v>
      </c>
      <c s="32">
        <f>ROUND(ROUND(L144,2)*ROUND(G144,3),2)</f>
      </c>
      <c s="36" t="s">
        <v>56</v>
      </c>
      <c>
        <f>(M144*21)/100</f>
      </c>
      <c t="s">
        <v>27</v>
      </c>
    </row>
    <row r="145" spans="1:5" ht="12.75">
      <c r="A145" s="35" t="s">
        <v>57</v>
      </c>
      <c r="E145" s="39" t="s">
        <v>5</v>
      </c>
    </row>
    <row r="146" spans="1:5" ht="12.75">
      <c r="A146" s="35" t="s">
        <v>58</v>
      </c>
      <c r="E146" s="40" t="s">
        <v>5</v>
      </c>
    </row>
    <row r="147" spans="1:5" ht="63.75">
      <c r="A147" t="s">
        <v>59</v>
      </c>
      <c r="E147" s="39" t="s">
        <v>2064</v>
      </c>
    </row>
    <row r="148" spans="1:16" ht="12.75">
      <c r="A148" t="s">
        <v>52</v>
      </c>
      <c s="34" t="s">
        <v>181</v>
      </c>
      <c s="34" t="s">
        <v>2067</v>
      </c>
      <c s="35" t="s">
        <v>5</v>
      </c>
      <c s="6" t="s">
        <v>2068</v>
      </c>
      <c s="36" t="s">
        <v>68</v>
      </c>
      <c s="37">
        <v>79.82</v>
      </c>
      <c s="36">
        <v>0</v>
      </c>
      <c s="36">
        <f>ROUND(G148*H148,6)</f>
      </c>
      <c r="L148" s="38">
        <v>0</v>
      </c>
      <c s="32">
        <f>ROUND(ROUND(L148,2)*ROUND(G148,3),2)</f>
      </c>
      <c s="36" t="s">
        <v>56</v>
      </c>
      <c>
        <f>(M148*21)/100</f>
      </c>
      <c t="s">
        <v>27</v>
      </c>
    </row>
    <row r="149" spans="1:5" ht="12.75">
      <c r="A149" s="35" t="s">
        <v>57</v>
      </c>
      <c r="E149" s="39" t="s">
        <v>5</v>
      </c>
    </row>
    <row r="150" spans="1:5" ht="12.75">
      <c r="A150" s="35" t="s">
        <v>58</v>
      </c>
      <c r="E150" s="40" t="s">
        <v>5</v>
      </c>
    </row>
    <row r="151" spans="1:5" ht="25.5">
      <c r="A151" t="s">
        <v>59</v>
      </c>
      <c r="E151" s="39" t="s">
        <v>2069</v>
      </c>
    </row>
    <row r="152" spans="1:16" ht="12.75">
      <c r="A152" t="s">
        <v>52</v>
      </c>
      <c s="34" t="s">
        <v>185</v>
      </c>
      <c s="34" t="s">
        <v>2070</v>
      </c>
      <c s="35" t="s">
        <v>5</v>
      </c>
      <c s="6" t="s">
        <v>2071</v>
      </c>
      <c s="36" t="s">
        <v>83</v>
      </c>
      <c s="37">
        <v>1</v>
      </c>
      <c s="36">
        <v>0</v>
      </c>
      <c s="36">
        <f>ROUND(G152*H152,6)</f>
      </c>
      <c r="L152" s="38">
        <v>0</v>
      </c>
      <c s="32">
        <f>ROUND(ROUND(L152,2)*ROUND(G152,3),2)</f>
      </c>
      <c s="36" t="s">
        <v>56</v>
      </c>
      <c>
        <f>(M152*21)/100</f>
      </c>
      <c t="s">
        <v>27</v>
      </c>
    </row>
    <row r="153" spans="1:5" ht="12.75">
      <c r="A153" s="35" t="s">
        <v>57</v>
      </c>
      <c r="E153" s="39" t="s">
        <v>5</v>
      </c>
    </row>
    <row r="154" spans="1:5" ht="12.75">
      <c r="A154" s="35" t="s">
        <v>58</v>
      </c>
      <c r="E154" s="40" t="s">
        <v>5</v>
      </c>
    </row>
    <row r="155" spans="1:5" ht="409.5">
      <c r="A155" t="s">
        <v>59</v>
      </c>
      <c r="E155" s="39" t="s">
        <v>2072</v>
      </c>
    </row>
    <row r="156" spans="1:16" ht="12.75">
      <c r="A156" t="s">
        <v>52</v>
      </c>
      <c s="34" t="s">
        <v>189</v>
      </c>
      <c s="34" t="s">
        <v>2073</v>
      </c>
      <c s="35" t="s">
        <v>5</v>
      </c>
      <c s="6" t="s">
        <v>2074</v>
      </c>
      <c s="36" t="s">
        <v>83</v>
      </c>
      <c s="37">
        <v>1</v>
      </c>
      <c s="36">
        <v>0</v>
      </c>
      <c s="36">
        <f>ROUND(G156*H156,6)</f>
      </c>
      <c r="L156" s="38">
        <v>0</v>
      </c>
      <c s="32">
        <f>ROUND(ROUND(L156,2)*ROUND(G156,3),2)</f>
      </c>
      <c s="36" t="s">
        <v>56</v>
      </c>
      <c>
        <f>(M156*21)/100</f>
      </c>
      <c t="s">
        <v>27</v>
      </c>
    </row>
    <row r="157" spans="1:5" ht="12.75">
      <c r="A157" s="35" t="s">
        <v>57</v>
      </c>
      <c r="E157" s="39" t="s">
        <v>2075</v>
      </c>
    </row>
    <row r="158" spans="1:5" ht="12.75">
      <c r="A158" s="35" t="s">
        <v>58</v>
      </c>
      <c r="E158" s="40" t="s">
        <v>5</v>
      </c>
    </row>
    <row r="159" spans="1:5" ht="242.25">
      <c r="A159" t="s">
        <v>59</v>
      </c>
      <c r="E159" s="39" t="s">
        <v>2076</v>
      </c>
    </row>
    <row r="160" spans="1:13" ht="12.75">
      <c r="A160" t="s">
        <v>49</v>
      </c>
      <c r="C160" s="31" t="s">
        <v>89</v>
      </c>
      <c r="E160" s="33" t="s">
        <v>1127</v>
      </c>
      <c r="J160" s="32">
        <f>0</f>
      </c>
      <c s="32">
        <f>0</f>
      </c>
      <c s="32">
        <f>0+L161+L165+L169</f>
      </c>
      <c s="32">
        <f>0+M161+M165+M169</f>
      </c>
    </row>
    <row r="161" spans="1:16" ht="12.75">
      <c r="A161" t="s">
        <v>52</v>
      </c>
      <c s="34" t="s">
        <v>193</v>
      </c>
      <c s="34" t="s">
        <v>2077</v>
      </c>
      <c s="35" t="s">
        <v>5</v>
      </c>
      <c s="6" t="s">
        <v>2078</v>
      </c>
      <c s="36" t="s">
        <v>68</v>
      </c>
      <c s="37">
        <v>20</v>
      </c>
      <c s="36">
        <v>0</v>
      </c>
      <c s="36">
        <f>ROUND(G161*H161,6)</f>
      </c>
      <c r="L161" s="38">
        <v>0</v>
      </c>
      <c s="32">
        <f>ROUND(ROUND(L161,2)*ROUND(G161,3),2)</f>
      </c>
      <c s="36" t="s">
        <v>56</v>
      </c>
      <c>
        <f>(M161*21)/100</f>
      </c>
      <c t="s">
        <v>27</v>
      </c>
    </row>
    <row r="162" spans="1:5" ht="12.75">
      <c r="A162" s="35" t="s">
        <v>57</v>
      </c>
      <c r="E162" s="39" t="s">
        <v>5</v>
      </c>
    </row>
    <row r="163" spans="1:5" ht="12.75">
      <c r="A163" s="35" t="s">
        <v>58</v>
      </c>
      <c r="E163" s="40" t="s">
        <v>5</v>
      </c>
    </row>
    <row r="164" spans="1:5" ht="25.5">
      <c r="A164" t="s">
        <v>59</v>
      </c>
      <c r="E164" s="39" t="s">
        <v>2079</v>
      </c>
    </row>
    <row r="165" spans="1:16" ht="12.75">
      <c r="A165" t="s">
        <v>52</v>
      </c>
      <c s="34" t="s">
        <v>197</v>
      </c>
      <c s="34" t="s">
        <v>2080</v>
      </c>
      <c s="35" t="s">
        <v>5</v>
      </c>
      <c s="6" t="s">
        <v>2081</v>
      </c>
      <c s="36" t="s">
        <v>83</v>
      </c>
      <c s="37">
        <v>3</v>
      </c>
      <c s="36">
        <v>0</v>
      </c>
      <c s="36">
        <f>ROUND(G165*H165,6)</f>
      </c>
      <c r="L165" s="38">
        <v>0</v>
      </c>
      <c s="32">
        <f>ROUND(ROUND(L165,2)*ROUND(G165,3),2)</f>
      </c>
      <c s="36" t="s">
        <v>56</v>
      </c>
      <c>
        <f>(M165*21)/100</f>
      </c>
      <c t="s">
        <v>27</v>
      </c>
    </row>
    <row r="166" spans="1:5" ht="12.75">
      <c r="A166" s="35" t="s">
        <v>57</v>
      </c>
      <c r="E166" s="39" t="s">
        <v>5</v>
      </c>
    </row>
    <row r="167" spans="1:5" ht="12.75">
      <c r="A167" s="35" t="s">
        <v>58</v>
      </c>
      <c r="E167" s="40" t="s">
        <v>5</v>
      </c>
    </row>
    <row r="168" spans="1:5" ht="89.25">
      <c r="A168" t="s">
        <v>59</v>
      </c>
      <c r="E168" s="39" t="s">
        <v>2082</v>
      </c>
    </row>
    <row r="169" spans="1:16" ht="12.75">
      <c r="A169" t="s">
        <v>52</v>
      </c>
      <c s="34" t="s">
        <v>201</v>
      </c>
      <c s="34" t="s">
        <v>2083</v>
      </c>
      <c s="35" t="s">
        <v>5</v>
      </c>
      <c s="6" t="s">
        <v>2084</v>
      </c>
      <c s="36" t="s">
        <v>55</v>
      </c>
      <c s="37">
        <v>9.7</v>
      </c>
      <c s="36">
        <v>0</v>
      </c>
      <c s="36">
        <f>ROUND(G169*H169,6)</f>
      </c>
      <c r="L169" s="38">
        <v>0</v>
      </c>
      <c s="32">
        <f>ROUND(ROUND(L169,2)*ROUND(G169,3),2)</f>
      </c>
      <c s="36" t="s">
        <v>56</v>
      </c>
      <c>
        <f>(M169*21)/100</f>
      </c>
      <c t="s">
        <v>27</v>
      </c>
    </row>
    <row r="170" spans="1:5" ht="12.75">
      <c r="A170" s="35" t="s">
        <v>57</v>
      </c>
      <c r="E170" s="39" t="s">
        <v>5</v>
      </c>
    </row>
    <row r="171" spans="1:5" ht="12.75">
      <c r="A171" s="35" t="s">
        <v>58</v>
      </c>
      <c r="E171" s="40" t="s">
        <v>5</v>
      </c>
    </row>
    <row r="172" spans="1:5" ht="76.5">
      <c r="A172" t="s">
        <v>59</v>
      </c>
      <c r="E172" s="39" t="s">
        <v>2085</v>
      </c>
    </row>
    <row r="173" spans="1:13" ht="12.75">
      <c r="A173" t="s">
        <v>49</v>
      </c>
      <c r="C173" s="31" t="s">
        <v>649</v>
      </c>
      <c r="E173" s="33" t="s">
        <v>650</v>
      </c>
      <c r="J173" s="32">
        <f>0</f>
      </c>
      <c s="32">
        <f>0</f>
      </c>
      <c s="32">
        <f>0+L174+L178+L182</f>
      </c>
      <c s="32">
        <f>0+M174+M178+M182</f>
      </c>
    </row>
    <row r="174" spans="1:16" ht="25.5">
      <c r="A174" t="s">
        <v>52</v>
      </c>
      <c s="34" t="s">
        <v>205</v>
      </c>
      <c s="34" t="s">
        <v>1715</v>
      </c>
      <c s="35" t="s">
        <v>652</v>
      </c>
      <c s="6" t="s">
        <v>1716</v>
      </c>
      <c s="36" t="s">
        <v>654</v>
      </c>
      <c s="37">
        <v>1120.15</v>
      </c>
      <c s="36">
        <v>0</v>
      </c>
      <c s="36">
        <f>ROUND(G174*H174,6)</f>
      </c>
      <c r="L174" s="38">
        <v>0</v>
      </c>
      <c s="32">
        <f>ROUND(ROUND(L174,2)*ROUND(G174,3),2)</f>
      </c>
      <c s="36" t="s">
        <v>655</v>
      </c>
      <c>
        <f>(M174*21)/100</f>
      </c>
      <c t="s">
        <v>27</v>
      </c>
    </row>
    <row r="175" spans="1:5" ht="12.75">
      <c r="A175" s="35" t="s">
        <v>57</v>
      </c>
      <c r="E175" s="39" t="s">
        <v>656</v>
      </c>
    </row>
    <row r="176" spans="1:5" ht="12.75">
      <c r="A176" s="35" t="s">
        <v>58</v>
      </c>
      <c r="E176" s="40" t="s">
        <v>5</v>
      </c>
    </row>
    <row r="177" spans="1:5" ht="165.75">
      <c r="A177" t="s">
        <v>59</v>
      </c>
      <c r="E177" s="39" t="s">
        <v>657</v>
      </c>
    </row>
    <row r="178" spans="1:16" ht="25.5">
      <c r="A178" t="s">
        <v>52</v>
      </c>
      <c s="34" t="s">
        <v>209</v>
      </c>
      <c s="34" t="s">
        <v>1367</v>
      </c>
      <c s="35" t="s">
        <v>652</v>
      </c>
      <c s="6" t="s">
        <v>1368</v>
      </c>
      <c s="36" t="s">
        <v>654</v>
      </c>
      <c s="37">
        <v>7.36</v>
      </c>
      <c s="36">
        <v>0</v>
      </c>
      <c s="36">
        <f>ROUND(G178*H178,6)</f>
      </c>
      <c r="L178" s="38">
        <v>0</v>
      </c>
      <c s="32">
        <f>ROUND(ROUND(L178,2)*ROUND(G178,3),2)</f>
      </c>
      <c s="36" t="s">
        <v>655</v>
      </c>
      <c>
        <f>(M178*21)/100</f>
      </c>
      <c t="s">
        <v>27</v>
      </c>
    </row>
    <row r="179" spans="1:5" ht="12.75">
      <c r="A179" s="35" t="s">
        <v>57</v>
      </c>
      <c r="E179" s="39" t="s">
        <v>656</v>
      </c>
    </row>
    <row r="180" spans="1:5" ht="12.75">
      <c r="A180" s="35" t="s">
        <v>58</v>
      </c>
      <c r="E180" s="40" t="s">
        <v>5</v>
      </c>
    </row>
    <row r="181" spans="1:5" ht="165.75">
      <c r="A181" t="s">
        <v>59</v>
      </c>
      <c r="E181" s="39" t="s">
        <v>657</v>
      </c>
    </row>
    <row r="182" spans="1:16" ht="25.5">
      <c r="A182" t="s">
        <v>52</v>
      </c>
      <c s="34" t="s">
        <v>213</v>
      </c>
      <c s="34" t="s">
        <v>1371</v>
      </c>
      <c s="35" t="s">
        <v>652</v>
      </c>
      <c s="6" t="s">
        <v>1372</v>
      </c>
      <c s="36" t="s">
        <v>654</v>
      </c>
      <c s="37">
        <v>23.28</v>
      </c>
      <c s="36">
        <v>0</v>
      </c>
      <c s="36">
        <f>ROUND(G182*H182,6)</f>
      </c>
      <c r="L182" s="38">
        <v>0</v>
      </c>
      <c s="32">
        <f>ROUND(ROUND(L182,2)*ROUND(G182,3),2)</f>
      </c>
      <c s="36" t="s">
        <v>655</v>
      </c>
      <c>
        <f>(M182*21)/100</f>
      </c>
      <c t="s">
        <v>27</v>
      </c>
    </row>
    <row r="183" spans="1:5" ht="12.75">
      <c r="A183" s="35" t="s">
        <v>57</v>
      </c>
      <c r="E183" s="39" t="s">
        <v>656</v>
      </c>
    </row>
    <row r="184" spans="1:5" ht="12.75">
      <c r="A184" s="35" t="s">
        <v>58</v>
      </c>
      <c r="E184" s="40" t="s">
        <v>5</v>
      </c>
    </row>
    <row r="185" spans="1:5" ht="165.75">
      <c r="A185" t="s">
        <v>59</v>
      </c>
      <c r="E185" s="39" t="s">
        <v>657</v>
      </c>
    </row>
    <row r="186" spans="1:13" ht="12.75">
      <c r="A186" t="s">
        <v>46</v>
      </c>
      <c r="C186" s="31" t="s">
        <v>2086</v>
      </c>
      <c r="E186" s="33" t="s">
        <v>2087</v>
      </c>
      <c r="J186" s="32">
        <f>0+J187+J192+J261+J270+J291+J304+J341+J354</f>
      </c>
      <c s="32">
        <f>0+K187+K192+K261+K270+K291+K304+K341+K354</f>
      </c>
      <c s="32">
        <f>0+L187+L192+L261+L270+L291+L304+L341+L354</f>
      </c>
      <c s="32">
        <f>0+M187+M192+M261+M270+M291+M304+M341+M354</f>
      </c>
    </row>
    <row r="187" spans="1:13" ht="12.75">
      <c r="A187" t="s">
        <v>49</v>
      </c>
      <c r="C187" s="31" t="s">
        <v>334</v>
      </c>
      <c r="E187" s="33" t="s">
        <v>1222</v>
      </c>
      <c r="J187" s="32">
        <f>0</f>
      </c>
      <c s="32">
        <f>0</f>
      </c>
      <c s="32">
        <f>0+L188</f>
      </c>
      <c s="32">
        <f>0+M188</f>
      </c>
    </row>
    <row r="188" spans="1:16" ht="12.75">
      <c r="A188" t="s">
        <v>52</v>
      </c>
      <c s="34" t="s">
        <v>50</v>
      </c>
      <c s="34" t="s">
        <v>2011</v>
      </c>
      <c s="35" t="s">
        <v>5</v>
      </c>
      <c s="6" t="s">
        <v>2012</v>
      </c>
      <c s="36" t="s">
        <v>83</v>
      </c>
      <c s="37">
        <v>1</v>
      </c>
      <c s="36">
        <v>0</v>
      </c>
      <c s="36">
        <f>ROUND(G188*H188,6)</f>
      </c>
      <c r="L188" s="38">
        <v>0</v>
      </c>
      <c s="32">
        <f>ROUND(ROUND(L188,2)*ROUND(G188,3),2)</f>
      </c>
      <c s="36" t="s">
        <v>56</v>
      </c>
      <c>
        <f>(M188*21)/100</f>
      </c>
      <c t="s">
        <v>27</v>
      </c>
    </row>
    <row r="189" spans="1:5" ht="12.75">
      <c r="A189" s="35" t="s">
        <v>57</v>
      </c>
      <c r="E189" s="39" t="s">
        <v>5</v>
      </c>
    </row>
    <row r="190" spans="1:5" ht="12.75">
      <c r="A190" s="35" t="s">
        <v>58</v>
      </c>
      <c r="E190" s="40" t="s">
        <v>5</v>
      </c>
    </row>
    <row r="191" spans="1:5" ht="12.75">
      <c r="A191" t="s">
        <v>59</v>
      </c>
      <c r="E191" s="39" t="s">
        <v>1493</v>
      </c>
    </row>
    <row r="192" spans="1:13" ht="12.75">
      <c r="A192" t="s">
        <v>49</v>
      </c>
      <c r="C192" s="31" t="s">
        <v>50</v>
      </c>
      <c r="E192" s="33" t="s">
        <v>51</v>
      </c>
      <c r="J192" s="32">
        <f>0</f>
      </c>
      <c s="32">
        <f>0</f>
      </c>
      <c s="32">
        <f>0+L193+L197+L201+L205+L209+L213+L217+L221+L225+L229+L233+L237+L241+L245+L249+L253+L257</f>
      </c>
      <c s="32">
        <f>0+M193+M197+M201+M205+M209+M213+M217+M221+M225+M229+M233+M237+M241+M245+M249+M253+M257</f>
      </c>
    </row>
    <row r="193" spans="1:16" ht="12.75">
      <c r="A193" t="s">
        <v>52</v>
      </c>
      <c s="34" t="s">
        <v>27</v>
      </c>
      <c s="34" t="s">
        <v>2013</v>
      </c>
      <c s="35" t="s">
        <v>5</v>
      </c>
      <c s="6" t="s">
        <v>2014</v>
      </c>
      <c s="36" t="s">
        <v>77</v>
      </c>
      <c s="37">
        <v>30.86</v>
      </c>
      <c s="36">
        <v>0</v>
      </c>
      <c s="36">
        <f>ROUND(G193*H193,6)</f>
      </c>
      <c r="L193" s="38">
        <v>0</v>
      </c>
      <c s="32">
        <f>ROUND(ROUND(L193,2)*ROUND(G193,3),2)</f>
      </c>
      <c s="36" t="s">
        <v>56</v>
      </c>
      <c>
        <f>(M193*21)/100</f>
      </c>
      <c t="s">
        <v>27</v>
      </c>
    </row>
    <row r="194" spans="1:5" ht="12.75">
      <c r="A194" s="35" t="s">
        <v>57</v>
      </c>
      <c r="E194" s="39" t="s">
        <v>5</v>
      </c>
    </row>
    <row r="195" spans="1:5" ht="12.75">
      <c r="A195" s="35" t="s">
        <v>58</v>
      </c>
      <c r="E195" s="40" t="s">
        <v>5</v>
      </c>
    </row>
    <row r="196" spans="1:5" ht="12.75">
      <c r="A196" t="s">
        <v>59</v>
      </c>
      <c r="E196" s="39" t="s">
        <v>2015</v>
      </c>
    </row>
    <row r="197" spans="1:16" ht="12.75">
      <c r="A197" t="s">
        <v>52</v>
      </c>
      <c s="34" t="s">
        <v>26</v>
      </c>
      <c s="34" t="s">
        <v>2016</v>
      </c>
      <c s="35" t="s">
        <v>5</v>
      </c>
      <c s="6" t="s">
        <v>2017</v>
      </c>
      <c s="36" t="s">
        <v>55</v>
      </c>
      <c s="37">
        <v>6</v>
      </c>
      <c s="36">
        <v>0</v>
      </c>
      <c s="36">
        <f>ROUND(G197*H197,6)</f>
      </c>
      <c r="L197" s="38">
        <v>0</v>
      </c>
      <c s="32">
        <f>ROUND(ROUND(L197,2)*ROUND(G197,3),2)</f>
      </c>
      <c s="36" t="s">
        <v>56</v>
      </c>
      <c>
        <f>(M197*21)/100</f>
      </c>
      <c t="s">
        <v>27</v>
      </c>
    </row>
    <row r="198" spans="1:5" ht="12.75">
      <c r="A198" s="35" t="s">
        <v>57</v>
      </c>
      <c r="E198" s="39" t="s">
        <v>5</v>
      </c>
    </row>
    <row r="199" spans="1:5" ht="12.75">
      <c r="A199" s="35" t="s">
        <v>58</v>
      </c>
      <c r="E199" s="40" t="s">
        <v>5</v>
      </c>
    </row>
    <row r="200" spans="1:5" ht="63.75">
      <c r="A200" t="s">
        <v>59</v>
      </c>
      <c r="E200" s="39" t="s">
        <v>1236</v>
      </c>
    </row>
    <row r="201" spans="1:16" ht="25.5">
      <c r="A201" t="s">
        <v>52</v>
      </c>
      <c s="34" t="s">
        <v>65</v>
      </c>
      <c s="34" t="s">
        <v>1859</v>
      </c>
      <c s="35" t="s">
        <v>5</v>
      </c>
      <c s="6" t="s">
        <v>1860</v>
      </c>
      <c s="36" t="s">
        <v>55</v>
      </c>
      <c s="37">
        <v>16.66</v>
      </c>
      <c s="36">
        <v>0</v>
      </c>
      <c s="36">
        <f>ROUND(G201*H201,6)</f>
      </c>
      <c r="L201" s="38">
        <v>0</v>
      </c>
      <c s="32">
        <f>ROUND(ROUND(L201,2)*ROUND(G201,3),2)</f>
      </c>
      <c s="36" t="s">
        <v>56</v>
      </c>
      <c>
        <f>(M201*21)/100</f>
      </c>
      <c t="s">
        <v>27</v>
      </c>
    </row>
    <row r="202" spans="1:5" ht="12.75">
      <c r="A202" s="35" t="s">
        <v>57</v>
      </c>
      <c r="E202" s="39" t="s">
        <v>5</v>
      </c>
    </row>
    <row r="203" spans="1:5" ht="12.75">
      <c r="A203" s="35" t="s">
        <v>58</v>
      </c>
      <c r="E203" s="40" t="s">
        <v>5</v>
      </c>
    </row>
    <row r="204" spans="1:5" ht="63.75">
      <c r="A204" t="s">
        <v>59</v>
      </c>
      <c r="E204" s="39" t="s">
        <v>1496</v>
      </c>
    </row>
    <row r="205" spans="1:16" ht="12.75">
      <c r="A205" t="s">
        <v>52</v>
      </c>
      <c s="34" t="s">
        <v>70</v>
      </c>
      <c s="34" t="s">
        <v>2018</v>
      </c>
      <c s="35" t="s">
        <v>5</v>
      </c>
      <c s="6" t="s">
        <v>2019</v>
      </c>
      <c s="36" t="s">
        <v>55</v>
      </c>
      <c s="37">
        <v>10.66</v>
      </c>
      <c s="36">
        <v>0</v>
      </c>
      <c s="36">
        <f>ROUND(G205*H205,6)</f>
      </c>
      <c r="L205" s="38">
        <v>0</v>
      </c>
      <c s="32">
        <f>ROUND(ROUND(L205,2)*ROUND(G205,3),2)</f>
      </c>
      <c s="36" t="s">
        <v>56</v>
      </c>
      <c>
        <f>(M205*21)/100</f>
      </c>
      <c t="s">
        <v>27</v>
      </c>
    </row>
    <row r="206" spans="1:5" ht="12.75">
      <c r="A206" s="35" t="s">
        <v>57</v>
      </c>
      <c r="E206" s="39" t="s">
        <v>5</v>
      </c>
    </row>
    <row r="207" spans="1:5" ht="12.75">
      <c r="A207" s="35" t="s">
        <v>58</v>
      </c>
      <c r="E207" s="40" t="s">
        <v>5</v>
      </c>
    </row>
    <row r="208" spans="1:5" ht="63.75">
      <c r="A208" t="s">
        <v>59</v>
      </c>
      <c r="E208" s="39" t="s">
        <v>1236</v>
      </c>
    </row>
    <row r="209" spans="1:16" ht="12.75">
      <c r="A209" t="s">
        <v>52</v>
      </c>
      <c s="34" t="s">
        <v>74</v>
      </c>
      <c s="34" t="s">
        <v>2020</v>
      </c>
      <c s="35" t="s">
        <v>5</v>
      </c>
      <c s="6" t="s">
        <v>2021</v>
      </c>
      <c s="36" t="s">
        <v>280</v>
      </c>
      <c s="37">
        <v>150</v>
      </c>
      <c s="36">
        <v>0</v>
      </c>
      <c s="36">
        <f>ROUND(G209*H209,6)</f>
      </c>
      <c r="L209" s="38">
        <v>0</v>
      </c>
      <c s="32">
        <f>ROUND(ROUND(L209,2)*ROUND(G209,3),2)</f>
      </c>
      <c s="36" t="s">
        <v>56</v>
      </c>
      <c>
        <f>(M209*21)/100</f>
      </c>
      <c t="s">
        <v>27</v>
      </c>
    </row>
    <row r="210" spans="1:5" ht="12.75">
      <c r="A210" s="35" t="s">
        <v>57</v>
      </c>
      <c r="E210" s="39" t="s">
        <v>5</v>
      </c>
    </row>
    <row r="211" spans="1:5" ht="12.75">
      <c r="A211" s="35" t="s">
        <v>58</v>
      </c>
      <c r="E211" s="40" t="s">
        <v>5</v>
      </c>
    </row>
    <row r="212" spans="1:5" ht="38.25">
      <c r="A212" t="s">
        <v>59</v>
      </c>
      <c r="E212" s="39" t="s">
        <v>2022</v>
      </c>
    </row>
    <row r="213" spans="1:16" ht="12.75">
      <c r="A213" t="s">
        <v>52</v>
      </c>
      <c s="34" t="s">
        <v>79</v>
      </c>
      <c s="34" t="s">
        <v>1735</v>
      </c>
      <c s="35" t="s">
        <v>5</v>
      </c>
      <c s="6" t="s">
        <v>1736</v>
      </c>
      <c s="36" t="s">
        <v>55</v>
      </c>
      <c s="37">
        <v>28.1</v>
      </c>
      <c s="36">
        <v>0</v>
      </c>
      <c s="36">
        <f>ROUND(G213*H213,6)</f>
      </c>
      <c r="L213" s="38">
        <v>0</v>
      </c>
      <c s="32">
        <f>ROUND(ROUND(L213,2)*ROUND(G213,3),2)</f>
      </c>
      <c s="36" t="s">
        <v>417</v>
      </c>
      <c>
        <f>(M213*21)/100</f>
      </c>
      <c t="s">
        <v>27</v>
      </c>
    </row>
    <row r="214" spans="1:5" ht="12.75">
      <c r="A214" s="35" t="s">
        <v>57</v>
      </c>
      <c r="E214" s="39" t="s">
        <v>5</v>
      </c>
    </row>
    <row r="215" spans="1:5" ht="12.75">
      <c r="A215" s="35" t="s">
        <v>58</v>
      </c>
      <c r="E215" s="40" t="s">
        <v>5</v>
      </c>
    </row>
    <row r="216" spans="1:5" ht="318.75">
      <c r="A216" t="s">
        <v>59</v>
      </c>
      <c r="E216" s="39" t="s">
        <v>2088</v>
      </c>
    </row>
    <row r="217" spans="1:16" ht="12.75">
      <c r="A217" t="s">
        <v>52</v>
      </c>
      <c s="34" t="s">
        <v>85</v>
      </c>
      <c s="34" t="s">
        <v>53</v>
      </c>
      <c s="35" t="s">
        <v>5</v>
      </c>
      <c s="6" t="s">
        <v>54</v>
      </c>
      <c s="36" t="s">
        <v>55</v>
      </c>
      <c s="37">
        <v>439.67</v>
      </c>
      <c s="36">
        <v>0</v>
      </c>
      <c s="36">
        <f>ROUND(G217*H217,6)</f>
      </c>
      <c r="L217" s="38">
        <v>0</v>
      </c>
      <c s="32">
        <f>ROUND(ROUND(L217,2)*ROUND(G217,3),2)</f>
      </c>
      <c s="36" t="s">
        <v>56</v>
      </c>
      <c>
        <f>(M217*21)/100</f>
      </c>
      <c t="s">
        <v>27</v>
      </c>
    </row>
    <row r="218" spans="1:5" ht="12.75">
      <c r="A218" s="35" t="s">
        <v>57</v>
      </c>
      <c r="E218" s="39" t="s">
        <v>5</v>
      </c>
    </row>
    <row r="219" spans="1:5" ht="12.75">
      <c r="A219" s="35" t="s">
        <v>58</v>
      </c>
      <c r="E219" s="40" t="s">
        <v>5</v>
      </c>
    </row>
    <row r="220" spans="1:5" ht="344.25">
      <c r="A220" t="s">
        <v>59</v>
      </c>
      <c r="E220" s="39" t="s">
        <v>60</v>
      </c>
    </row>
    <row r="221" spans="1:16" ht="12.75">
      <c r="A221" t="s">
        <v>52</v>
      </c>
      <c s="34" t="s">
        <v>89</v>
      </c>
      <c s="34" t="s">
        <v>1501</v>
      </c>
      <c s="35" t="s">
        <v>5</v>
      </c>
      <c s="6" t="s">
        <v>1502</v>
      </c>
      <c s="36" t="s">
        <v>55</v>
      </c>
      <c s="37">
        <v>447.01</v>
      </c>
      <c s="36">
        <v>0</v>
      </c>
      <c s="36">
        <f>ROUND(G221*H221,6)</f>
      </c>
      <c r="L221" s="38">
        <v>0</v>
      </c>
      <c s="32">
        <f>ROUND(ROUND(L221,2)*ROUND(G221,3),2)</f>
      </c>
      <c s="36" t="s">
        <v>56</v>
      </c>
      <c>
        <f>(M221*21)/100</f>
      </c>
      <c t="s">
        <v>27</v>
      </c>
    </row>
    <row r="222" spans="1:5" ht="12.75">
      <c r="A222" s="35" t="s">
        <v>57</v>
      </c>
      <c r="E222" s="39" t="s">
        <v>5</v>
      </c>
    </row>
    <row r="223" spans="1:5" ht="12.75">
      <c r="A223" s="35" t="s">
        <v>58</v>
      </c>
      <c r="E223" s="40" t="s">
        <v>5</v>
      </c>
    </row>
    <row r="224" spans="1:5" ht="191.25">
      <c r="A224" t="s">
        <v>59</v>
      </c>
      <c r="E224" s="39" t="s">
        <v>1503</v>
      </c>
    </row>
    <row r="225" spans="1:16" ht="12.75">
      <c r="A225" t="s">
        <v>52</v>
      </c>
      <c s="34" t="s">
        <v>93</v>
      </c>
      <c s="34" t="s">
        <v>71</v>
      </c>
      <c s="35" t="s">
        <v>5</v>
      </c>
      <c s="6" t="s">
        <v>72</v>
      </c>
      <c s="36" t="s">
        <v>55</v>
      </c>
      <c s="37">
        <v>20.75</v>
      </c>
      <c s="36">
        <v>0</v>
      </c>
      <c s="36">
        <f>ROUND(G225*H225,6)</f>
      </c>
      <c r="L225" s="38">
        <v>0</v>
      </c>
      <c s="32">
        <f>ROUND(ROUND(L225,2)*ROUND(G225,3),2)</f>
      </c>
      <c s="36" t="s">
        <v>56</v>
      </c>
      <c>
        <f>(M225*21)/100</f>
      </c>
      <c t="s">
        <v>27</v>
      </c>
    </row>
    <row r="226" spans="1:5" ht="12.75">
      <c r="A226" s="35" t="s">
        <v>57</v>
      </c>
      <c r="E226" s="39" t="s">
        <v>5</v>
      </c>
    </row>
    <row r="227" spans="1:5" ht="12.75">
      <c r="A227" s="35" t="s">
        <v>58</v>
      </c>
      <c r="E227" s="40" t="s">
        <v>5</v>
      </c>
    </row>
    <row r="228" spans="1:5" ht="229.5">
      <c r="A228" t="s">
        <v>59</v>
      </c>
      <c r="E228" s="39" t="s">
        <v>73</v>
      </c>
    </row>
    <row r="229" spans="1:16" ht="12.75">
      <c r="A229" t="s">
        <v>52</v>
      </c>
      <c s="34" t="s">
        <v>97</v>
      </c>
      <c s="34" t="s">
        <v>1862</v>
      </c>
      <c s="35" t="s">
        <v>5</v>
      </c>
      <c s="6" t="s">
        <v>1863</v>
      </c>
      <c s="36" t="s">
        <v>55</v>
      </c>
      <c s="37">
        <v>289.8</v>
      </c>
      <c s="36">
        <v>0</v>
      </c>
      <c s="36">
        <f>ROUND(G229*H229,6)</f>
      </c>
      <c r="L229" s="38">
        <v>0</v>
      </c>
      <c s="32">
        <f>ROUND(ROUND(L229,2)*ROUND(G229,3),2)</f>
      </c>
      <c s="36" t="s">
        <v>56</v>
      </c>
      <c>
        <f>(M229*21)/100</f>
      </c>
      <c t="s">
        <v>27</v>
      </c>
    </row>
    <row r="230" spans="1:5" ht="12.75">
      <c r="A230" s="35" t="s">
        <v>57</v>
      </c>
      <c r="E230" s="39" t="s">
        <v>5</v>
      </c>
    </row>
    <row r="231" spans="1:5" ht="12.75">
      <c r="A231" s="35" t="s">
        <v>58</v>
      </c>
      <c r="E231" s="40" t="s">
        <v>5</v>
      </c>
    </row>
    <row r="232" spans="1:5" ht="242.25">
      <c r="A232" t="s">
        <v>59</v>
      </c>
      <c r="E232" s="39" t="s">
        <v>2023</v>
      </c>
    </row>
    <row r="233" spans="1:16" ht="12.75">
      <c r="A233" t="s">
        <v>52</v>
      </c>
      <c s="34" t="s">
        <v>100</v>
      </c>
      <c s="34" t="s">
        <v>1815</v>
      </c>
      <c s="35" t="s">
        <v>5</v>
      </c>
      <c s="6" t="s">
        <v>1816</v>
      </c>
      <c s="36" t="s">
        <v>55</v>
      </c>
      <c s="37">
        <v>76.41</v>
      </c>
      <c s="36">
        <v>0</v>
      </c>
      <c s="36">
        <f>ROUND(G233*H233,6)</f>
      </c>
      <c r="L233" s="38">
        <v>0</v>
      </c>
      <c s="32">
        <f>ROUND(ROUND(L233,2)*ROUND(G233,3),2)</f>
      </c>
      <c s="36" t="s">
        <v>56</v>
      </c>
      <c>
        <f>(M233*21)/100</f>
      </c>
      <c t="s">
        <v>27</v>
      </c>
    </row>
    <row r="234" spans="1:5" ht="12.75">
      <c r="A234" s="35" t="s">
        <v>57</v>
      </c>
      <c r="E234" s="39" t="s">
        <v>5</v>
      </c>
    </row>
    <row r="235" spans="1:5" ht="12.75">
      <c r="A235" s="35" t="s">
        <v>58</v>
      </c>
      <c r="E235" s="40" t="s">
        <v>5</v>
      </c>
    </row>
    <row r="236" spans="1:5" ht="306">
      <c r="A236" t="s">
        <v>59</v>
      </c>
      <c r="E236" s="39" t="s">
        <v>1819</v>
      </c>
    </row>
    <row r="237" spans="1:16" ht="12.75">
      <c r="A237" t="s">
        <v>52</v>
      </c>
      <c s="34" t="s">
        <v>104</v>
      </c>
      <c s="34" t="s">
        <v>2024</v>
      </c>
      <c s="35" t="s">
        <v>5</v>
      </c>
      <c s="6" t="s">
        <v>2025</v>
      </c>
      <c s="36" t="s">
        <v>55</v>
      </c>
      <c s="37">
        <v>8.48</v>
      </c>
      <c s="36">
        <v>0</v>
      </c>
      <c s="36">
        <f>ROUND(G237*H237,6)</f>
      </c>
      <c r="L237" s="38">
        <v>0</v>
      </c>
      <c s="32">
        <f>ROUND(ROUND(L237,2)*ROUND(G237,3),2)</f>
      </c>
      <c s="36" t="s">
        <v>56</v>
      </c>
      <c>
        <f>(M237*21)/100</f>
      </c>
      <c t="s">
        <v>27</v>
      </c>
    </row>
    <row r="238" spans="1:5" ht="12.75">
      <c r="A238" s="35" t="s">
        <v>57</v>
      </c>
      <c r="E238" s="39" t="s">
        <v>5</v>
      </c>
    </row>
    <row r="239" spans="1:5" ht="12.75">
      <c r="A239" s="35" t="s">
        <v>58</v>
      </c>
      <c r="E239" s="40" t="s">
        <v>5</v>
      </c>
    </row>
    <row r="240" spans="1:5" ht="267.75">
      <c r="A240" t="s">
        <v>59</v>
      </c>
      <c r="E240" s="39" t="s">
        <v>2026</v>
      </c>
    </row>
    <row r="241" spans="1:16" ht="12.75">
      <c r="A241" t="s">
        <v>52</v>
      </c>
      <c s="34" t="s">
        <v>108</v>
      </c>
      <c s="34" t="s">
        <v>1388</v>
      </c>
      <c s="35" t="s">
        <v>5</v>
      </c>
      <c s="6" t="s">
        <v>1389</v>
      </c>
      <c s="36" t="s">
        <v>77</v>
      </c>
      <c s="37">
        <v>59.29</v>
      </c>
      <c s="36">
        <v>0</v>
      </c>
      <c s="36">
        <f>ROUND(G241*H241,6)</f>
      </c>
      <c r="L241" s="38">
        <v>0</v>
      </c>
      <c s="32">
        <f>ROUND(ROUND(L241,2)*ROUND(G241,3),2)</f>
      </c>
      <c s="36" t="s">
        <v>56</v>
      </c>
      <c>
        <f>(M241*21)/100</f>
      </c>
      <c t="s">
        <v>27</v>
      </c>
    </row>
    <row r="242" spans="1:5" ht="12.75">
      <c r="A242" s="35" t="s">
        <v>57</v>
      </c>
      <c r="E242" s="39" t="s">
        <v>5</v>
      </c>
    </row>
    <row r="243" spans="1:5" ht="12.75">
      <c r="A243" s="35" t="s">
        <v>58</v>
      </c>
      <c r="E243" s="40" t="s">
        <v>5</v>
      </c>
    </row>
    <row r="244" spans="1:5" ht="38.25">
      <c r="A244" t="s">
        <v>59</v>
      </c>
      <c r="E244" s="39" t="s">
        <v>1391</v>
      </c>
    </row>
    <row r="245" spans="1:16" ht="12.75">
      <c r="A245" t="s">
        <v>52</v>
      </c>
      <c s="34" t="s">
        <v>112</v>
      </c>
      <c s="34" t="s">
        <v>2027</v>
      </c>
      <c s="35" t="s">
        <v>5</v>
      </c>
      <c s="6" t="s">
        <v>2028</v>
      </c>
      <c s="36" t="s">
        <v>77</v>
      </c>
      <c s="37">
        <v>30.86</v>
      </c>
      <c s="36">
        <v>0</v>
      </c>
      <c s="36">
        <f>ROUND(G245*H245,6)</f>
      </c>
      <c r="L245" s="38">
        <v>0</v>
      </c>
      <c s="32">
        <f>ROUND(ROUND(L245,2)*ROUND(G245,3),2)</f>
      </c>
      <c s="36" t="s">
        <v>56</v>
      </c>
      <c>
        <f>(M245*21)/100</f>
      </c>
      <c t="s">
        <v>27</v>
      </c>
    </row>
    <row r="246" spans="1:5" ht="12.75">
      <c r="A246" s="35" t="s">
        <v>57</v>
      </c>
      <c r="E246" s="39" t="s">
        <v>5</v>
      </c>
    </row>
    <row r="247" spans="1:5" ht="12.75">
      <c r="A247" s="35" t="s">
        <v>58</v>
      </c>
      <c r="E247" s="40" t="s">
        <v>5</v>
      </c>
    </row>
    <row r="248" spans="1:5" ht="38.25">
      <c r="A248" t="s">
        <v>59</v>
      </c>
      <c r="E248" s="39" t="s">
        <v>1743</v>
      </c>
    </row>
    <row r="249" spans="1:16" ht="12.75">
      <c r="A249" t="s">
        <v>52</v>
      </c>
      <c s="34" t="s">
        <v>116</v>
      </c>
      <c s="34" t="s">
        <v>2029</v>
      </c>
      <c s="35" t="s">
        <v>5</v>
      </c>
      <c s="6" t="s">
        <v>2030</v>
      </c>
      <c s="36" t="s">
        <v>77</v>
      </c>
      <c s="37">
        <v>30.86</v>
      </c>
      <c s="36">
        <v>0</v>
      </c>
      <c s="36">
        <f>ROUND(G249*H249,6)</f>
      </c>
      <c r="L249" s="38">
        <v>0</v>
      </c>
      <c s="32">
        <f>ROUND(ROUND(L249,2)*ROUND(G249,3),2)</f>
      </c>
      <c s="36" t="s">
        <v>56</v>
      </c>
      <c>
        <f>(M249*21)/100</f>
      </c>
      <c t="s">
        <v>27</v>
      </c>
    </row>
    <row r="250" spans="1:5" ht="12.75">
      <c r="A250" s="35" t="s">
        <v>57</v>
      </c>
      <c r="E250" s="39" t="s">
        <v>5</v>
      </c>
    </row>
    <row r="251" spans="1:5" ht="12.75">
      <c r="A251" s="35" t="s">
        <v>58</v>
      </c>
      <c r="E251" s="40" t="s">
        <v>5</v>
      </c>
    </row>
    <row r="252" spans="1:5" ht="38.25">
      <c r="A252" t="s">
        <v>59</v>
      </c>
      <c r="E252" s="39" t="s">
        <v>2031</v>
      </c>
    </row>
    <row r="253" spans="1:16" ht="12.75">
      <c r="A253" t="s">
        <v>52</v>
      </c>
      <c s="34" t="s">
        <v>120</v>
      </c>
      <c s="34" t="s">
        <v>2032</v>
      </c>
      <c s="35" t="s">
        <v>5</v>
      </c>
      <c s="6" t="s">
        <v>2033</v>
      </c>
      <c s="36" t="s">
        <v>77</v>
      </c>
      <c s="37">
        <v>30.86</v>
      </c>
      <c s="36">
        <v>0</v>
      </c>
      <c s="36">
        <f>ROUND(G253*H253,6)</f>
      </c>
      <c r="L253" s="38">
        <v>0</v>
      </c>
      <c s="32">
        <f>ROUND(ROUND(L253,2)*ROUND(G253,3),2)</f>
      </c>
      <c s="36" t="s">
        <v>56</v>
      </c>
      <c>
        <f>(M253*21)/100</f>
      </c>
      <c t="s">
        <v>27</v>
      </c>
    </row>
    <row r="254" spans="1:5" ht="12.75">
      <c r="A254" s="35" t="s">
        <v>57</v>
      </c>
      <c r="E254" s="39" t="s">
        <v>5</v>
      </c>
    </row>
    <row r="255" spans="1:5" ht="12.75">
      <c r="A255" s="35" t="s">
        <v>58</v>
      </c>
      <c r="E255" s="40" t="s">
        <v>5</v>
      </c>
    </row>
    <row r="256" spans="1:5" ht="38.25">
      <c r="A256" t="s">
        <v>59</v>
      </c>
      <c r="E256" s="39" t="s">
        <v>2034</v>
      </c>
    </row>
    <row r="257" spans="1:16" ht="12.75">
      <c r="A257" t="s">
        <v>52</v>
      </c>
      <c s="34" t="s">
        <v>123</v>
      </c>
      <c s="34" t="s">
        <v>2089</v>
      </c>
      <c s="35" t="s">
        <v>5</v>
      </c>
      <c s="6" t="s">
        <v>2090</v>
      </c>
      <c s="36" t="s">
        <v>68</v>
      </c>
      <c s="37">
        <v>15.5</v>
      </c>
      <c s="36">
        <v>0</v>
      </c>
      <c s="36">
        <f>ROUND(G257*H257,6)</f>
      </c>
      <c r="L257" s="38">
        <v>0</v>
      </c>
      <c s="32">
        <f>ROUND(ROUND(L257,2)*ROUND(G257,3),2)</f>
      </c>
      <c s="36" t="s">
        <v>56</v>
      </c>
      <c>
        <f>(M257*21)/100</f>
      </c>
      <c t="s">
        <v>27</v>
      </c>
    </row>
    <row r="258" spans="1:5" ht="12.75">
      <c r="A258" s="35" t="s">
        <v>57</v>
      </c>
      <c r="E258" s="39" t="s">
        <v>5</v>
      </c>
    </row>
    <row r="259" spans="1:5" ht="12.75">
      <c r="A259" s="35" t="s">
        <v>58</v>
      </c>
      <c r="E259" s="40" t="s">
        <v>5</v>
      </c>
    </row>
    <row r="260" spans="1:5" ht="25.5">
      <c r="A260" t="s">
        <v>59</v>
      </c>
      <c r="E260" s="39" t="s">
        <v>69</v>
      </c>
    </row>
    <row r="261" spans="1:13" ht="12.75">
      <c r="A261" t="s">
        <v>49</v>
      </c>
      <c r="C261" s="31" t="s">
        <v>65</v>
      </c>
      <c r="E261" s="33" t="s">
        <v>1571</v>
      </c>
      <c r="J261" s="32">
        <f>0</f>
      </c>
      <c s="32">
        <f>0</f>
      </c>
      <c s="32">
        <f>0+L262+L266</f>
      </c>
      <c s="32">
        <f>0+M262+M266</f>
      </c>
    </row>
    <row r="262" spans="1:16" ht="12.75">
      <c r="A262" t="s">
        <v>52</v>
      </c>
      <c s="34" t="s">
        <v>128</v>
      </c>
      <c s="34" t="s">
        <v>2035</v>
      </c>
      <c s="35" t="s">
        <v>5</v>
      </c>
      <c s="6" t="s">
        <v>2036</v>
      </c>
      <c s="36" t="s">
        <v>55</v>
      </c>
      <c s="37">
        <v>0.42</v>
      </c>
      <c s="36">
        <v>0</v>
      </c>
      <c s="36">
        <f>ROUND(G262*H262,6)</f>
      </c>
      <c r="L262" s="38">
        <v>0</v>
      </c>
      <c s="32">
        <f>ROUND(ROUND(L262,2)*ROUND(G262,3),2)</f>
      </c>
      <c s="36" t="s">
        <v>417</v>
      </c>
      <c>
        <f>(M262*21)/100</f>
      </c>
      <c t="s">
        <v>27</v>
      </c>
    </row>
    <row r="263" spans="1:5" ht="12.75">
      <c r="A263" s="35" t="s">
        <v>57</v>
      </c>
      <c r="E263" s="39" t="s">
        <v>5</v>
      </c>
    </row>
    <row r="264" spans="1:5" ht="12.75">
      <c r="A264" s="35" t="s">
        <v>58</v>
      </c>
      <c r="E264" s="40" t="s">
        <v>5</v>
      </c>
    </row>
    <row r="265" spans="1:5" ht="369.75">
      <c r="A265" t="s">
        <v>59</v>
      </c>
      <c r="E265" s="39" t="s">
        <v>1545</v>
      </c>
    </row>
    <row r="266" spans="1:16" ht="12.75">
      <c r="A266" t="s">
        <v>52</v>
      </c>
      <c s="34" t="s">
        <v>131</v>
      </c>
      <c s="34" t="s">
        <v>1870</v>
      </c>
      <c s="35" t="s">
        <v>5</v>
      </c>
      <c s="6" t="s">
        <v>1871</v>
      </c>
      <c s="36" t="s">
        <v>55</v>
      </c>
      <c s="37">
        <v>20.91</v>
      </c>
      <c s="36">
        <v>0</v>
      </c>
      <c s="36">
        <f>ROUND(G266*H266,6)</f>
      </c>
      <c r="L266" s="38">
        <v>0</v>
      </c>
      <c s="32">
        <f>ROUND(ROUND(L266,2)*ROUND(G266,3),2)</f>
      </c>
      <c s="36" t="s">
        <v>56</v>
      </c>
      <c>
        <f>(M266*21)/100</f>
      </c>
      <c t="s">
        <v>27</v>
      </c>
    </row>
    <row r="267" spans="1:5" ht="12.75">
      <c r="A267" s="35" t="s">
        <v>57</v>
      </c>
      <c r="E267" s="39" t="s">
        <v>5</v>
      </c>
    </row>
    <row r="268" spans="1:5" ht="12.75">
      <c r="A268" s="35" t="s">
        <v>58</v>
      </c>
      <c r="E268" s="40" t="s">
        <v>5</v>
      </c>
    </row>
    <row r="269" spans="1:5" ht="38.25">
      <c r="A269" t="s">
        <v>59</v>
      </c>
      <c r="E269" s="39" t="s">
        <v>1522</v>
      </c>
    </row>
    <row r="270" spans="1:13" ht="12.75">
      <c r="A270" t="s">
        <v>49</v>
      </c>
      <c r="C270" s="31" t="s">
        <v>70</v>
      </c>
      <c r="E270" s="33" t="s">
        <v>1242</v>
      </c>
      <c r="J270" s="32">
        <f>0</f>
      </c>
      <c s="32">
        <f>0</f>
      </c>
      <c s="32">
        <f>0+L271+L275+L279+L283+L287</f>
      </c>
      <c s="32">
        <f>0+M271+M275+M279+M283+M287</f>
      </c>
    </row>
    <row r="271" spans="1:16" ht="12.75">
      <c r="A271" t="s">
        <v>52</v>
      </c>
      <c s="34" t="s">
        <v>134</v>
      </c>
      <c s="34" t="s">
        <v>1450</v>
      </c>
      <c s="35" t="s">
        <v>5</v>
      </c>
      <c s="6" t="s">
        <v>1451</v>
      </c>
      <c s="36" t="s">
        <v>55</v>
      </c>
      <c s="37">
        <v>59.29</v>
      </c>
      <c s="36">
        <v>0</v>
      </c>
      <c s="36">
        <f>ROUND(G271*H271,6)</f>
      </c>
      <c r="L271" s="38">
        <v>0</v>
      </c>
      <c s="32">
        <f>ROUND(ROUND(L271,2)*ROUND(G271,3),2)</f>
      </c>
      <c s="36" t="s">
        <v>56</v>
      </c>
      <c>
        <f>(M271*21)/100</f>
      </c>
      <c t="s">
        <v>27</v>
      </c>
    </row>
    <row r="272" spans="1:5" ht="12.75">
      <c r="A272" s="35" t="s">
        <v>57</v>
      </c>
      <c r="E272" s="39" t="s">
        <v>5</v>
      </c>
    </row>
    <row r="273" spans="1:5" ht="12.75">
      <c r="A273" s="35" t="s">
        <v>58</v>
      </c>
      <c r="E273" s="40" t="s">
        <v>5</v>
      </c>
    </row>
    <row r="274" spans="1:5" ht="51">
      <c r="A274" t="s">
        <v>59</v>
      </c>
      <c r="E274" s="39" t="s">
        <v>1454</v>
      </c>
    </row>
    <row r="275" spans="1:16" ht="12.75">
      <c r="A275" t="s">
        <v>52</v>
      </c>
      <c s="34" t="s">
        <v>138</v>
      </c>
      <c s="34" t="s">
        <v>2037</v>
      </c>
      <c s="35" t="s">
        <v>5</v>
      </c>
      <c s="6" t="s">
        <v>2038</v>
      </c>
      <c s="36" t="s">
        <v>77</v>
      </c>
      <c s="37">
        <v>106.58</v>
      </c>
      <c s="36">
        <v>0</v>
      </c>
      <c s="36">
        <f>ROUND(G275*H275,6)</f>
      </c>
      <c r="L275" s="38">
        <v>0</v>
      </c>
      <c s="32">
        <f>ROUND(ROUND(L275,2)*ROUND(G275,3),2)</f>
      </c>
      <c s="36" t="s">
        <v>56</v>
      </c>
      <c>
        <f>(M275*21)/100</f>
      </c>
      <c t="s">
        <v>27</v>
      </c>
    </row>
    <row r="276" spans="1:5" ht="12.75">
      <c r="A276" s="35" t="s">
        <v>57</v>
      </c>
      <c r="E276" s="39" t="s">
        <v>5</v>
      </c>
    </row>
    <row r="277" spans="1:5" ht="12.75">
      <c r="A277" s="35" t="s">
        <v>58</v>
      </c>
      <c r="E277" s="40" t="s">
        <v>5</v>
      </c>
    </row>
    <row r="278" spans="1:5" ht="51">
      <c r="A278" t="s">
        <v>59</v>
      </c>
      <c r="E278" s="39" t="s">
        <v>2039</v>
      </c>
    </row>
    <row r="279" spans="1:16" ht="12.75">
      <c r="A279" t="s">
        <v>52</v>
      </c>
      <c s="34" t="s">
        <v>142</v>
      </c>
      <c s="34" t="s">
        <v>2040</v>
      </c>
      <c s="35" t="s">
        <v>5</v>
      </c>
      <c s="6" t="s">
        <v>2041</v>
      </c>
      <c s="36" t="s">
        <v>77</v>
      </c>
      <c s="37">
        <v>53.29</v>
      </c>
      <c s="36">
        <v>0</v>
      </c>
      <c s="36">
        <f>ROUND(G279*H279,6)</f>
      </c>
      <c r="L279" s="38">
        <v>0</v>
      </c>
      <c s="32">
        <f>ROUND(ROUND(L279,2)*ROUND(G279,3),2)</f>
      </c>
      <c s="36" t="s">
        <v>56</v>
      </c>
      <c>
        <f>(M279*21)/100</f>
      </c>
      <c t="s">
        <v>27</v>
      </c>
    </row>
    <row r="280" spans="1:5" ht="12.75">
      <c r="A280" s="35" t="s">
        <v>57</v>
      </c>
      <c r="E280" s="39" t="s">
        <v>5</v>
      </c>
    </row>
    <row r="281" spans="1:5" ht="12.75">
      <c r="A281" s="35" t="s">
        <v>58</v>
      </c>
      <c r="E281" s="40" t="s">
        <v>5</v>
      </c>
    </row>
    <row r="282" spans="1:5" ht="140.25">
      <c r="A282" t="s">
        <v>59</v>
      </c>
      <c r="E282" s="39" t="s">
        <v>1292</v>
      </c>
    </row>
    <row r="283" spans="1:16" ht="12.75">
      <c r="A283" t="s">
        <v>52</v>
      </c>
      <c s="34" t="s">
        <v>146</v>
      </c>
      <c s="34" t="s">
        <v>1293</v>
      </c>
      <c s="35" t="s">
        <v>5</v>
      </c>
      <c s="6" t="s">
        <v>1294</v>
      </c>
      <c s="36" t="s">
        <v>77</v>
      </c>
      <c s="37">
        <v>53.29</v>
      </c>
      <c s="36">
        <v>0</v>
      </c>
      <c s="36">
        <f>ROUND(G283*H283,6)</f>
      </c>
      <c r="L283" s="38">
        <v>0</v>
      </c>
      <c s="32">
        <f>ROUND(ROUND(L283,2)*ROUND(G283,3),2)</f>
      </c>
      <c s="36" t="s">
        <v>56</v>
      </c>
      <c>
        <f>(M283*21)/100</f>
      </c>
      <c t="s">
        <v>27</v>
      </c>
    </row>
    <row r="284" spans="1:5" ht="12.75">
      <c r="A284" s="35" t="s">
        <v>57</v>
      </c>
      <c r="E284" s="39" t="s">
        <v>5</v>
      </c>
    </row>
    <row r="285" spans="1:5" ht="12.75">
      <c r="A285" s="35" t="s">
        <v>58</v>
      </c>
      <c r="E285" s="40" t="s">
        <v>5</v>
      </c>
    </row>
    <row r="286" spans="1:5" ht="140.25">
      <c r="A286" t="s">
        <v>59</v>
      </c>
      <c r="E286" s="39" t="s">
        <v>1292</v>
      </c>
    </row>
    <row r="287" spans="1:16" ht="12.75">
      <c r="A287" t="s">
        <v>52</v>
      </c>
      <c s="34" t="s">
        <v>149</v>
      </c>
      <c s="34" t="s">
        <v>2042</v>
      </c>
      <c s="35" t="s">
        <v>5</v>
      </c>
      <c s="6" t="s">
        <v>2043</v>
      </c>
      <c s="36" t="s">
        <v>77</v>
      </c>
      <c s="37">
        <v>6</v>
      </c>
      <c s="36">
        <v>0</v>
      </c>
      <c s="36">
        <f>ROUND(G287*H287,6)</f>
      </c>
      <c r="L287" s="38">
        <v>0</v>
      </c>
      <c s="32">
        <f>ROUND(ROUND(L287,2)*ROUND(G287,3),2)</f>
      </c>
      <c s="36" t="s">
        <v>56</v>
      </c>
      <c>
        <f>(M287*21)/100</f>
      </c>
      <c t="s">
        <v>27</v>
      </c>
    </row>
    <row r="288" spans="1:5" ht="12.75">
      <c r="A288" s="35" t="s">
        <v>57</v>
      </c>
      <c r="E288" s="39" t="s">
        <v>5</v>
      </c>
    </row>
    <row r="289" spans="1:5" ht="12.75">
      <c r="A289" s="35" t="s">
        <v>58</v>
      </c>
      <c r="E289" s="40" t="s">
        <v>5</v>
      </c>
    </row>
    <row r="290" spans="1:5" ht="89.25">
      <c r="A290" t="s">
        <v>59</v>
      </c>
      <c r="E290" s="39" t="s">
        <v>2044</v>
      </c>
    </row>
    <row r="291" spans="1:13" ht="12.75">
      <c r="A291" t="s">
        <v>49</v>
      </c>
      <c r="C291" s="31" t="s">
        <v>79</v>
      </c>
      <c r="E291" s="33" t="s">
        <v>80</v>
      </c>
      <c r="J291" s="32">
        <f>0</f>
      </c>
      <c s="32">
        <f>0</f>
      </c>
      <c s="32">
        <f>0+L292+L296+L300</f>
      </c>
      <c s="32">
        <f>0+M292+M296+M300</f>
      </c>
    </row>
    <row r="292" spans="1:16" ht="12.75">
      <c r="A292" t="s">
        <v>52</v>
      </c>
      <c s="34" t="s">
        <v>152</v>
      </c>
      <c s="34" t="s">
        <v>117</v>
      </c>
      <c s="35" t="s">
        <v>5</v>
      </c>
      <c s="6" t="s">
        <v>118</v>
      </c>
      <c s="36" t="s">
        <v>83</v>
      </c>
      <c s="37">
        <v>11</v>
      </c>
      <c s="36">
        <v>0</v>
      </c>
      <c s="36">
        <f>ROUND(G292*H292,6)</f>
      </c>
      <c r="L292" s="38">
        <v>0</v>
      </c>
      <c s="32">
        <f>ROUND(ROUND(L292,2)*ROUND(G292,3),2)</f>
      </c>
      <c s="36" t="s">
        <v>56</v>
      </c>
      <c>
        <f>(M292*21)/100</f>
      </c>
      <c t="s">
        <v>27</v>
      </c>
    </row>
    <row r="293" spans="1:5" ht="12.75">
      <c r="A293" s="35" t="s">
        <v>57</v>
      </c>
      <c r="E293" s="39" t="s">
        <v>5</v>
      </c>
    </row>
    <row r="294" spans="1:5" ht="12.75">
      <c r="A294" s="35" t="s">
        <v>58</v>
      </c>
      <c r="E294" s="40" t="s">
        <v>5</v>
      </c>
    </row>
    <row r="295" spans="1:5" ht="102">
      <c r="A295" t="s">
        <v>59</v>
      </c>
      <c r="E295" s="39" t="s">
        <v>119</v>
      </c>
    </row>
    <row r="296" spans="1:16" ht="12.75">
      <c r="A296" t="s">
        <v>52</v>
      </c>
      <c s="34" t="s">
        <v>155</v>
      </c>
      <c s="34" t="s">
        <v>2045</v>
      </c>
      <c s="35" t="s">
        <v>5</v>
      </c>
      <c s="6" t="s">
        <v>2046</v>
      </c>
      <c s="36" t="s">
        <v>83</v>
      </c>
      <c s="37">
        <v>9</v>
      </c>
      <c s="36">
        <v>0</v>
      </c>
      <c s="36">
        <f>ROUND(G296*H296,6)</f>
      </c>
      <c r="L296" s="38">
        <v>0</v>
      </c>
      <c s="32">
        <f>ROUND(ROUND(L296,2)*ROUND(G296,3),2)</f>
      </c>
      <c s="36" t="s">
        <v>56</v>
      </c>
      <c>
        <f>(M296*21)/100</f>
      </c>
      <c t="s">
        <v>27</v>
      </c>
    </row>
    <row r="297" spans="1:5" ht="12.75">
      <c r="A297" s="35" t="s">
        <v>57</v>
      </c>
      <c r="E297" s="39" t="s">
        <v>5</v>
      </c>
    </row>
    <row r="298" spans="1:5" ht="12.75">
      <c r="A298" s="35" t="s">
        <v>58</v>
      </c>
      <c r="E298" s="40" t="s">
        <v>5</v>
      </c>
    </row>
    <row r="299" spans="1:5" ht="102">
      <c r="A299" t="s">
        <v>59</v>
      </c>
      <c r="E299" s="39" t="s">
        <v>119</v>
      </c>
    </row>
    <row r="300" spans="1:16" ht="12.75">
      <c r="A300" t="s">
        <v>52</v>
      </c>
      <c s="34" t="s">
        <v>159</v>
      </c>
      <c s="34" t="s">
        <v>2091</v>
      </c>
      <c s="35" t="s">
        <v>5</v>
      </c>
      <c s="6" t="s">
        <v>2092</v>
      </c>
      <c s="36" t="s">
        <v>83</v>
      </c>
      <c s="37">
        <v>7</v>
      </c>
      <c s="36">
        <v>0</v>
      </c>
      <c s="36">
        <f>ROUND(G300*H300,6)</f>
      </c>
      <c r="L300" s="38">
        <v>0</v>
      </c>
      <c s="32">
        <f>ROUND(ROUND(L300,2)*ROUND(G300,3),2)</f>
      </c>
      <c s="36" t="s">
        <v>56</v>
      </c>
      <c>
        <f>(M300*21)/100</f>
      </c>
      <c t="s">
        <v>27</v>
      </c>
    </row>
    <row r="301" spans="1:5" ht="12.75">
      <c r="A301" s="35" t="s">
        <v>57</v>
      </c>
      <c r="E301" s="39" t="s">
        <v>5</v>
      </c>
    </row>
    <row r="302" spans="1:5" ht="12.75">
      <c r="A302" s="35" t="s">
        <v>58</v>
      </c>
      <c r="E302" s="40" t="s">
        <v>5</v>
      </c>
    </row>
    <row r="303" spans="1:5" ht="153">
      <c r="A303" t="s">
        <v>59</v>
      </c>
      <c r="E303" s="39" t="s">
        <v>1630</v>
      </c>
    </row>
    <row r="304" spans="1:13" ht="12.75">
      <c r="A304" t="s">
        <v>49</v>
      </c>
      <c r="C304" s="31" t="s">
        <v>85</v>
      </c>
      <c r="E304" s="33" t="s">
        <v>1410</v>
      </c>
      <c r="J304" s="32">
        <f>0</f>
      </c>
      <c s="32">
        <f>0</f>
      </c>
      <c s="32">
        <f>0+L305+L309+L313+L317+L321+L325+L329+L333+L337</f>
      </c>
      <c s="32">
        <f>0+M305+M309+M313+M317+M321+M325+M329+M333+M337</f>
      </c>
    </row>
    <row r="305" spans="1:16" ht="12.75">
      <c r="A305" t="s">
        <v>52</v>
      </c>
      <c s="34" t="s">
        <v>162</v>
      </c>
      <c s="34" t="s">
        <v>2093</v>
      </c>
      <c s="35" t="s">
        <v>5</v>
      </c>
      <c s="6" t="s">
        <v>2094</v>
      </c>
      <c s="36" t="s">
        <v>68</v>
      </c>
      <c s="37">
        <v>6.7</v>
      </c>
      <c s="36">
        <v>0</v>
      </c>
      <c s="36">
        <f>ROUND(G305*H305,6)</f>
      </c>
      <c r="L305" s="38">
        <v>0</v>
      </c>
      <c s="32">
        <f>ROUND(ROUND(L305,2)*ROUND(G305,3),2)</f>
      </c>
      <c s="36" t="s">
        <v>417</v>
      </c>
      <c>
        <f>(M305*21)/100</f>
      </c>
      <c t="s">
        <v>27</v>
      </c>
    </row>
    <row r="306" spans="1:5" ht="12.75">
      <c r="A306" s="35" t="s">
        <v>57</v>
      </c>
      <c r="E306" s="39" t="s">
        <v>5</v>
      </c>
    </row>
    <row r="307" spans="1:5" ht="12.75">
      <c r="A307" s="35" t="s">
        <v>58</v>
      </c>
      <c r="E307" s="40" t="s">
        <v>5</v>
      </c>
    </row>
    <row r="308" spans="1:5" ht="255">
      <c r="A308" t="s">
        <v>59</v>
      </c>
      <c r="E308" s="39" t="s">
        <v>2049</v>
      </c>
    </row>
    <row r="309" spans="1:16" ht="12.75">
      <c r="A309" t="s">
        <v>52</v>
      </c>
      <c s="34" t="s">
        <v>166</v>
      </c>
      <c s="34" t="s">
        <v>2095</v>
      </c>
      <c s="35" t="s">
        <v>5</v>
      </c>
      <c s="6" t="s">
        <v>2096</v>
      </c>
      <c s="36" t="s">
        <v>68</v>
      </c>
      <c s="37">
        <v>91.85</v>
      </c>
      <c s="36">
        <v>0</v>
      </c>
      <c s="36">
        <f>ROUND(G309*H309,6)</f>
      </c>
      <c r="L309" s="38">
        <v>0</v>
      </c>
      <c s="32">
        <f>ROUND(ROUND(L309,2)*ROUND(G309,3),2)</f>
      </c>
      <c s="36" t="s">
        <v>56</v>
      </c>
      <c>
        <f>(M309*21)/100</f>
      </c>
      <c t="s">
        <v>27</v>
      </c>
    </row>
    <row r="310" spans="1:5" ht="12.75">
      <c r="A310" s="35" t="s">
        <v>57</v>
      </c>
      <c r="E310" s="39" t="s">
        <v>5</v>
      </c>
    </row>
    <row r="311" spans="1:5" ht="12.75">
      <c r="A311" s="35" t="s">
        <v>58</v>
      </c>
      <c r="E311" s="40" t="s">
        <v>5</v>
      </c>
    </row>
    <row r="312" spans="1:5" ht="255">
      <c r="A312" t="s">
        <v>59</v>
      </c>
      <c r="E312" s="39" t="s">
        <v>1414</v>
      </c>
    </row>
    <row r="313" spans="1:16" ht="12.75">
      <c r="A313" t="s">
        <v>52</v>
      </c>
      <c s="34" t="s">
        <v>170</v>
      </c>
      <c s="34" t="s">
        <v>1411</v>
      </c>
      <c s="35" t="s">
        <v>5</v>
      </c>
      <c s="6" t="s">
        <v>1412</v>
      </c>
      <c s="36" t="s">
        <v>68</v>
      </c>
      <c s="37">
        <v>76.08</v>
      </c>
      <c s="36">
        <v>0</v>
      </c>
      <c s="36">
        <f>ROUND(G313*H313,6)</f>
      </c>
      <c r="L313" s="38">
        <v>0</v>
      </c>
      <c s="32">
        <f>ROUND(ROUND(L313,2)*ROUND(G313,3),2)</f>
      </c>
      <c s="36" t="s">
        <v>56</v>
      </c>
      <c>
        <f>(M313*21)/100</f>
      </c>
      <c t="s">
        <v>27</v>
      </c>
    </row>
    <row r="314" spans="1:5" ht="12.75">
      <c r="A314" s="35" t="s">
        <v>57</v>
      </c>
      <c r="E314" s="39" t="s">
        <v>5</v>
      </c>
    </row>
    <row r="315" spans="1:5" ht="12.75">
      <c r="A315" s="35" t="s">
        <v>58</v>
      </c>
      <c r="E315" s="40" t="s">
        <v>5</v>
      </c>
    </row>
    <row r="316" spans="1:5" ht="255">
      <c r="A316" t="s">
        <v>59</v>
      </c>
      <c r="E316" s="39" t="s">
        <v>1414</v>
      </c>
    </row>
    <row r="317" spans="1:16" ht="12.75">
      <c r="A317" t="s">
        <v>52</v>
      </c>
      <c s="34" t="s">
        <v>173</v>
      </c>
      <c s="34" t="s">
        <v>1415</v>
      </c>
      <c s="35" t="s">
        <v>5</v>
      </c>
      <c s="6" t="s">
        <v>1416</v>
      </c>
      <c s="36" t="s">
        <v>83</v>
      </c>
      <c s="37">
        <v>15</v>
      </c>
      <c s="36">
        <v>0</v>
      </c>
      <c s="36">
        <f>ROUND(G317*H317,6)</f>
      </c>
      <c r="L317" s="38">
        <v>0</v>
      </c>
      <c s="32">
        <f>ROUND(ROUND(L317,2)*ROUND(G317,3),2)</f>
      </c>
      <c s="36" t="s">
        <v>56</v>
      </c>
      <c>
        <f>(M317*21)/100</f>
      </c>
      <c t="s">
        <v>27</v>
      </c>
    </row>
    <row r="318" spans="1:5" ht="12.75">
      <c r="A318" s="35" t="s">
        <v>57</v>
      </c>
      <c r="E318" s="39" t="s">
        <v>5</v>
      </c>
    </row>
    <row r="319" spans="1:5" ht="12.75">
      <c r="A319" s="35" t="s">
        <v>58</v>
      </c>
      <c r="E319" s="40" t="s">
        <v>5</v>
      </c>
    </row>
    <row r="320" spans="1:5" ht="102">
      <c r="A320" t="s">
        <v>59</v>
      </c>
      <c r="E320" s="39" t="s">
        <v>1418</v>
      </c>
    </row>
    <row r="321" spans="1:16" ht="12.75">
      <c r="A321" t="s">
        <v>52</v>
      </c>
      <c s="34" t="s">
        <v>177</v>
      </c>
      <c s="34" t="s">
        <v>2097</v>
      </c>
      <c s="35" t="s">
        <v>5</v>
      </c>
      <c s="6" t="s">
        <v>2098</v>
      </c>
      <c s="36" t="s">
        <v>68</v>
      </c>
      <c s="37">
        <v>6.7</v>
      </c>
      <c s="36">
        <v>0</v>
      </c>
      <c s="36">
        <f>ROUND(G321*H321,6)</f>
      </c>
      <c r="L321" s="38">
        <v>0</v>
      </c>
      <c s="32">
        <f>ROUND(ROUND(L321,2)*ROUND(G321,3),2)</f>
      </c>
      <c s="36" t="s">
        <v>417</v>
      </c>
      <c>
        <f>(M321*21)/100</f>
      </c>
      <c t="s">
        <v>27</v>
      </c>
    </row>
    <row r="322" spans="1:5" ht="12.75">
      <c r="A322" s="35" t="s">
        <v>57</v>
      </c>
      <c r="E322" s="39" t="s">
        <v>5</v>
      </c>
    </row>
    <row r="323" spans="1:5" ht="12.75">
      <c r="A323" s="35" t="s">
        <v>58</v>
      </c>
      <c r="E323" s="40" t="s">
        <v>5</v>
      </c>
    </row>
    <row r="324" spans="1:5" ht="51">
      <c r="A324" t="s">
        <v>59</v>
      </c>
      <c r="E324" s="39" t="s">
        <v>2061</v>
      </c>
    </row>
    <row r="325" spans="1:16" ht="12.75">
      <c r="A325" t="s">
        <v>52</v>
      </c>
      <c s="34" t="s">
        <v>181</v>
      </c>
      <c s="34" t="s">
        <v>2099</v>
      </c>
      <c s="35" t="s">
        <v>5</v>
      </c>
      <c s="6" t="s">
        <v>2100</v>
      </c>
      <c s="36" t="s">
        <v>68</v>
      </c>
      <c s="37">
        <v>91.85</v>
      </c>
      <c s="36">
        <v>0</v>
      </c>
      <c s="36">
        <f>ROUND(G325*H325,6)</f>
      </c>
      <c r="L325" s="38">
        <v>0</v>
      </c>
      <c s="32">
        <f>ROUND(ROUND(L325,2)*ROUND(G325,3),2)</f>
      </c>
      <c s="36" t="s">
        <v>56</v>
      </c>
      <c>
        <f>(M325*21)/100</f>
      </c>
      <c t="s">
        <v>27</v>
      </c>
    </row>
    <row r="326" spans="1:5" ht="12.75">
      <c r="A326" s="35" t="s">
        <v>57</v>
      </c>
      <c r="E326" s="39" t="s">
        <v>5</v>
      </c>
    </row>
    <row r="327" spans="1:5" ht="12.75">
      <c r="A327" s="35" t="s">
        <v>58</v>
      </c>
      <c r="E327" s="40" t="s">
        <v>5</v>
      </c>
    </row>
    <row r="328" spans="1:5" ht="63.75">
      <c r="A328" t="s">
        <v>59</v>
      </c>
      <c r="E328" s="39" t="s">
        <v>2064</v>
      </c>
    </row>
    <row r="329" spans="1:16" ht="12.75">
      <c r="A329" t="s">
        <v>52</v>
      </c>
      <c s="34" t="s">
        <v>185</v>
      </c>
      <c s="34" t="s">
        <v>2101</v>
      </c>
      <c s="35" t="s">
        <v>5</v>
      </c>
      <c s="6" t="s">
        <v>2102</v>
      </c>
      <c s="36" t="s">
        <v>68</v>
      </c>
      <c s="37">
        <v>76.08</v>
      </c>
      <c s="36">
        <v>0</v>
      </c>
      <c s="36">
        <f>ROUND(G329*H329,6)</f>
      </c>
      <c r="L329" s="38">
        <v>0</v>
      </c>
      <c s="32">
        <f>ROUND(ROUND(L329,2)*ROUND(G329,3),2)</f>
      </c>
      <c s="36" t="s">
        <v>56</v>
      </c>
      <c>
        <f>(M329*21)/100</f>
      </c>
      <c t="s">
        <v>27</v>
      </c>
    </row>
    <row r="330" spans="1:5" ht="12.75">
      <c r="A330" s="35" t="s">
        <v>57</v>
      </c>
      <c r="E330" s="39" t="s">
        <v>5</v>
      </c>
    </row>
    <row r="331" spans="1:5" ht="12.75">
      <c r="A331" s="35" t="s">
        <v>58</v>
      </c>
      <c r="E331" s="40" t="s">
        <v>5</v>
      </c>
    </row>
    <row r="332" spans="1:5" ht="63.75">
      <c r="A332" t="s">
        <v>59</v>
      </c>
      <c r="E332" s="39" t="s">
        <v>2064</v>
      </c>
    </row>
    <row r="333" spans="1:16" ht="12.75">
      <c r="A333" t="s">
        <v>52</v>
      </c>
      <c s="34" t="s">
        <v>189</v>
      </c>
      <c s="34" t="s">
        <v>2067</v>
      </c>
      <c s="35" t="s">
        <v>5</v>
      </c>
      <c s="6" t="s">
        <v>2068</v>
      </c>
      <c s="36" t="s">
        <v>68</v>
      </c>
      <c s="37">
        <v>174.63</v>
      </c>
      <c s="36">
        <v>0</v>
      </c>
      <c s="36">
        <f>ROUND(G333*H333,6)</f>
      </c>
      <c r="L333" s="38">
        <v>0</v>
      </c>
      <c s="32">
        <f>ROUND(ROUND(L333,2)*ROUND(G333,3),2)</f>
      </c>
      <c s="36" t="s">
        <v>56</v>
      </c>
      <c>
        <f>(M333*21)/100</f>
      </c>
      <c t="s">
        <v>27</v>
      </c>
    </row>
    <row r="334" spans="1:5" ht="12.75">
      <c r="A334" s="35" t="s">
        <v>57</v>
      </c>
      <c r="E334" s="39" t="s">
        <v>5</v>
      </c>
    </row>
    <row r="335" spans="1:5" ht="12.75">
      <c r="A335" s="35" t="s">
        <v>58</v>
      </c>
      <c r="E335" s="40" t="s">
        <v>5</v>
      </c>
    </row>
    <row r="336" spans="1:5" ht="25.5">
      <c r="A336" t="s">
        <v>59</v>
      </c>
      <c r="E336" s="39" t="s">
        <v>2069</v>
      </c>
    </row>
    <row r="337" spans="1:16" ht="12.75">
      <c r="A337" t="s">
        <v>52</v>
      </c>
      <c s="34" t="s">
        <v>193</v>
      </c>
      <c s="34" t="s">
        <v>2103</v>
      </c>
      <c s="35" t="s">
        <v>5</v>
      </c>
      <c s="6" t="s">
        <v>2104</v>
      </c>
      <c s="36" t="s">
        <v>83</v>
      </c>
      <c s="37">
        <v>1</v>
      </c>
      <c s="36">
        <v>0</v>
      </c>
      <c s="36">
        <f>ROUND(G337*H337,6)</f>
      </c>
      <c r="L337" s="38">
        <v>0</v>
      </c>
      <c s="32">
        <f>ROUND(ROUND(L337,2)*ROUND(G337,3),2)</f>
      </c>
      <c s="36" t="s">
        <v>417</v>
      </c>
      <c>
        <f>(M337*21)/100</f>
      </c>
      <c t="s">
        <v>27</v>
      </c>
    </row>
    <row r="338" spans="1:5" ht="12.75">
      <c r="A338" s="35" t="s">
        <v>57</v>
      </c>
      <c r="E338" s="39" t="s">
        <v>5</v>
      </c>
    </row>
    <row r="339" spans="1:5" ht="12.75">
      <c r="A339" s="35" t="s">
        <v>58</v>
      </c>
      <c r="E339" s="40" t="s">
        <v>5</v>
      </c>
    </row>
    <row r="340" spans="1:5" ht="280.5">
      <c r="A340" t="s">
        <v>59</v>
      </c>
      <c r="E340" s="39" t="s">
        <v>2105</v>
      </c>
    </row>
    <row r="341" spans="1:13" ht="12.75">
      <c r="A341" t="s">
        <v>49</v>
      </c>
      <c r="C341" s="31" t="s">
        <v>89</v>
      </c>
      <c r="E341" s="33" t="s">
        <v>1127</v>
      </c>
      <c r="J341" s="32">
        <f>0</f>
      </c>
      <c s="32">
        <f>0</f>
      </c>
      <c s="32">
        <f>0+L342+L346+L350</f>
      </c>
      <c s="32">
        <f>0+M342+M346+M350</f>
      </c>
    </row>
    <row r="342" spans="1:16" ht="12.75">
      <c r="A342" t="s">
        <v>52</v>
      </c>
      <c s="34" t="s">
        <v>197</v>
      </c>
      <c s="34" t="s">
        <v>2077</v>
      </c>
      <c s="35" t="s">
        <v>5</v>
      </c>
      <c s="6" t="s">
        <v>2078</v>
      </c>
      <c s="36" t="s">
        <v>68</v>
      </c>
      <c s="37">
        <v>92.82</v>
      </c>
      <c s="36">
        <v>0</v>
      </c>
      <c s="36">
        <f>ROUND(G342*H342,6)</f>
      </c>
      <c r="L342" s="38">
        <v>0</v>
      </c>
      <c s="32">
        <f>ROUND(ROUND(L342,2)*ROUND(G342,3),2)</f>
      </c>
      <c s="36" t="s">
        <v>56</v>
      </c>
      <c>
        <f>(M342*21)/100</f>
      </c>
      <c t="s">
        <v>27</v>
      </c>
    </row>
    <row r="343" spans="1:5" ht="12.75">
      <c r="A343" s="35" t="s">
        <v>57</v>
      </c>
      <c r="E343" s="39" t="s">
        <v>5</v>
      </c>
    </row>
    <row r="344" spans="1:5" ht="12.75">
      <c r="A344" s="35" t="s">
        <v>58</v>
      </c>
      <c r="E344" s="40" t="s">
        <v>5</v>
      </c>
    </row>
    <row r="345" spans="1:5" ht="25.5">
      <c r="A345" t="s">
        <v>59</v>
      </c>
      <c r="E345" s="39" t="s">
        <v>2079</v>
      </c>
    </row>
    <row r="346" spans="1:16" ht="12.75">
      <c r="A346" t="s">
        <v>52</v>
      </c>
      <c s="34" t="s">
        <v>201</v>
      </c>
      <c s="34" t="s">
        <v>2080</v>
      </c>
      <c s="35" t="s">
        <v>5</v>
      </c>
      <c s="6" t="s">
        <v>2081</v>
      </c>
      <c s="36" t="s">
        <v>83</v>
      </c>
      <c s="37">
        <v>5</v>
      </c>
      <c s="36">
        <v>0</v>
      </c>
      <c s="36">
        <f>ROUND(G346*H346,6)</f>
      </c>
      <c r="L346" s="38">
        <v>0</v>
      </c>
      <c s="32">
        <f>ROUND(ROUND(L346,2)*ROUND(G346,3),2)</f>
      </c>
      <c s="36" t="s">
        <v>56</v>
      </c>
      <c>
        <f>(M346*21)/100</f>
      </c>
      <c t="s">
        <v>27</v>
      </c>
    </row>
    <row r="347" spans="1:5" ht="12.75">
      <c r="A347" s="35" t="s">
        <v>57</v>
      </c>
      <c r="E347" s="39" t="s">
        <v>5</v>
      </c>
    </row>
    <row r="348" spans="1:5" ht="12.75">
      <c r="A348" s="35" t="s">
        <v>58</v>
      </c>
      <c r="E348" s="40" t="s">
        <v>5</v>
      </c>
    </row>
    <row r="349" spans="1:5" ht="89.25">
      <c r="A349" t="s">
        <v>59</v>
      </c>
      <c r="E349" s="39" t="s">
        <v>2082</v>
      </c>
    </row>
    <row r="350" spans="1:16" ht="12.75">
      <c r="A350" t="s">
        <v>52</v>
      </c>
      <c s="34" t="s">
        <v>205</v>
      </c>
      <c s="34" t="s">
        <v>2083</v>
      </c>
      <c s="35" t="s">
        <v>5</v>
      </c>
      <c s="6" t="s">
        <v>2084</v>
      </c>
      <c s="36" t="s">
        <v>55</v>
      </c>
      <c s="37">
        <v>1</v>
      </c>
      <c s="36">
        <v>0</v>
      </c>
      <c s="36">
        <f>ROUND(G350*H350,6)</f>
      </c>
      <c r="L350" s="38">
        <v>0</v>
      </c>
      <c s="32">
        <f>ROUND(ROUND(L350,2)*ROUND(G350,3),2)</f>
      </c>
      <c s="36" t="s">
        <v>417</v>
      </c>
      <c>
        <f>(M350*21)/100</f>
      </c>
      <c t="s">
        <v>27</v>
      </c>
    </row>
    <row r="351" spans="1:5" ht="12.75">
      <c r="A351" s="35" t="s">
        <v>57</v>
      </c>
      <c r="E351" s="39" t="s">
        <v>5</v>
      </c>
    </row>
    <row r="352" spans="1:5" ht="12.75">
      <c r="A352" s="35" t="s">
        <v>58</v>
      </c>
      <c r="E352" s="40" t="s">
        <v>5</v>
      </c>
    </row>
    <row r="353" spans="1:5" ht="76.5">
      <c r="A353" t="s">
        <v>59</v>
      </c>
      <c r="E353" s="39" t="s">
        <v>2085</v>
      </c>
    </row>
    <row r="354" spans="1:13" ht="12.75">
      <c r="A354" t="s">
        <v>49</v>
      </c>
      <c r="C354" s="31" t="s">
        <v>649</v>
      </c>
      <c r="E354" s="33" t="s">
        <v>650</v>
      </c>
      <c r="J354" s="32">
        <f>0</f>
      </c>
      <c s="32">
        <f>0</f>
      </c>
      <c s="32">
        <f>0+L355+L359+L363</f>
      </c>
      <c s="32">
        <f>0+M355+M359+M363</f>
      </c>
    </row>
    <row r="355" spans="1:16" ht="25.5">
      <c r="A355" t="s">
        <v>52</v>
      </c>
      <c s="34" t="s">
        <v>209</v>
      </c>
      <c s="34" t="s">
        <v>1715</v>
      </c>
      <c s="35" t="s">
        <v>652</v>
      </c>
      <c s="6" t="s">
        <v>1716</v>
      </c>
      <c s="36" t="s">
        <v>654</v>
      </c>
      <c s="37">
        <v>804.62</v>
      </c>
      <c s="36">
        <v>0</v>
      </c>
      <c s="36">
        <f>ROUND(G355*H355,6)</f>
      </c>
      <c r="L355" s="38">
        <v>0</v>
      </c>
      <c s="32">
        <f>ROUND(ROUND(L355,2)*ROUND(G355,3),2)</f>
      </c>
      <c s="36" t="s">
        <v>655</v>
      </c>
      <c>
        <f>(M355*21)/100</f>
      </c>
      <c t="s">
        <v>27</v>
      </c>
    </row>
    <row r="356" spans="1:5" ht="12.75">
      <c r="A356" s="35" t="s">
        <v>57</v>
      </c>
      <c r="E356" s="39" t="s">
        <v>656</v>
      </c>
    </row>
    <row r="357" spans="1:5" ht="12.75">
      <c r="A357" s="35" t="s">
        <v>58</v>
      </c>
      <c r="E357" s="40" t="s">
        <v>5</v>
      </c>
    </row>
    <row r="358" spans="1:5" ht="165.75">
      <c r="A358" t="s">
        <v>59</v>
      </c>
      <c r="E358" s="39" t="s">
        <v>657</v>
      </c>
    </row>
    <row r="359" spans="1:16" ht="25.5">
      <c r="A359" t="s">
        <v>52</v>
      </c>
      <c s="34" t="s">
        <v>213</v>
      </c>
      <c s="34" t="s">
        <v>1367</v>
      </c>
      <c s="35" t="s">
        <v>652</v>
      </c>
      <c s="6" t="s">
        <v>1368</v>
      </c>
      <c s="36" t="s">
        <v>654</v>
      </c>
      <c s="37">
        <v>24.51</v>
      </c>
      <c s="36">
        <v>0</v>
      </c>
      <c s="36">
        <f>ROUND(G359*H359,6)</f>
      </c>
      <c r="L359" s="38">
        <v>0</v>
      </c>
      <c s="32">
        <f>ROUND(ROUND(L359,2)*ROUND(G359,3),2)</f>
      </c>
      <c s="36" t="s">
        <v>655</v>
      </c>
      <c>
        <f>(M359*21)/100</f>
      </c>
      <c t="s">
        <v>27</v>
      </c>
    </row>
    <row r="360" spans="1:5" ht="12.75">
      <c r="A360" s="35" t="s">
        <v>57</v>
      </c>
      <c r="E360" s="39" t="s">
        <v>656</v>
      </c>
    </row>
    <row r="361" spans="1:5" ht="12.75">
      <c r="A361" s="35" t="s">
        <v>58</v>
      </c>
      <c r="E361" s="40" t="s">
        <v>5</v>
      </c>
    </row>
    <row r="362" spans="1:5" ht="165.75">
      <c r="A362" t="s">
        <v>59</v>
      </c>
      <c r="E362" s="39" t="s">
        <v>657</v>
      </c>
    </row>
    <row r="363" spans="1:16" ht="25.5">
      <c r="A363" t="s">
        <v>52</v>
      </c>
      <c s="34" t="s">
        <v>217</v>
      </c>
      <c s="34" t="s">
        <v>1371</v>
      </c>
      <c s="35" t="s">
        <v>652</v>
      </c>
      <c s="6" t="s">
        <v>1372</v>
      </c>
      <c s="36" t="s">
        <v>654</v>
      </c>
      <c s="37">
        <v>14.4</v>
      </c>
      <c s="36">
        <v>0</v>
      </c>
      <c s="36">
        <f>ROUND(G363*H363,6)</f>
      </c>
      <c r="L363" s="38">
        <v>0</v>
      </c>
      <c s="32">
        <f>ROUND(ROUND(L363,2)*ROUND(G363,3),2)</f>
      </c>
      <c s="36" t="s">
        <v>655</v>
      </c>
      <c>
        <f>(M363*21)/100</f>
      </c>
      <c t="s">
        <v>27</v>
      </c>
    </row>
    <row r="364" spans="1:5" ht="12.75">
      <c r="A364" s="35" t="s">
        <v>57</v>
      </c>
      <c r="E364" s="39" t="s">
        <v>656</v>
      </c>
    </row>
    <row r="365" spans="1:5" ht="12.75">
      <c r="A365" s="35" t="s">
        <v>58</v>
      </c>
      <c r="E365" s="40" t="s">
        <v>5</v>
      </c>
    </row>
    <row r="366" spans="1:5" ht="165.75">
      <c r="A366" t="s">
        <v>59</v>
      </c>
      <c r="E366" s="39" t="s">
        <v>657</v>
      </c>
    </row>
    <row r="367" spans="1:13" ht="12.75">
      <c r="A367" t="s">
        <v>46</v>
      </c>
      <c r="C367" s="31" t="s">
        <v>2106</v>
      </c>
      <c r="E367" s="33" t="s">
        <v>2107</v>
      </c>
      <c r="J367" s="32">
        <f>0+J368+J373+J414+J423+J432+J509+J522</f>
      </c>
      <c s="32">
        <f>0+K368+K373+K414+K423+K432+K509+K522</f>
      </c>
      <c s="32">
        <f>0+L368+L373+L414+L423+L432+L509+L522</f>
      </c>
      <c s="32">
        <f>0+M368+M373+M414+M423+M432+M509+M522</f>
      </c>
    </row>
    <row r="368" spans="1:13" ht="12.75">
      <c r="A368" t="s">
        <v>49</v>
      </c>
      <c r="C368" s="31" t="s">
        <v>334</v>
      </c>
      <c r="E368" s="33" t="s">
        <v>1222</v>
      </c>
      <c r="J368" s="32">
        <f>0</f>
      </c>
      <c s="32">
        <f>0</f>
      </c>
      <c s="32">
        <f>0+L369</f>
      </c>
      <c s="32">
        <f>0+M369</f>
      </c>
    </row>
    <row r="369" spans="1:16" ht="12.75">
      <c r="A369" t="s">
        <v>52</v>
      </c>
      <c s="34" t="s">
        <v>50</v>
      </c>
      <c s="34" t="s">
        <v>2011</v>
      </c>
      <c s="35" t="s">
        <v>5</v>
      </c>
      <c s="6" t="s">
        <v>2012</v>
      </c>
      <c s="36" t="s">
        <v>83</v>
      </c>
      <c s="37">
        <v>1</v>
      </c>
      <c s="36">
        <v>0</v>
      </c>
      <c s="36">
        <f>ROUND(G369*H369,6)</f>
      </c>
      <c r="L369" s="38">
        <v>0</v>
      </c>
      <c s="32">
        <f>ROUND(ROUND(L369,2)*ROUND(G369,3),2)</f>
      </c>
      <c s="36" t="s">
        <v>56</v>
      </c>
      <c>
        <f>(M369*21)/100</f>
      </c>
      <c t="s">
        <v>27</v>
      </c>
    </row>
    <row r="370" spans="1:5" ht="12.75">
      <c r="A370" s="35" t="s">
        <v>57</v>
      </c>
      <c r="E370" s="39" t="s">
        <v>5</v>
      </c>
    </row>
    <row r="371" spans="1:5" ht="12.75">
      <c r="A371" s="35" t="s">
        <v>58</v>
      </c>
      <c r="E371" s="40" t="s">
        <v>5</v>
      </c>
    </row>
    <row r="372" spans="1:5" ht="12.75">
      <c r="A372" t="s">
        <v>59</v>
      </c>
      <c r="E372" s="39" t="s">
        <v>1493</v>
      </c>
    </row>
    <row r="373" spans="1:13" ht="12.75">
      <c r="A373" t="s">
        <v>49</v>
      </c>
      <c r="C373" s="31" t="s">
        <v>50</v>
      </c>
      <c r="E373" s="33" t="s">
        <v>51</v>
      </c>
      <c r="J373" s="32">
        <f>0</f>
      </c>
      <c s="32">
        <f>0</f>
      </c>
      <c s="32">
        <f>0+L374+L378+L382+L386+L390+L394+L398+L402+L406+L410</f>
      </c>
      <c s="32">
        <f>0+M374+M378+M382+M386+M390+M394+M398+M402+M406+M410</f>
      </c>
    </row>
    <row r="374" spans="1:16" ht="12.75">
      <c r="A374" t="s">
        <v>52</v>
      </c>
      <c s="34" t="s">
        <v>27</v>
      </c>
      <c s="34" t="s">
        <v>2108</v>
      </c>
      <c s="35" t="s">
        <v>5</v>
      </c>
      <c s="6" t="s">
        <v>2109</v>
      </c>
      <c s="36" t="s">
        <v>55</v>
      </c>
      <c s="37">
        <v>4.05</v>
      </c>
      <c s="36">
        <v>0</v>
      </c>
      <c s="36">
        <f>ROUND(G374*H374,6)</f>
      </c>
      <c r="L374" s="38">
        <v>0</v>
      </c>
      <c s="32">
        <f>ROUND(ROUND(L374,2)*ROUND(G374,3),2)</f>
      </c>
      <c s="36" t="s">
        <v>56</v>
      </c>
      <c>
        <f>(M374*21)/100</f>
      </c>
      <c t="s">
        <v>27</v>
      </c>
    </row>
    <row r="375" spans="1:5" ht="12.75">
      <c r="A375" s="35" t="s">
        <v>57</v>
      </c>
      <c r="E375" s="39" t="s">
        <v>5</v>
      </c>
    </row>
    <row r="376" spans="1:5" ht="51">
      <c r="A376" s="35" t="s">
        <v>58</v>
      </c>
      <c r="E376" s="40" t="s">
        <v>2110</v>
      </c>
    </row>
    <row r="377" spans="1:5" ht="63.75">
      <c r="A377" t="s">
        <v>59</v>
      </c>
      <c r="E377" s="39" t="s">
        <v>1236</v>
      </c>
    </row>
    <row r="378" spans="1:16" ht="12.75">
      <c r="A378" t="s">
        <v>52</v>
      </c>
      <c s="34" t="s">
        <v>26</v>
      </c>
      <c s="34" t="s">
        <v>2018</v>
      </c>
      <c s="35" t="s">
        <v>5</v>
      </c>
      <c s="6" t="s">
        <v>2019</v>
      </c>
      <c s="36" t="s">
        <v>55</v>
      </c>
      <c s="37">
        <v>8.1</v>
      </c>
      <c s="36">
        <v>0</v>
      </c>
      <c s="36">
        <f>ROUND(G378*H378,6)</f>
      </c>
      <c r="L378" s="38">
        <v>0</v>
      </c>
      <c s="32">
        <f>ROUND(ROUND(L378,2)*ROUND(G378,3),2)</f>
      </c>
      <c s="36" t="s">
        <v>56</v>
      </c>
      <c>
        <f>(M378*21)/100</f>
      </c>
      <c t="s">
        <v>27</v>
      </c>
    </row>
    <row r="379" spans="1:5" ht="12.75">
      <c r="A379" s="35" t="s">
        <v>57</v>
      </c>
      <c r="E379" s="39" t="s">
        <v>5</v>
      </c>
    </row>
    <row r="380" spans="1:5" ht="51">
      <c r="A380" s="35" t="s">
        <v>58</v>
      </c>
      <c r="E380" s="40" t="s">
        <v>2111</v>
      </c>
    </row>
    <row r="381" spans="1:5" ht="63.75">
      <c r="A381" t="s">
        <v>59</v>
      </c>
      <c r="E381" s="39" t="s">
        <v>1236</v>
      </c>
    </row>
    <row r="382" spans="1:16" ht="12.75">
      <c r="A382" t="s">
        <v>52</v>
      </c>
      <c s="34" t="s">
        <v>65</v>
      </c>
      <c s="34" t="s">
        <v>53</v>
      </c>
      <c s="35" t="s">
        <v>5</v>
      </c>
      <c s="6" t="s">
        <v>54</v>
      </c>
      <c s="36" t="s">
        <v>55</v>
      </c>
      <c s="37">
        <v>341.84</v>
      </c>
      <c s="36">
        <v>0</v>
      </c>
      <c s="36">
        <f>ROUND(G382*H382,6)</f>
      </c>
      <c r="L382" s="38">
        <v>0</v>
      </c>
      <c s="32">
        <f>ROUND(ROUND(L382,2)*ROUND(G382,3),2)</f>
      </c>
      <c s="36" t="s">
        <v>56</v>
      </c>
      <c>
        <f>(M382*21)/100</f>
      </c>
      <c t="s">
        <v>27</v>
      </c>
    </row>
    <row r="383" spans="1:5" ht="12.75">
      <c r="A383" s="35" t="s">
        <v>57</v>
      </c>
      <c r="E383" s="39" t="s">
        <v>5</v>
      </c>
    </row>
    <row r="384" spans="1:5" ht="51">
      <c r="A384" s="35" t="s">
        <v>58</v>
      </c>
      <c r="E384" s="40" t="s">
        <v>2112</v>
      </c>
    </row>
    <row r="385" spans="1:5" ht="344.25">
      <c r="A385" t="s">
        <v>59</v>
      </c>
      <c r="E385" s="39" t="s">
        <v>60</v>
      </c>
    </row>
    <row r="386" spans="1:16" ht="12.75">
      <c r="A386" t="s">
        <v>52</v>
      </c>
      <c s="34" t="s">
        <v>70</v>
      </c>
      <c s="34" t="s">
        <v>1501</v>
      </c>
      <c s="35" t="s">
        <v>5</v>
      </c>
      <c s="6" t="s">
        <v>1502</v>
      </c>
      <c s="36" t="s">
        <v>55</v>
      </c>
      <c s="37">
        <v>54.7</v>
      </c>
      <c s="36">
        <v>0</v>
      </c>
      <c s="36">
        <f>ROUND(G386*H386,6)</f>
      </c>
      <c r="L386" s="38">
        <v>0</v>
      </c>
      <c s="32">
        <f>ROUND(ROUND(L386,2)*ROUND(G386,3),2)</f>
      </c>
      <c s="36" t="s">
        <v>56</v>
      </c>
      <c>
        <f>(M386*21)/100</f>
      </c>
      <c t="s">
        <v>27</v>
      </c>
    </row>
    <row r="387" spans="1:5" ht="12.75">
      <c r="A387" s="35" t="s">
        <v>57</v>
      </c>
      <c r="E387" s="39" t="s">
        <v>5</v>
      </c>
    </row>
    <row r="388" spans="1:5" ht="12.75">
      <c r="A388" s="35" t="s">
        <v>58</v>
      </c>
      <c r="E388" s="40" t="s">
        <v>5</v>
      </c>
    </row>
    <row r="389" spans="1:5" ht="191.25">
      <c r="A389" t="s">
        <v>59</v>
      </c>
      <c r="E389" s="39" t="s">
        <v>1503</v>
      </c>
    </row>
    <row r="390" spans="1:16" ht="12.75">
      <c r="A390" t="s">
        <v>52</v>
      </c>
      <c s="34" t="s">
        <v>74</v>
      </c>
      <c s="34" t="s">
        <v>71</v>
      </c>
      <c s="35" t="s">
        <v>5</v>
      </c>
      <c s="6" t="s">
        <v>72</v>
      </c>
      <c s="36" t="s">
        <v>55</v>
      </c>
      <c s="37">
        <v>54.7</v>
      </c>
      <c s="36">
        <v>0</v>
      </c>
      <c s="36">
        <f>ROUND(G390*H390,6)</f>
      </c>
      <c r="L390" s="38">
        <v>0</v>
      </c>
      <c s="32">
        <f>ROUND(ROUND(L390,2)*ROUND(G390,3),2)</f>
      </c>
      <c s="36" t="s">
        <v>56</v>
      </c>
      <c>
        <f>(M390*21)/100</f>
      </c>
      <c t="s">
        <v>27</v>
      </c>
    </row>
    <row r="391" spans="1:5" ht="12.75">
      <c r="A391" s="35" t="s">
        <v>57</v>
      </c>
      <c r="E391" s="39" t="s">
        <v>5</v>
      </c>
    </row>
    <row r="392" spans="1:5" ht="12.75">
      <c r="A392" s="35" t="s">
        <v>58</v>
      </c>
      <c r="E392" s="40" t="s">
        <v>5</v>
      </c>
    </row>
    <row r="393" spans="1:5" ht="229.5">
      <c r="A393" t="s">
        <v>59</v>
      </c>
      <c r="E393" s="39" t="s">
        <v>73</v>
      </c>
    </row>
    <row r="394" spans="1:16" ht="12.75">
      <c r="A394" t="s">
        <v>52</v>
      </c>
      <c s="34" t="s">
        <v>79</v>
      </c>
      <c s="34" t="s">
        <v>1862</v>
      </c>
      <c s="35" t="s">
        <v>5</v>
      </c>
      <c s="6" t="s">
        <v>1863</v>
      </c>
      <c s="36" t="s">
        <v>55</v>
      </c>
      <c s="37">
        <v>135.55</v>
      </c>
      <c s="36">
        <v>0</v>
      </c>
      <c s="36">
        <f>ROUND(G394*H394,6)</f>
      </c>
      <c r="L394" s="38">
        <v>0</v>
      </c>
      <c s="32">
        <f>ROUND(ROUND(L394,2)*ROUND(G394,3),2)</f>
      </c>
      <c s="36" t="s">
        <v>56</v>
      </c>
      <c>
        <f>(M394*21)/100</f>
      </c>
      <c t="s">
        <v>27</v>
      </c>
    </row>
    <row r="395" spans="1:5" ht="12.75">
      <c r="A395" s="35" t="s">
        <v>57</v>
      </c>
      <c r="E395" s="39" t="s">
        <v>5</v>
      </c>
    </row>
    <row r="396" spans="1:5" ht="12.75">
      <c r="A396" s="35" t="s">
        <v>58</v>
      </c>
      <c r="E396" s="40" t="s">
        <v>5</v>
      </c>
    </row>
    <row r="397" spans="1:5" ht="242.25">
      <c r="A397" t="s">
        <v>59</v>
      </c>
      <c r="E397" s="39" t="s">
        <v>2023</v>
      </c>
    </row>
    <row r="398" spans="1:16" ht="12.75">
      <c r="A398" t="s">
        <v>52</v>
      </c>
      <c s="34" t="s">
        <v>85</v>
      </c>
      <c s="34" t="s">
        <v>1815</v>
      </c>
      <c s="35" t="s">
        <v>5</v>
      </c>
      <c s="6" t="s">
        <v>1816</v>
      </c>
      <c s="36" t="s">
        <v>55</v>
      </c>
      <c s="37">
        <v>74.72</v>
      </c>
      <c s="36">
        <v>0</v>
      </c>
      <c s="36">
        <f>ROUND(G398*H398,6)</f>
      </c>
      <c r="L398" s="38">
        <v>0</v>
      </c>
      <c s="32">
        <f>ROUND(ROUND(L398,2)*ROUND(G398,3),2)</f>
      </c>
      <c s="36" t="s">
        <v>56</v>
      </c>
      <c>
        <f>(M398*21)/100</f>
      </c>
      <c t="s">
        <v>27</v>
      </c>
    </row>
    <row r="399" spans="1:5" ht="12.75">
      <c r="A399" s="35" t="s">
        <v>57</v>
      </c>
      <c r="E399" s="39" t="s">
        <v>5</v>
      </c>
    </row>
    <row r="400" spans="1:5" ht="12.75">
      <c r="A400" s="35" t="s">
        <v>58</v>
      </c>
      <c r="E400" s="40" t="s">
        <v>5</v>
      </c>
    </row>
    <row r="401" spans="1:5" ht="306">
      <c r="A401" t="s">
        <v>59</v>
      </c>
      <c r="E401" s="39" t="s">
        <v>1819</v>
      </c>
    </row>
    <row r="402" spans="1:16" ht="12.75">
      <c r="A402" t="s">
        <v>52</v>
      </c>
      <c s="34" t="s">
        <v>89</v>
      </c>
      <c s="34" t="s">
        <v>2024</v>
      </c>
      <c s="35" t="s">
        <v>5</v>
      </c>
      <c s="6" t="s">
        <v>2025</v>
      </c>
      <c s="36" t="s">
        <v>55</v>
      </c>
      <c s="37">
        <v>5</v>
      </c>
      <c s="36">
        <v>0</v>
      </c>
      <c s="36">
        <f>ROUND(G402*H402,6)</f>
      </c>
      <c r="L402" s="38">
        <v>0</v>
      </c>
      <c s="32">
        <f>ROUND(ROUND(L402,2)*ROUND(G402,3),2)</f>
      </c>
      <c s="36" t="s">
        <v>56</v>
      </c>
      <c>
        <f>(M402*21)/100</f>
      </c>
      <c t="s">
        <v>27</v>
      </c>
    </row>
    <row r="403" spans="1:5" ht="12.75">
      <c r="A403" s="35" t="s">
        <v>57</v>
      </c>
      <c r="E403" s="39" t="s">
        <v>5</v>
      </c>
    </row>
    <row r="404" spans="1:5" ht="12.75">
      <c r="A404" s="35" t="s">
        <v>58</v>
      </c>
      <c r="E404" s="40" t="s">
        <v>5</v>
      </c>
    </row>
    <row r="405" spans="1:5" ht="267.75">
      <c r="A405" t="s">
        <v>59</v>
      </c>
      <c r="E405" s="39" t="s">
        <v>2026</v>
      </c>
    </row>
    <row r="406" spans="1:16" ht="12.75">
      <c r="A406" t="s">
        <v>52</v>
      </c>
      <c s="34" t="s">
        <v>93</v>
      </c>
      <c s="34" t="s">
        <v>1388</v>
      </c>
      <c s="35" t="s">
        <v>5</v>
      </c>
      <c s="6" t="s">
        <v>1389</v>
      </c>
      <c s="36" t="s">
        <v>77</v>
      </c>
      <c s="37">
        <v>26</v>
      </c>
      <c s="36">
        <v>0</v>
      </c>
      <c s="36">
        <f>ROUND(G406*H406,6)</f>
      </c>
      <c r="L406" s="38">
        <v>0</v>
      </c>
      <c s="32">
        <f>ROUND(ROUND(L406,2)*ROUND(G406,3),2)</f>
      </c>
      <c s="36" t="s">
        <v>56</v>
      </c>
      <c>
        <f>(M406*21)/100</f>
      </c>
      <c t="s">
        <v>27</v>
      </c>
    </row>
    <row r="407" spans="1:5" ht="12.75">
      <c r="A407" s="35" t="s">
        <v>57</v>
      </c>
      <c r="E407" s="39" t="s">
        <v>5</v>
      </c>
    </row>
    <row r="408" spans="1:5" ht="12.75">
      <c r="A408" s="35" t="s">
        <v>58</v>
      </c>
      <c r="E408" s="40" t="s">
        <v>5</v>
      </c>
    </row>
    <row r="409" spans="1:5" ht="38.25">
      <c r="A409" t="s">
        <v>59</v>
      </c>
      <c r="E409" s="39" t="s">
        <v>1391</v>
      </c>
    </row>
    <row r="410" spans="1:16" ht="12.75">
      <c r="A410" t="s">
        <v>52</v>
      </c>
      <c s="34" t="s">
        <v>97</v>
      </c>
      <c s="34" t="s">
        <v>2113</v>
      </c>
      <c s="35" t="s">
        <v>5</v>
      </c>
      <c s="6" t="s">
        <v>2114</v>
      </c>
      <c s="36" t="s">
        <v>68</v>
      </c>
      <c s="37">
        <v>24</v>
      </c>
      <c s="36">
        <v>0</v>
      </c>
      <c s="36">
        <f>ROUND(G410*H410,6)</f>
      </c>
      <c r="L410" s="38">
        <v>0</v>
      </c>
      <c s="32">
        <f>ROUND(ROUND(L410,2)*ROUND(G410,3),2)</f>
      </c>
      <c s="36" t="s">
        <v>56</v>
      </c>
      <c>
        <f>(M410*21)/100</f>
      </c>
      <c t="s">
        <v>27</v>
      </c>
    </row>
    <row r="411" spans="1:5" ht="12.75">
      <c r="A411" s="35" t="s">
        <v>57</v>
      </c>
      <c r="E411" s="39" t="s">
        <v>5</v>
      </c>
    </row>
    <row r="412" spans="1:5" ht="12.75">
      <c r="A412" s="35" t="s">
        <v>58</v>
      </c>
      <c r="E412" s="40" t="s">
        <v>5</v>
      </c>
    </row>
    <row r="413" spans="1:5" ht="25.5">
      <c r="A413" t="s">
        <v>59</v>
      </c>
      <c r="E413" s="39" t="s">
        <v>69</v>
      </c>
    </row>
    <row r="414" spans="1:13" ht="12.75">
      <c r="A414" t="s">
        <v>49</v>
      </c>
      <c r="C414" s="31" t="s">
        <v>70</v>
      </c>
      <c r="E414" s="33" t="s">
        <v>1242</v>
      </c>
      <c r="J414" s="32">
        <f>0</f>
      </c>
      <c s="32">
        <f>0</f>
      </c>
      <c s="32">
        <f>0+L415+L419</f>
      </c>
      <c s="32">
        <f>0+M415+M419</f>
      </c>
    </row>
    <row r="415" spans="1:16" ht="12.75">
      <c r="A415" t="s">
        <v>52</v>
      </c>
      <c s="34" t="s">
        <v>100</v>
      </c>
      <c s="34" t="s">
        <v>1450</v>
      </c>
      <c s="35" t="s">
        <v>5</v>
      </c>
      <c s="6" t="s">
        <v>1451</v>
      </c>
      <c s="36" t="s">
        <v>55</v>
      </c>
      <c s="37">
        <v>7.8</v>
      </c>
      <c s="36">
        <v>0</v>
      </c>
      <c s="36">
        <f>ROUND(G415*H415,6)</f>
      </c>
      <c r="L415" s="38">
        <v>0</v>
      </c>
      <c s="32">
        <f>ROUND(ROUND(L415,2)*ROUND(G415,3),2)</f>
      </c>
      <c s="36" t="s">
        <v>56</v>
      </c>
      <c>
        <f>(M415*21)/100</f>
      </c>
      <c t="s">
        <v>27</v>
      </c>
    </row>
    <row r="416" spans="1:5" ht="12.75">
      <c r="A416" s="35" t="s">
        <v>57</v>
      </c>
      <c r="E416" s="39" t="s">
        <v>5</v>
      </c>
    </row>
    <row r="417" spans="1:5" ht="12.75">
      <c r="A417" s="35" t="s">
        <v>58</v>
      </c>
      <c r="E417" s="40" t="s">
        <v>5</v>
      </c>
    </row>
    <row r="418" spans="1:5" ht="51">
      <c r="A418" t="s">
        <v>59</v>
      </c>
      <c r="E418" s="39" t="s">
        <v>1454</v>
      </c>
    </row>
    <row r="419" spans="1:16" ht="12.75">
      <c r="A419" t="s">
        <v>52</v>
      </c>
      <c s="34" t="s">
        <v>104</v>
      </c>
      <c s="34" t="s">
        <v>2042</v>
      </c>
      <c s="35" t="s">
        <v>5</v>
      </c>
      <c s="6" t="s">
        <v>2043</v>
      </c>
      <c s="36" t="s">
        <v>77</v>
      </c>
      <c s="37">
        <v>26</v>
      </c>
      <c s="36">
        <v>0</v>
      </c>
      <c s="36">
        <f>ROUND(G419*H419,6)</f>
      </c>
      <c r="L419" s="38">
        <v>0</v>
      </c>
      <c s="32">
        <f>ROUND(ROUND(L419,2)*ROUND(G419,3),2)</f>
      </c>
      <c s="36" t="s">
        <v>56</v>
      </c>
      <c>
        <f>(M419*21)/100</f>
      </c>
      <c t="s">
        <v>27</v>
      </c>
    </row>
    <row r="420" spans="1:5" ht="12.75">
      <c r="A420" s="35" t="s">
        <v>57</v>
      </c>
      <c r="E420" s="39" t="s">
        <v>5</v>
      </c>
    </row>
    <row r="421" spans="1:5" ht="12.75">
      <c r="A421" s="35" t="s">
        <v>58</v>
      </c>
      <c r="E421" s="40" t="s">
        <v>5</v>
      </c>
    </row>
    <row r="422" spans="1:5" ht="89.25">
      <c r="A422" t="s">
        <v>59</v>
      </c>
      <c r="E422" s="39" t="s">
        <v>2044</v>
      </c>
    </row>
    <row r="423" spans="1:13" ht="12.75">
      <c r="A423" t="s">
        <v>49</v>
      </c>
      <c r="C423" s="31" t="s">
        <v>79</v>
      </c>
      <c r="E423" s="33" t="s">
        <v>80</v>
      </c>
      <c r="J423" s="32">
        <f>0</f>
      </c>
      <c s="32">
        <f>0</f>
      </c>
      <c s="32">
        <f>0+L424+L428</f>
      </c>
      <c s="32">
        <f>0+M424+M428</f>
      </c>
    </row>
    <row r="424" spans="1:16" ht="12.75">
      <c r="A424" t="s">
        <v>52</v>
      </c>
      <c s="34" t="s">
        <v>108</v>
      </c>
      <c s="34" t="s">
        <v>2115</v>
      </c>
      <c s="35" t="s">
        <v>5</v>
      </c>
      <c s="6" t="s">
        <v>2116</v>
      </c>
      <c s="36" t="s">
        <v>83</v>
      </c>
      <c s="37">
        <v>6</v>
      </c>
      <c s="36">
        <v>0</v>
      </c>
      <c s="36">
        <f>ROUND(G424*H424,6)</f>
      </c>
      <c r="L424" s="38">
        <v>0</v>
      </c>
      <c s="32">
        <f>ROUND(ROUND(L424,2)*ROUND(G424,3),2)</f>
      </c>
      <c s="36" t="s">
        <v>56</v>
      </c>
      <c>
        <f>(M424*21)/100</f>
      </c>
      <c t="s">
        <v>27</v>
      </c>
    </row>
    <row r="425" spans="1:5" ht="12.75">
      <c r="A425" s="35" t="s">
        <v>57</v>
      </c>
      <c r="E425" s="39" t="s">
        <v>5</v>
      </c>
    </row>
    <row r="426" spans="1:5" ht="12.75">
      <c r="A426" s="35" t="s">
        <v>58</v>
      </c>
      <c r="E426" s="40" t="s">
        <v>5</v>
      </c>
    </row>
    <row r="427" spans="1:5" ht="140.25">
      <c r="A427" t="s">
        <v>59</v>
      </c>
      <c r="E427" s="39" t="s">
        <v>2117</v>
      </c>
    </row>
    <row r="428" spans="1:16" ht="12.75">
      <c r="A428" t="s">
        <v>52</v>
      </c>
      <c s="34" t="s">
        <v>112</v>
      </c>
      <c s="34" t="s">
        <v>117</v>
      </c>
      <c s="35" t="s">
        <v>5</v>
      </c>
      <c s="6" t="s">
        <v>118</v>
      </c>
      <c s="36" t="s">
        <v>83</v>
      </c>
      <c s="37">
        <v>10</v>
      </c>
      <c s="36">
        <v>0</v>
      </c>
      <c s="36">
        <f>ROUND(G428*H428,6)</f>
      </c>
      <c r="L428" s="38">
        <v>0</v>
      </c>
      <c s="32">
        <f>ROUND(ROUND(L428,2)*ROUND(G428,3),2)</f>
      </c>
      <c s="36" t="s">
        <v>56</v>
      </c>
      <c>
        <f>(M428*21)/100</f>
      </c>
      <c t="s">
        <v>27</v>
      </c>
    </row>
    <row r="429" spans="1:5" ht="12.75">
      <c r="A429" s="35" t="s">
        <v>57</v>
      </c>
      <c r="E429" s="39" t="s">
        <v>5</v>
      </c>
    </row>
    <row r="430" spans="1:5" ht="12.75">
      <c r="A430" s="35" t="s">
        <v>58</v>
      </c>
      <c r="E430" s="40" t="s">
        <v>5</v>
      </c>
    </row>
    <row r="431" spans="1:5" ht="102">
      <c r="A431" t="s">
        <v>59</v>
      </c>
      <c r="E431" s="39" t="s">
        <v>119</v>
      </c>
    </row>
    <row r="432" spans="1:13" ht="12.75">
      <c r="A432" t="s">
        <v>49</v>
      </c>
      <c r="C432" s="31" t="s">
        <v>85</v>
      </c>
      <c r="E432" s="33" t="s">
        <v>1410</v>
      </c>
      <c r="J432" s="32">
        <f>0</f>
      </c>
      <c s="32">
        <f>0</f>
      </c>
      <c s="32">
        <f>0+L433+L437+L441+L445+L449+L453+L457+L461+L465+L469+L473+L477+L481+L485+L489+L493+L497+L501+L505</f>
      </c>
      <c s="32">
        <f>0+M433+M437+M441+M445+M449+M453+M457+M461+M465+M469+M473+M477+M481+M485+M489+M493+M497+M501+M505</f>
      </c>
    </row>
    <row r="433" spans="1:16" ht="12.75">
      <c r="A433" t="s">
        <v>52</v>
      </c>
      <c s="34" t="s">
        <v>116</v>
      </c>
      <c s="34" t="s">
        <v>2118</v>
      </c>
      <c s="35" t="s">
        <v>5</v>
      </c>
      <c s="6" t="s">
        <v>2119</v>
      </c>
      <c s="36" t="s">
        <v>68</v>
      </c>
      <c s="37">
        <v>53.2</v>
      </c>
      <c s="36">
        <v>0</v>
      </c>
      <c s="36">
        <f>ROUND(G433*H433,6)</f>
      </c>
      <c r="L433" s="38">
        <v>0</v>
      </c>
      <c s="32">
        <f>ROUND(ROUND(L433,2)*ROUND(G433,3),2)</f>
      </c>
      <c s="36" t="s">
        <v>56</v>
      </c>
      <c>
        <f>(M433*21)/100</f>
      </c>
      <c t="s">
        <v>27</v>
      </c>
    </row>
    <row r="434" spans="1:5" ht="12.75">
      <c r="A434" s="35" t="s">
        <v>57</v>
      </c>
      <c r="E434" s="39" t="s">
        <v>5</v>
      </c>
    </row>
    <row r="435" spans="1:5" ht="12.75">
      <c r="A435" s="35" t="s">
        <v>58</v>
      </c>
      <c r="E435" s="40" t="s">
        <v>5</v>
      </c>
    </row>
    <row r="436" spans="1:5" ht="255">
      <c r="A436" t="s">
        <v>59</v>
      </c>
      <c r="E436" s="39" t="s">
        <v>2120</v>
      </c>
    </row>
    <row r="437" spans="1:16" ht="12.75">
      <c r="A437" t="s">
        <v>52</v>
      </c>
      <c s="34" t="s">
        <v>120</v>
      </c>
      <c s="34" t="s">
        <v>2121</v>
      </c>
      <c s="35" t="s">
        <v>5</v>
      </c>
      <c s="6" t="s">
        <v>2122</v>
      </c>
      <c s="36" t="s">
        <v>68</v>
      </c>
      <c s="37">
        <v>60.2</v>
      </c>
      <c s="36">
        <v>0</v>
      </c>
      <c s="36">
        <f>ROUND(G437*H437,6)</f>
      </c>
      <c r="L437" s="38">
        <v>0</v>
      </c>
      <c s="32">
        <f>ROUND(ROUND(L437,2)*ROUND(G437,3),2)</f>
      </c>
      <c s="36" t="s">
        <v>56</v>
      </c>
      <c>
        <f>(M437*21)/100</f>
      </c>
      <c t="s">
        <v>27</v>
      </c>
    </row>
    <row r="438" spans="1:5" ht="12.75">
      <c r="A438" s="35" t="s">
        <v>57</v>
      </c>
      <c r="E438" s="39" t="s">
        <v>5</v>
      </c>
    </row>
    <row r="439" spans="1:5" ht="12.75">
      <c r="A439" s="35" t="s">
        <v>58</v>
      </c>
      <c r="E439" s="40" t="s">
        <v>5</v>
      </c>
    </row>
    <row r="440" spans="1:5" ht="255">
      <c r="A440" t="s">
        <v>59</v>
      </c>
      <c r="E440" s="39" t="s">
        <v>2120</v>
      </c>
    </row>
    <row r="441" spans="1:16" ht="12.75">
      <c r="A441" t="s">
        <v>52</v>
      </c>
      <c s="34" t="s">
        <v>123</v>
      </c>
      <c s="34" t="s">
        <v>2123</v>
      </c>
      <c s="35" t="s">
        <v>5</v>
      </c>
      <c s="6" t="s">
        <v>2124</v>
      </c>
      <c s="36" t="s">
        <v>68</v>
      </c>
      <c s="37">
        <v>61.3</v>
      </c>
      <c s="36">
        <v>0</v>
      </c>
      <c s="36">
        <f>ROUND(G441*H441,6)</f>
      </c>
      <c r="L441" s="38">
        <v>0</v>
      </c>
      <c s="32">
        <f>ROUND(ROUND(L441,2)*ROUND(G441,3),2)</f>
      </c>
      <c s="36" t="s">
        <v>56</v>
      </c>
      <c>
        <f>(M441*21)/100</f>
      </c>
      <c t="s">
        <v>27</v>
      </c>
    </row>
    <row r="442" spans="1:5" ht="12.75">
      <c r="A442" s="35" t="s">
        <v>57</v>
      </c>
      <c r="E442" s="39" t="s">
        <v>5</v>
      </c>
    </row>
    <row r="443" spans="1:5" ht="12.75">
      <c r="A443" s="35" t="s">
        <v>58</v>
      </c>
      <c r="E443" s="40" t="s">
        <v>5</v>
      </c>
    </row>
    <row r="444" spans="1:5" ht="255">
      <c r="A444" t="s">
        <v>59</v>
      </c>
      <c r="E444" s="39" t="s">
        <v>2120</v>
      </c>
    </row>
    <row r="445" spans="1:16" ht="12.75">
      <c r="A445" t="s">
        <v>52</v>
      </c>
      <c s="34" t="s">
        <v>128</v>
      </c>
      <c s="34" t="s">
        <v>2125</v>
      </c>
      <c s="35" t="s">
        <v>5</v>
      </c>
      <c s="6" t="s">
        <v>2126</v>
      </c>
      <c s="36" t="s">
        <v>68</v>
      </c>
      <c s="37">
        <v>2</v>
      </c>
      <c s="36">
        <v>0</v>
      </c>
      <c s="36">
        <f>ROUND(G445*H445,6)</f>
      </c>
      <c r="L445" s="38">
        <v>0</v>
      </c>
      <c s="32">
        <f>ROUND(ROUND(L445,2)*ROUND(G445,3),2)</f>
      </c>
      <c s="36" t="s">
        <v>56</v>
      </c>
      <c>
        <f>(M445*21)/100</f>
      </c>
      <c t="s">
        <v>27</v>
      </c>
    </row>
    <row r="446" spans="1:5" ht="12.75">
      <c r="A446" s="35" t="s">
        <v>57</v>
      </c>
      <c r="E446" s="39" t="s">
        <v>5</v>
      </c>
    </row>
    <row r="447" spans="1:5" ht="12.75">
      <c r="A447" s="35" t="s">
        <v>58</v>
      </c>
      <c r="E447" s="40" t="s">
        <v>5</v>
      </c>
    </row>
    <row r="448" spans="1:5" ht="255">
      <c r="A448" t="s">
        <v>59</v>
      </c>
      <c r="E448" s="39" t="s">
        <v>2120</v>
      </c>
    </row>
    <row r="449" spans="1:16" ht="12.75">
      <c r="A449" t="s">
        <v>52</v>
      </c>
      <c s="34" t="s">
        <v>131</v>
      </c>
      <c s="34" t="s">
        <v>2127</v>
      </c>
      <c s="35" t="s">
        <v>5</v>
      </c>
      <c s="6" t="s">
        <v>2128</v>
      </c>
      <c s="36" t="s">
        <v>68</v>
      </c>
      <c s="37">
        <v>2</v>
      </c>
      <c s="36">
        <v>0</v>
      </c>
      <c s="36">
        <f>ROUND(G449*H449,6)</f>
      </c>
      <c r="L449" s="38">
        <v>0</v>
      </c>
      <c s="32">
        <f>ROUND(ROUND(L449,2)*ROUND(G449,3),2)</f>
      </c>
      <c s="36" t="s">
        <v>56</v>
      </c>
      <c>
        <f>(M449*21)/100</f>
      </c>
      <c t="s">
        <v>27</v>
      </c>
    </row>
    <row r="450" spans="1:5" ht="12.75">
      <c r="A450" s="35" t="s">
        <v>57</v>
      </c>
      <c r="E450" s="39" t="s">
        <v>5</v>
      </c>
    </row>
    <row r="451" spans="1:5" ht="12.75">
      <c r="A451" s="35" t="s">
        <v>58</v>
      </c>
      <c r="E451" s="40" t="s">
        <v>5</v>
      </c>
    </row>
    <row r="452" spans="1:5" ht="255">
      <c r="A452" t="s">
        <v>59</v>
      </c>
      <c r="E452" s="39" t="s">
        <v>2120</v>
      </c>
    </row>
    <row r="453" spans="1:16" ht="12.75">
      <c r="A453" t="s">
        <v>52</v>
      </c>
      <c s="34" t="s">
        <v>134</v>
      </c>
      <c s="34" t="s">
        <v>2129</v>
      </c>
      <c s="35" t="s">
        <v>5</v>
      </c>
      <c s="6" t="s">
        <v>2130</v>
      </c>
      <c s="36" t="s">
        <v>68</v>
      </c>
      <c s="37">
        <v>2</v>
      </c>
      <c s="36">
        <v>0</v>
      </c>
      <c s="36">
        <f>ROUND(G453*H453,6)</f>
      </c>
      <c r="L453" s="38">
        <v>0</v>
      </c>
      <c s="32">
        <f>ROUND(ROUND(L453,2)*ROUND(G453,3),2)</f>
      </c>
      <c s="36" t="s">
        <v>56</v>
      </c>
      <c>
        <f>(M453*21)/100</f>
      </c>
      <c t="s">
        <v>27</v>
      </c>
    </row>
    <row r="454" spans="1:5" ht="12.75">
      <c r="A454" s="35" t="s">
        <v>57</v>
      </c>
      <c r="E454" s="39" t="s">
        <v>5</v>
      </c>
    </row>
    <row r="455" spans="1:5" ht="12.75">
      <c r="A455" s="35" t="s">
        <v>58</v>
      </c>
      <c r="E455" s="40" t="s">
        <v>5</v>
      </c>
    </row>
    <row r="456" spans="1:5" ht="255">
      <c r="A456" t="s">
        <v>59</v>
      </c>
      <c r="E456" s="39" t="s">
        <v>2120</v>
      </c>
    </row>
    <row r="457" spans="1:16" ht="12.75">
      <c r="A457" t="s">
        <v>52</v>
      </c>
      <c s="34" t="s">
        <v>138</v>
      </c>
      <c s="34" t="s">
        <v>2131</v>
      </c>
      <c s="35" t="s">
        <v>5</v>
      </c>
      <c s="6" t="s">
        <v>2132</v>
      </c>
      <c s="36" t="s">
        <v>68</v>
      </c>
      <c s="37">
        <v>24</v>
      </c>
      <c s="36">
        <v>0</v>
      </c>
      <c s="36">
        <f>ROUND(G457*H457,6)</f>
      </c>
      <c r="L457" s="38">
        <v>0</v>
      </c>
      <c s="32">
        <f>ROUND(ROUND(L457,2)*ROUND(G457,3),2)</f>
      </c>
      <c s="36" t="s">
        <v>56</v>
      </c>
      <c>
        <f>(M457*21)/100</f>
      </c>
      <c t="s">
        <v>27</v>
      </c>
    </row>
    <row r="458" spans="1:5" ht="12.75">
      <c r="A458" s="35" t="s">
        <v>57</v>
      </c>
      <c r="E458" s="39" t="s">
        <v>5</v>
      </c>
    </row>
    <row r="459" spans="1:5" ht="12.75">
      <c r="A459" s="35" t="s">
        <v>58</v>
      </c>
      <c r="E459" s="40" t="s">
        <v>5</v>
      </c>
    </row>
    <row r="460" spans="1:5" ht="51">
      <c r="A460" t="s">
        <v>59</v>
      </c>
      <c r="E460" s="39" t="s">
        <v>2133</v>
      </c>
    </row>
    <row r="461" spans="1:16" ht="12.75">
      <c r="A461" t="s">
        <v>52</v>
      </c>
      <c s="34" t="s">
        <v>142</v>
      </c>
      <c s="34" t="s">
        <v>1946</v>
      </c>
      <c s="35" t="s">
        <v>5</v>
      </c>
      <c s="6" t="s">
        <v>1947</v>
      </c>
      <c s="36" t="s">
        <v>68</v>
      </c>
      <c s="37">
        <v>40.6</v>
      </c>
      <c s="36">
        <v>0</v>
      </c>
      <c s="36">
        <f>ROUND(G461*H461,6)</f>
      </c>
      <c r="L461" s="38">
        <v>0</v>
      </c>
      <c s="32">
        <f>ROUND(ROUND(L461,2)*ROUND(G461,3),2)</f>
      </c>
      <c s="36" t="s">
        <v>56</v>
      </c>
      <c>
        <f>(M461*21)/100</f>
      </c>
      <c t="s">
        <v>27</v>
      </c>
    </row>
    <row r="462" spans="1:5" ht="12.75">
      <c r="A462" s="35" t="s">
        <v>57</v>
      </c>
      <c r="E462" s="39" t="s">
        <v>5</v>
      </c>
    </row>
    <row r="463" spans="1:5" ht="12.75">
      <c r="A463" s="35" t="s">
        <v>58</v>
      </c>
      <c r="E463" s="40" t="s">
        <v>2134</v>
      </c>
    </row>
    <row r="464" spans="1:5" ht="242.25">
      <c r="A464" t="s">
        <v>59</v>
      </c>
      <c r="E464" s="39" t="s">
        <v>1661</v>
      </c>
    </row>
    <row r="465" spans="1:16" ht="12.75">
      <c r="A465" t="s">
        <v>52</v>
      </c>
      <c s="34" t="s">
        <v>146</v>
      </c>
      <c s="34" t="s">
        <v>2135</v>
      </c>
      <c s="35" t="s">
        <v>5</v>
      </c>
      <c s="6" t="s">
        <v>2136</v>
      </c>
      <c s="36" t="s">
        <v>68</v>
      </c>
      <c s="37">
        <v>16.6</v>
      </c>
      <c s="36">
        <v>0</v>
      </c>
      <c s="36">
        <f>ROUND(G465*H465,6)</f>
      </c>
      <c r="L465" s="38">
        <v>0</v>
      </c>
      <c s="32">
        <f>ROUND(ROUND(L465,2)*ROUND(G465,3),2)</f>
      </c>
      <c s="36" t="s">
        <v>56</v>
      </c>
      <c>
        <f>(M465*21)/100</f>
      </c>
      <c t="s">
        <v>27</v>
      </c>
    </row>
    <row r="466" spans="1:5" ht="12.75">
      <c r="A466" s="35" t="s">
        <v>57</v>
      </c>
      <c r="E466" s="39" t="s">
        <v>5</v>
      </c>
    </row>
    <row r="467" spans="1:5" ht="12.75">
      <c r="A467" s="35" t="s">
        <v>58</v>
      </c>
      <c r="E467" s="40" t="s">
        <v>5</v>
      </c>
    </row>
    <row r="468" spans="1:5" ht="242.25">
      <c r="A468" t="s">
        <v>59</v>
      </c>
      <c r="E468" s="39" t="s">
        <v>1661</v>
      </c>
    </row>
    <row r="469" spans="1:16" ht="12.75">
      <c r="A469" t="s">
        <v>52</v>
      </c>
      <c s="34" t="s">
        <v>149</v>
      </c>
      <c s="34" t="s">
        <v>2137</v>
      </c>
      <c s="35" t="s">
        <v>5</v>
      </c>
      <c s="6" t="s">
        <v>2138</v>
      </c>
      <c s="36" t="s">
        <v>83</v>
      </c>
      <c s="37">
        <v>3</v>
      </c>
      <c s="36">
        <v>0</v>
      </c>
      <c s="36">
        <f>ROUND(G469*H469,6)</f>
      </c>
      <c r="L469" s="38">
        <v>0</v>
      </c>
      <c s="32">
        <f>ROUND(ROUND(L469,2)*ROUND(G469,3),2)</f>
      </c>
      <c s="36" t="s">
        <v>56</v>
      </c>
      <c>
        <f>(M469*21)/100</f>
      </c>
      <c t="s">
        <v>27</v>
      </c>
    </row>
    <row r="470" spans="1:5" ht="12.75">
      <c r="A470" s="35" t="s">
        <v>57</v>
      </c>
      <c r="E470" s="39" t="s">
        <v>5</v>
      </c>
    </row>
    <row r="471" spans="1:5" ht="12.75">
      <c r="A471" s="35" t="s">
        <v>58</v>
      </c>
      <c r="E471" s="40" t="s">
        <v>5</v>
      </c>
    </row>
    <row r="472" spans="1:5" ht="25.5">
      <c r="A472" t="s">
        <v>59</v>
      </c>
      <c r="E472" s="39" t="s">
        <v>2139</v>
      </c>
    </row>
    <row r="473" spans="1:16" ht="12.75">
      <c r="A473" t="s">
        <v>52</v>
      </c>
      <c s="34" t="s">
        <v>152</v>
      </c>
      <c s="34" t="s">
        <v>2140</v>
      </c>
      <c s="35" t="s">
        <v>5</v>
      </c>
      <c s="6" t="s">
        <v>2141</v>
      </c>
      <c s="36" t="s">
        <v>83</v>
      </c>
      <c s="37">
        <v>1</v>
      </c>
      <c s="36">
        <v>0</v>
      </c>
      <c s="36">
        <f>ROUND(G473*H473,6)</f>
      </c>
      <c r="L473" s="38">
        <v>0</v>
      </c>
      <c s="32">
        <f>ROUND(ROUND(L473,2)*ROUND(G473,3),2)</f>
      </c>
      <c s="36" t="s">
        <v>56</v>
      </c>
      <c>
        <f>(M473*21)/100</f>
      </c>
      <c t="s">
        <v>27</v>
      </c>
    </row>
    <row r="474" spans="1:5" ht="12.75">
      <c r="A474" s="35" t="s">
        <v>57</v>
      </c>
      <c r="E474" s="39" t="s">
        <v>5</v>
      </c>
    </row>
    <row r="475" spans="1:5" ht="12.75">
      <c r="A475" s="35" t="s">
        <v>58</v>
      </c>
      <c r="E475" s="40" t="s">
        <v>5</v>
      </c>
    </row>
    <row r="476" spans="1:5" ht="25.5">
      <c r="A476" t="s">
        <v>59</v>
      </c>
      <c r="E476" s="39" t="s">
        <v>2139</v>
      </c>
    </row>
    <row r="477" spans="1:16" ht="12.75">
      <c r="A477" t="s">
        <v>52</v>
      </c>
      <c s="34" t="s">
        <v>155</v>
      </c>
      <c s="34" t="s">
        <v>2142</v>
      </c>
      <c s="35" t="s">
        <v>5</v>
      </c>
      <c s="6" t="s">
        <v>2143</v>
      </c>
      <c s="36" t="s">
        <v>83</v>
      </c>
      <c s="37">
        <v>1</v>
      </c>
      <c s="36">
        <v>0</v>
      </c>
      <c s="36">
        <f>ROUND(G477*H477,6)</f>
      </c>
      <c r="L477" s="38">
        <v>0</v>
      </c>
      <c s="32">
        <f>ROUND(ROUND(L477,2)*ROUND(G477,3),2)</f>
      </c>
      <c s="36" t="s">
        <v>417</v>
      </c>
      <c>
        <f>(M477*21)/100</f>
      </c>
      <c t="s">
        <v>27</v>
      </c>
    </row>
    <row r="478" spans="1:5" ht="12.75">
      <c r="A478" s="35" t="s">
        <v>57</v>
      </c>
      <c r="E478" s="39" t="s">
        <v>5</v>
      </c>
    </row>
    <row r="479" spans="1:5" ht="12.75">
      <c r="A479" s="35" t="s">
        <v>58</v>
      </c>
      <c r="E479" s="40" t="s">
        <v>5</v>
      </c>
    </row>
    <row r="480" spans="1:5" ht="25.5">
      <c r="A480" t="s">
        <v>59</v>
      </c>
      <c r="E480" s="39" t="s">
        <v>2139</v>
      </c>
    </row>
    <row r="481" spans="1:16" ht="12.75">
      <c r="A481" t="s">
        <v>52</v>
      </c>
      <c s="34" t="s">
        <v>159</v>
      </c>
      <c s="34" t="s">
        <v>2144</v>
      </c>
      <c s="35" t="s">
        <v>5</v>
      </c>
      <c s="6" t="s">
        <v>2145</v>
      </c>
      <c s="36" t="s">
        <v>83</v>
      </c>
      <c s="37">
        <v>3</v>
      </c>
      <c s="36">
        <v>0</v>
      </c>
      <c s="36">
        <f>ROUND(G481*H481,6)</f>
      </c>
      <c r="L481" s="38">
        <v>0</v>
      </c>
      <c s="32">
        <f>ROUND(ROUND(L481,2)*ROUND(G481,3),2)</f>
      </c>
      <c s="36" t="s">
        <v>56</v>
      </c>
      <c>
        <f>(M481*21)/100</f>
      </c>
      <c t="s">
        <v>27</v>
      </c>
    </row>
    <row r="482" spans="1:5" ht="12.75">
      <c r="A482" s="35" t="s">
        <v>57</v>
      </c>
      <c r="E482" s="39" t="s">
        <v>5</v>
      </c>
    </row>
    <row r="483" spans="1:5" ht="12.75">
      <c r="A483" s="35" t="s">
        <v>58</v>
      </c>
      <c r="E483" s="40" t="s">
        <v>5</v>
      </c>
    </row>
    <row r="484" spans="1:5" ht="25.5">
      <c r="A484" t="s">
        <v>59</v>
      </c>
      <c r="E484" s="39" t="s">
        <v>2139</v>
      </c>
    </row>
    <row r="485" spans="1:16" ht="12.75">
      <c r="A485" t="s">
        <v>52</v>
      </c>
      <c s="34" t="s">
        <v>162</v>
      </c>
      <c s="34" t="s">
        <v>2146</v>
      </c>
      <c s="35" t="s">
        <v>5</v>
      </c>
      <c s="6" t="s">
        <v>2147</v>
      </c>
      <c s="36" t="s">
        <v>83</v>
      </c>
      <c s="37">
        <v>1</v>
      </c>
      <c s="36">
        <v>0</v>
      </c>
      <c s="36">
        <f>ROUND(G485*H485,6)</f>
      </c>
      <c r="L485" s="38">
        <v>0</v>
      </c>
      <c s="32">
        <f>ROUND(ROUND(L485,2)*ROUND(G485,3),2)</f>
      </c>
      <c s="36" t="s">
        <v>56</v>
      </c>
      <c>
        <f>(M485*21)/100</f>
      </c>
      <c t="s">
        <v>27</v>
      </c>
    </row>
    <row r="486" spans="1:5" ht="12.75">
      <c r="A486" s="35" t="s">
        <v>57</v>
      </c>
      <c r="E486" s="39" t="s">
        <v>5</v>
      </c>
    </row>
    <row r="487" spans="1:5" ht="12.75">
      <c r="A487" s="35" t="s">
        <v>58</v>
      </c>
      <c r="E487" s="40" t="s">
        <v>5</v>
      </c>
    </row>
    <row r="488" spans="1:5" ht="25.5">
      <c r="A488" t="s">
        <v>59</v>
      </c>
      <c r="E488" s="39" t="s">
        <v>2139</v>
      </c>
    </row>
    <row r="489" spans="1:16" ht="12.75">
      <c r="A489" t="s">
        <v>52</v>
      </c>
      <c s="34" t="s">
        <v>166</v>
      </c>
      <c s="34" t="s">
        <v>2148</v>
      </c>
      <c s="35" t="s">
        <v>5</v>
      </c>
      <c s="6" t="s">
        <v>2149</v>
      </c>
      <c s="36" t="s">
        <v>68</v>
      </c>
      <c s="37">
        <v>174.7</v>
      </c>
      <c s="36">
        <v>0</v>
      </c>
      <c s="36">
        <f>ROUND(G489*H489,6)</f>
      </c>
      <c r="L489" s="38">
        <v>0</v>
      </c>
      <c s="32">
        <f>ROUND(ROUND(L489,2)*ROUND(G489,3),2)</f>
      </c>
      <c s="36" t="s">
        <v>56</v>
      </c>
      <c>
        <f>(M489*21)/100</f>
      </c>
      <c t="s">
        <v>27</v>
      </c>
    </row>
    <row r="490" spans="1:5" ht="12.75">
      <c r="A490" s="35" t="s">
        <v>57</v>
      </c>
      <c r="E490" s="39" t="s">
        <v>5</v>
      </c>
    </row>
    <row r="491" spans="1:5" ht="12.75">
      <c r="A491" s="35" t="s">
        <v>58</v>
      </c>
      <c r="E491" s="40" t="s">
        <v>5</v>
      </c>
    </row>
    <row r="492" spans="1:5" ht="63.75">
      <c r="A492" t="s">
        <v>59</v>
      </c>
      <c r="E492" s="39" t="s">
        <v>2150</v>
      </c>
    </row>
    <row r="493" spans="1:16" ht="12.75">
      <c r="A493" t="s">
        <v>52</v>
      </c>
      <c s="34" t="s">
        <v>170</v>
      </c>
      <c s="34" t="s">
        <v>2151</v>
      </c>
      <c s="35" t="s">
        <v>5</v>
      </c>
      <c s="6" t="s">
        <v>2152</v>
      </c>
      <c s="36" t="s">
        <v>68</v>
      </c>
      <c s="37">
        <v>174.7</v>
      </c>
      <c s="36">
        <v>0</v>
      </c>
      <c s="36">
        <f>ROUND(G493*H493,6)</f>
      </c>
      <c r="L493" s="38">
        <v>0</v>
      </c>
      <c s="32">
        <f>ROUND(ROUND(L493,2)*ROUND(G493,3),2)</f>
      </c>
      <c s="36" t="s">
        <v>56</v>
      </c>
      <c>
        <f>(M493*21)/100</f>
      </c>
      <c t="s">
        <v>27</v>
      </c>
    </row>
    <row r="494" spans="1:5" ht="12.75">
      <c r="A494" s="35" t="s">
        <v>57</v>
      </c>
      <c r="E494" s="39" t="s">
        <v>5</v>
      </c>
    </row>
    <row r="495" spans="1:5" ht="12.75">
      <c r="A495" s="35" t="s">
        <v>58</v>
      </c>
      <c r="E495" s="40" t="s">
        <v>5</v>
      </c>
    </row>
    <row r="496" spans="1:5" ht="51">
      <c r="A496" t="s">
        <v>59</v>
      </c>
      <c r="E496" s="39" t="s">
        <v>2153</v>
      </c>
    </row>
    <row r="497" spans="1:16" ht="12.75">
      <c r="A497" t="s">
        <v>52</v>
      </c>
      <c s="34" t="s">
        <v>173</v>
      </c>
      <c s="34" t="s">
        <v>2154</v>
      </c>
      <c s="35" t="s">
        <v>5</v>
      </c>
      <c s="6" t="s">
        <v>2155</v>
      </c>
      <c s="36" t="s">
        <v>68</v>
      </c>
      <c s="37">
        <v>53.2</v>
      </c>
      <c s="36">
        <v>0</v>
      </c>
      <c s="36">
        <f>ROUND(G497*H497,6)</f>
      </c>
      <c r="L497" s="38">
        <v>0</v>
      </c>
      <c s="32">
        <f>ROUND(ROUND(L497,2)*ROUND(G497,3),2)</f>
      </c>
      <c s="36" t="s">
        <v>56</v>
      </c>
      <c>
        <f>(M497*21)/100</f>
      </c>
      <c t="s">
        <v>27</v>
      </c>
    </row>
    <row r="498" spans="1:5" ht="12.75">
      <c r="A498" s="35" t="s">
        <v>57</v>
      </c>
      <c r="E498" s="39" t="s">
        <v>5</v>
      </c>
    </row>
    <row r="499" spans="1:5" ht="12.75">
      <c r="A499" s="35" t="s">
        <v>58</v>
      </c>
      <c r="E499" s="40" t="s">
        <v>5</v>
      </c>
    </row>
    <row r="500" spans="1:5" ht="63.75">
      <c r="A500" t="s">
        <v>59</v>
      </c>
      <c r="E500" s="39" t="s">
        <v>2064</v>
      </c>
    </row>
    <row r="501" spans="1:16" ht="12.75">
      <c r="A501" t="s">
        <v>52</v>
      </c>
      <c s="34" t="s">
        <v>177</v>
      </c>
      <c s="34" t="s">
        <v>2156</v>
      </c>
      <c s="35" t="s">
        <v>5</v>
      </c>
      <c s="6" t="s">
        <v>2157</v>
      </c>
      <c s="36" t="s">
        <v>68</v>
      </c>
      <c s="37">
        <v>60.2</v>
      </c>
      <c s="36">
        <v>0</v>
      </c>
      <c s="36">
        <f>ROUND(G501*H501,6)</f>
      </c>
      <c r="L501" s="38">
        <v>0</v>
      </c>
      <c s="32">
        <f>ROUND(ROUND(L501,2)*ROUND(G501,3),2)</f>
      </c>
      <c s="36" t="s">
        <v>56</v>
      </c>
      <c>
        <f>(M501*21)/100</f>
      </c>
      <c t="s">
        <v>27</v>
      </c>
    </row>
    <row r="502" spans="1:5" ht="12.75">
      <c r="A502" s="35" t="s">
        <v>57</v>
      </c>
      <c r="E502" s="39" t="s">
        <v>5</v>
      </c>
    </row>
    <row r="503" spans="1:5" ht="12.75">
      <c r="A503" s="35" t="s">
        <v>58</v>
      </c>
      <c r="E503" s="40" t="s">
        <v>5</v>
      </c>
    </row>
    <row r="504" spans="1:5" ht="63.75">
      <c r="A504" t="s">
        <v>59</v>
      </c>
      <c r="E504" s="39" t="s">
        <v>2064</v>
      </c>
    </row>
    <row r="505" spans="1:16" ht="12.75">
      <c r="A505" t="s">
        <v>52</v>
      </c>
      <c s="34" t="s">
        <v>181</v>
      </c>
      <c s="34" t="s">
        <v>2158</v>
      </c>
      <c s="35" t="s">
        <v>5</v>
      </c>
      <c s="6" t="s">
        <v>2159</v>
      </c>
      <c s="36" t="s">
        <v>68</v>
      </c>
      <c s="37">
        <v>61.3</v>
      </c>
      <c s="36">
        <v>0</v>
      </c>
      <c s="36">
        <f>ROUND(G505*H505,6)</f>
      </c>
      <c r="L505" s="38">
        <v>0</v>
      </c>
      <c s="32">
        <f>ROUND(ROUND(L505,2)*ROUND(G505,3),2)</f>
      </c>
      <c s="36" t="s">
        <v>56</v>
      </c>
      <c>
        <f>(M505*21)/100</f>
      </c>
      <c t="s">
        <v>27</v>
      </c>
    </row>
    <row r="506" spans="1:5" ht="12.75">
      <c r="A506" s="35" t="s">
        <v>57</v>
      </c>
      <c r="E506" s="39" t="s">
        <v>5</v>
      </c>
    </row>
    <row r="507" spans="1:5" ht="12.75">
      <c r="A507" s="35" t="s">
        <v>58</v>
      </c>
      <c r="E507" s="40" t="s">
        <v>5</v>
      </c>
    </row>
    <row r="508" spans="1:5" ht="63.75">
      <c r="A508" t="s">
        <v>59</v>
      </c>
      <c r="E508" s="39" t="s">
        <v>2064</v>
      </c>
    </row>
    <row r="509" spans="1:13" ht="12.75">
      <c r="A509" t="s">
        <v>49</v>
      </c>
      <c r="C509" s="31" t="s">
        <v>89</v>
      </c>
      <c r="E509" s="33" t="s">
        <v>1127</v>
      </c>
      <c r="J509" s="32">
        <f>0</f>
      </c>
      <c s="32">
        <f>0</f>
      </c>
      <c s="32">
        <f>0+L510+L514+L518</f>
      </c>
      <c s="32">
        <f>0+M510+M514+M518</f>
      </c>
    </row>
    <row r="510" spans="1:16" ht="12.75">
      <c r="A510" t="s">
        <v>52</v>
      </c>
      <c s="34" t="s">
        <v>185</v>
      </c>
      <c s="34" t="s">
        <v>2160</v>
      </c>
      <c s="35" t="s">
        <v>5</v>
      </c>
      <c s="6" t="s">
        <v>2161</v>
      </c>
      <c s="36" t="s">
        <v>68</v>
      </c>
      <c s="37">
        <v>64</v>
      </c>
      <c s="36">
        <v>0</v>
      </c>
      <c s="36">
        <f>ROUND(G510*H510,6)</f>
      </c>
      <c r="L510" s="38">
        <v>0</v>
      </c>
      <c s="32">
        <f>ROUND(ROUND(L510,2)*ROUND(G510,3),2)</f>
      </c>
      <c s="36" t="s">
        <v>56</v>
      </c>
      <c>
        <f>(M510*21)/100</f>
      </c>
      <c t="s">
        <v>27</v>
      </c>
    </row>
    <row r="511" spans="1:5" ht="12.75">
      <c r="A511" s="35" t="s">
        <v>57</v>
      </c>
      <c r="E511" s="39" t="s">
        <v>5</v>
      </c>
    </row>
    <row r="512" spans="1:5" ht="12.75">
      <c r="A512" s="35" t="s">
        <v>58</v>
      </c>
      <c r="E512" s="40" t="s">
        <v>5</v>
      </c>
    </row>
    <row r="513" spans="1:5" ht="25.5">
      <c r="A513" t="s">
        <v>59</v>
      </c>
      <c r="E513" s="39" t="s">
        <v>2079</v>
      </c>
    </row>
    <row r="514" spans="1:16" ht="12.75">
      <c r="A514" t="s">
        <v>52</v>
      </c>
      <c s="34" t="s">
        <v>189</v>
      </c>
      <c s="34" t="s">
        <v>2083</v>
      </c>
      <c s="35" t="s">
        <v>5</v>
      </c>
      <c s="6" t="s">
        <v>2084</v>
      </c>
      <c s="36" t="s">
        <v>55</v>
      </c>
      <c s="37">
        <v>6</v>
      </c>
      <c s="36">
        <v>0</v>
      </c>
      <c s="36">
        <f>ROUND(G514*H514,6)</f>
      </c>
      <c r="L514" s="38">
        <v>0</v>
      </c>
      <c s="32">
        <f>ROUND(ROUND(L514,2)*ROUND(G514,3),2)</f>
      </c>
      <c s="36" t="s">
        <v>56</v>
      </c>
      <c>
        <f>(M514*21)/100</f>
      </c>
      <c t="s">
        <v>27</v>
      </c>
    </row>
    <row r="515" spans="1:5" ht="12.75">
      <c r="A515" s="35" t="s">
        <v>57</v>
      </c>
      <c r="E515" s="39" t="s">
        <v>5</v>
      </c>
    </row>
    <row r="516" spans="1:5" ht="38.25">
      <c r="A516" s="35" t="s">
        <v>58</v>
      </c>
      <c r="E516" s="40" t="s">
        <v>2162</v>
      </c>
    </row>
    <row r="517" spans="1:5" ht="76.5">
      <c r="A517" t="s">
        <v>59</v>
      </c>
      <c r="E517" s="39" t="s">
        <v>2085</v>
      </c>
    </row>
    <row r="518" spans="1:16" ht="12.75">
      <c r="A518" t="s">
        <v>52</v>
      </c>
      <c s="34" t="s">
        <v>193</v>
      </c>
      <c s="34" t="s">
        <v>2163</v>
      </c>
      <c s="35" t="s">
        <v>5</v>
      </c>
      <c s="6" t="s">
        <v>2164</v>
      </c>
      <c s="36" t="s">
        <v>83</v>
      </c>
      <c s="37">
        <v>2</v>
      </c>
      <c s="36">
        <v>0</v>
      </c>
      <c s="36">
        <f>ROUND(G518*H518,6)</f>
      </c>
      <c r="L518" s="38">
        <v>0</v>
      </c>
      <c s="32">
        <f>ROUND(ROUND(L518,2)*ROUND(G518,3),2)</f>
      </c>
      <c s="36" t="s">
        <v>56</v>
      </c>
      <c>
        <f>(M518*21)/100</f>
      </c>
      <c t="s">
        <v>27</v>
      </c>
    </row>
    <row r="519" spans="1:5" ht="12.75">
      <c r="A519" s="35" t="s">
        <v>57</v>
      </c>
      <c r="E519" s="39" t="s">
        <v>5</v>
      </c>
    </row>
    <row r="520" spans="1:5" ht="12.75">
      <c r="A520" s="35" t="s">
        <v>58</v>
      </c>
      <c r="E520" s="40" t="s">
        <v>5</v>
      </c>
    </row>
    <row r="521" spans="1:5" ht="89.25">
      <c r="A521" t="s">
        <v>59</v>
      </c>
      <c r="E521" s="39" t="s">
        <v>2082</v>
      </c>
    </row>
    <row r="522" spans="1:13" ht="12.75">
      <c r="A522" t="s">
        <v>49</v>
      </c>
      <c r="C522" s="31" t="s">
        <v>649</v>
      </c>
      <c r="E522" s="33" t="s">
        <v>650</v>
      </c>
      <c r="J522" s="32">
        <f>0</f>
      </c>
      <c s="32">
        <f>0</f>
      </c>
      <c s="32">
        <f>0+L523+L527+L531</f>
      </c>
      <c s="32">
        <f>0+M523+M527+M531</f>
      </c>
    </row>
    <row r="523" spans="1:16" ht="25.5">
      <c r="A523" t="s">
        <v>52</v>
      </c>
      <c s="34" t="s">
        <v>197</v>
      </c>
      <c s="34" t="s">
        <v>1715</v>
      </c>
      <c s="35" t="s">
        <v>652</v>
      </c>
      <c s="6" t="s">
        <v>1716</v>
      </c>
      <c s="36" t="s">
        <v>654</v>
      </c>
      <c s="37">
        <v>534.67</v>
      </c>
      <c s="36">
        <v>0</v>
      </c>
      <c s="36">
        <f>ROUND(G523*H523,6)</f>
      </c>
      <c r="L523" s="38">
        <v>0</v>
      </c>
      <c s="32">
        <f>ROUND(ROUND(L523,2)*ROUND(G523,3),2)</f>
      </c>
      <c s="36" t="s">
        <v>655</v>
      </c>
      <c>
        <f>(M523*21)/100</f>
      </c>
      <c t="s">
        <v>27</v>
      </c>
    </row>
    <row r="524" spans="1:5" ht="12.75">
      <c r="A524" s="35" t="s">
        <v>57</v>
      </c>
      <c r="E524" s="39" t="s">
        <v>656</v>
      </c>
    </row>
    <row r="525" spans="1:5" ht="12.75">
      <c r="A525" s="35" t="s">
        <v>58</v>
      </c>
      <c r="E525" s="40" t="s">
        <v>2165</v>
      </c>
    </row>
    <row r="526" spans="1:5" ht="165.75">
      <c r="A526" t="s">
        <v>59</v>
      </c>
      <c r="E526" s="39" t="s">
        <v>657</v>
      </c>
    </row>
    <row r="527" spans="1:16" ht="25.5">
      <c r="A527" t="s">
        <v>52</v>
      </c>
      <c s="34" t="s">
        <v>201</v>
      </c>
      <c s="34" t="s">
        <v>1367</v>
      </c>
      <c s="35" t="s">
        <v>652</v>
      </c>
      <c s="6" t="s">
        <v>1368</v>
      </c>
      <c s="36" t="s">
        <v>654</v>
      </c>
      <c s="37">
        <v>9.32</v>
      </c>
      <c s="36">
        <v>0</v>
      </c>
      <c s="36">
        <f>ROUND(G527*H527,6)</f>
      </c>
      <c r="L527" s="38">
        <v>0</v>
      </c>
      <c s="32">
        <f>ROUND(ROUND(L527,2)*ROUND(G527,3),2)</f>
      </c>
      <c s="36" t="s">
        <v>655</v>
      </c>
      <c>
        <f>(M527*21)/100</f>
      </c>
      <c t="s">
        <v>27</v>
      </c>
    </row>
    <row r="528" spans="1:5" ht="12.75">
      <c r="A528" s="35" t="s">
        <v>57</v>
      </c>
      <c r="E528" s="39" t="s">
        <v>656</v>
      </c>
    </row>
    <row r="529" spans="1:5" ht="12.75">
      <c r="A529" s="35" t="s">
        <v>58</v>
      </c>
      <c r="E529" s="40" t="s">
        <v>5</v>
      </c>
    </row>
    <row r="530" spans="1:5" ht="165.75">
      <c r="A530" t="s">
        <v>59</v>
      </c>
      <c r="E530" s="39" t="s">
        <v>657</v>
      </c>
    </row>
    <row r="531" spans="1:16" ht="25.5">
      <c r="A531" t="s">
        <v>52</v>
      </c>
      <c s="34" t="s">
        <v>205</v>
      </c>
      <c s="34" t="s">
        <v>1371</v>
      </c>
      <c s="35" t="s">
        <v>652</v>
      </c>
      <c s="6" t="s">
        <v>1372</v>
      </c>
      <c s="36" t="s">
        <v>654</v>
      </c>
      <c s="37">
        <v>15.6</v>
      </c>
      <c s="36">
        <v>0</v>
      </c>
      <c s="36">
        <f>ROUND(G531*H531,6)</f>
      </c>
      <c r="L531" s="38">
        <v>0</v>
      </c>
      <c s="32">
        <f>ROUND(ROUND(L531,2)*ROUND(G531,3),2)</f>
      </c>
      <c s="36" t="s">
        <v>655</v>
      </c>
      <c>
        <f>(M531*21)/100</f>
      </c>
      <c t="s">
        <v>27</v>
      </c>
    </row>
    <row r="532" spans="1:5" ht="12.75">
      <c r="A532" s="35" t="s">
        <v>57</v>
      </c>
      <c r="E532" s="39" t="s">
        <v>656</v>
      </c>
    </row>
    <row r="533" spans="1:5" ht="12.75">
      <c r="A533" s="35" t="s">
        <v>58</v>
      </c>
      <c r="E533" s="40" t="s">
        <v>5</v>
      </c>
    </row>
    <row r="534" spans="1:5" ht="165.75">
      <c r="A534" t="s">
        <v>59</v>
      </c>
      <c r="E534" s="39" t="s">
        <v>657</v>
      </c>
    </row>
    <row r="535" spans="1:13" ht="12.75">
      <c r="A535" t="s">
        <v>46</v>
      </c>
      <c r="C535" s="31" t="s">
        <v>2166</v>
      </c>
      <c r="E535" s="33" t="s">
        <v>2167</v>
      </c>
      <c r="J535" s="32">
        <f>0+J536+J541+J554+J559+J592+J597</f>
      </c>
      <c s="32">
        <f>0+K536+K541+K554+K559+K592+K597</f>
      </c>
      <c s="32">
        <f>0+L536+L541+L554+L559+L592+L597</f>
      </c>
      <c s="32">
        <f>0+M536+M541+M554+M559+M592+M597</f>
      </c>
    </row>
    <row r="536" spans="1:13" ht="12.75">
      <c r="A536" t="s">
        <v>49</v>
      </c>
      <c r="C536" s="31" t="s">
        <v>334</v>
      </c>
      <c r="E536" s="33" t="s">
        <v>1222</v>
      </c>
      <c r="J536" s="32">
        <f>0</f>
      </c>
      <c s="32">
        <f>0</f>
      </c>
      <c s="32">
        <f>0+L537</f>
      </c>
      <c s="32">
        <f>0+M537</f>
      </c>
    </row>
    <row r="537" spans="1:16" ht="12.75">
      <c r="A537" t="s">
        <v>52</v>
      </c>
      <c s="34" t="s">
        <v>50</v>
      </c>
      <c s="34" t="s">
        <v>2011</v>
      </c>
      <c s="35" t="s">
        <v>5</v>
      </c>
      <c s="6" t="s">
        <v>2012</v>
      </c>
      <c s="36" t="s">
        <v>83</v>
      </c>
      <c s="37">
        <v>1</v>
      </c>
      <c s="36">
        <v>0</v>
      </c>
      <c s="36">
        <f>ROUND(G537*H537,6)</f>
      </c>
      <c r="L537" s="38">
        <v>0</v>
      </c>
      <c s="32">
        <f>ROUND(ROUND(L537,2)*ROUND(G537,3),2)</f>
      </c>
      <c s="36" t="s">
        <v>56</v>
      </c>
      <c>
        <f>(M537*21)/100</f>
      </c>
      <c t="s">
        <v>27</v>
      </c>
    </row>
    <row r="538" spans="1:5" ht="12.75">
      <c r="A538" s="35" t="s">
        <v>57</v>
      </c>
      <c r="E538" s="39" t="s">
        <v>5</v>
      </c>
    </row>
    <row r="539" spans="1:5" ht="12.75">
      <c r="A539" s="35" t="s">
        <v>58</v>
      </c>
      <c r="E539" s="40" t="s">
        <v>5</v>
      </c>
    </row>
    <row r="540" spans="1:5" ht="12.75">
      <c r="A540" t="s">
        <v>59</v>
      </c>
      <c r="E540" s="39" t="s">
        <v>1493</v>
      </c>
    </row>
    <row r="541" spans="1:13" ht="12.75">
      <c r="A541" t="s">
        <v>49</v>
      </c>
      <c r="C541" s="31" t="s">
        <v>50</v>
      </c>
      <c r="E541" s="33" t="s">
        <v>51</v>
      </c>
      <c r="J541" s="32">
        <f>0</f>
      </c>
      <c s="32">
        <f>0</f>
      </c>
      <c s="32">
        <f>0+L542+L546+L550</f>
      </c>
      <c s="32">
        <f>0+M542+M546+M550</f>
      </c>
    </row>
    <row r="542" spans="1:16" ht="12.75">
      <c r="A542" t="s">
        <v>52</v>
      </c>
      <c s="34" t="s">
        <v>27</v>
      </c>
      <c s="34" t="s">
        <v>53</v>
      </c>
      <c s="35" t="s">
        <v>5</v>
      </c>
      <c s="6" t="s">
        <v>54</v>
      </c>
      <c s="36" t="s">
        <v>55</v>
      </c>
      <c s="37">
        <v>127.43</v>
      </c>
      <c s="36">
        <v>0</v>
      </c>
      <c s="36">
        <f>ROUND(G542*H542,6)</f>
      </c>
      <c r="L542" s="38">
        <v>0</v>
      </c>
      <c s="32">
        <f>ROUND(ROUND(L542,2)*ROUND(G542,3),2)</f>
      </c>
      <c s="36" t="s">
        <v>56</v>
      </c>
      <c>
        <f>(M542*21)/100</f>
      </c>
      <c t="s">
        <v>27</v>
      </c>
    </row>
    <row r="543" spans="1:5" ht="12.75">
      <c r="A543" s="35" t="s">
        <v>57</v>
      </c>
      <c r="E543" s="39" t="s">
        <v>5</v>
      </c>
    </row>
    <row r="544" spans="1:5" ht="12.75">
      <c r="A544" s="35" t="s">
        <v>58</v>
      </c>
      <c r="E544" s="40" t="s">
        <v>5</v>
      </c>
    </row>
    <row r="545" spans="1:5" ht="344.25">
      <c r="A545" t="s">
        <v>59</v>
      </c>
      <c r="E545" s="39" t="s">
        <v>60</v>
      </c>
    </row>
    <row r="546" spans="1:16" ht="12.75">
      <c r="A546" t="s">
        <v>52</v>
      </c>
      <c s="34" t="s">
        <v>26</v>
      </c>
      <c s="34" t="s">
        <v>1862</v>
      </c>
      <c s="35" t="s">
        <v>5</v>
      </c>
      <c s="6" t="s">
        <v>1863</v>
      </c>
      <c s="36" t="s">
        <v>55</v>
      </c>
      <c s="37">
        <v>87.74</v>
      </c>
      <c s="36">
        <v>0</v>
      </c>
      <c s="36">
        <f>ROUND(G546*H546,6)</f>
      </c>
      <c r="L546" s="38">
        <v>0</v>
      </c>
      <c s="32">
        <f>ROUND(ROUND(L546,2)*ROUND(G546,3),2)</f>
      </c>
      <c s="36" t="s">
        <v>56</v>
      </c>
      <c>
        <f>(M546*21)/100</f>
      </c>
      <c t="s">
        <v>27</v>
      </c>
    </row>
    <row r="547" spans="1:5" ht="12.75">
      <c r="A547" s="35" t="s">
        <v>57</v>
      </c>
      <c r="E547" s="39" t="s">
        <v>5</v>
      </c>
    </row>
    <row r="548" spans="1:5" ht="12.75">
      <c r="A548" s="35" t="s">
        <v>58</v>
      </c>
      <c r="E548" s="40" t="s">
        <v>2168</v>
      </c>
    </row>
    <row r="549" spans="1:5" ht="242.25">
      <c r="A549" t="s">
        <v>59</v>
      </c>
      <c r="E549" s="39" t="s">
        <v>2023</v>
      </c>
    </row>
    <row r="550" spans="1:16" ht="12.75">
      <c r="A550" t="s">
        <v>52</v>
      </c>
      <c s="34" t="s">
        <v>65</v>
      </c>
      <c s="34" t="s">
        <v>1815</v>
      </c>
      <c s="35" t="s">
        <v>5</v>
      </c>
      <c s="6" t="s">
        <v>1816</v>
      </c>
      <c s="36" t="s">
        <v>55</v>
      </c>
      <c s="37">
        <v>21.39</v>
      </c>
      <c s="36">
        <v>0</v>
      </c>
      <c s="36">
        <f>ROUND(G550*H550,6)</f>
      </c>
      <c r="L550" s="38">
        <v>0</v>
      </c>
      <c s="32">
        <f>ROUND(ROUND(L550,2)*ROUND(G550,3),2)</f>
      </c>
      <c s="36" t="s">
        <v>56</v>
      </c>
      <c>
        <f>(M550*21)/100</f>
      </c>
      <c t="s">
        <v>27</v>
      </c>
    </row>
    <row r="551" spans="1:5" ht="12.75">
      <c r="A551" s="35" t="s">
        <v>57</v>
      </c>
      <c r="E551" s="39" t="s">
        <v>5</v>
      </c>
    </row>
    <row r="552" spans="1:5" ht="12.75">
      <c r="A552" s="35" t="s">
        <v>58</v>
      </c>
      <c r="E552" s="40" t="s">
        <v>5</v>
      </c>
    </row>
    <row r="553" spans="1:5" ht="306">
      <c r="A553" t="s">
        <v>59</v>
      </c>
      <c r="E553" s="39" t="s">
        <v>1819</v>
      </c>
    </row>
    <row r="554" spans="1:13" ht="12.75">
      <c r="A554" t="s">
        <v>49</v>
      </c>
      <c r="C554" s="31" t="s">
        <v>79</v>
      </c>
      <c r="E554" s="33" t="s">
        <v>80</v>
      </c>
      <c r="J554" s="32">
        <f>0</f>
      </c>
      <c s="32">
        <f>0</f>
      </c>
      <c s="32">
        <f>0+L555</f>
      </c>
      <c s="32">
        <f>0+M555</f>
      </c>
    </row>
    <row r="555" spans="1:16" ht="12.75">
      <c r="A555" t="s">
        <v>52</v>
      </c>
      <c s="34" t="s">
        <v>70</v>
      </c>
      <c s="34" t="s">
        <v>2169</v>
      </c>
      <c s="35" t="s">
        <v>5</v>
      </c>
      <c s="6" t="s">
        <v>2170</v>
      </c>
      <c s="36" t="s">
        <v>83</v>
      </c>
      <c s="37">
        <v>2</v>
      </c>
      <c s="36">
        <v>0</v>
      </c>
      <c s="36">
        <f>ROUND(G555*H555,6)</f>
      </c>
      <c r="L555" s="38">
        <v>0</v>
      </c>
      <c s="32">
        <f>ROUND(ROUND(L555,2)*ROUND(G555,3),2)</f>
      </c>
      <c s="36" t="s">
        <v>56</v>
      </c>
      <c>
        <f>(M555*21)/100</f>
      </c>
      <c t="s">
        <v>27</v>
      </c>
    </row>
    <row r="556" spans="1:5" ht="12.75">
      <c r="A556" s="35" t="s">
        <v>57</v>
      </c>
      <c r="E556" s="39" t="s">
        <v>5</v>
      </c>
    </row>
    <row r="557" spans="1:5" ht="12.75">
      <c r="A557" s="35" t="s">
        <v>58</v>
      </c>
      <c r="E557" s="40" t="s">
        <v>5</v>
      </c>
    </row>
    <row r="558" spans="1:5" ht="204">
      <c r="A558" t="s">
        <v>59</v>
      </c>
      <c r="E558" s="39" t="s">
        <v>2171</v>
      </c>
    </row>
    <row r="559" spans="1:13" ht="12.75">
      <c r="A559" t="s">
        <v>49</v>
      </c>
      <c r="C559" s="31" t="s">
        <v>85</v>
      </c>
      <c r="E559" s="33" t="s">
        <v>1410</v>
      </c>
      <c r="J559" s="32">
        <f>0</f>
      </c>
      <c s="32">
        <f>0</f>
      </c>
      <c s="32">
        <f>0+L560+L564+L568+L572+L576+L580+L584+L588</f>
      </c>
      <c s="32">
        <f>0+M560+M564+M568+M572+M576+M580+M584+M588</f>
      </c>
    </row>
    <row r="560" spans="1:16" ht="12.75">
      <c r="A560" t="s">
        <v>52</v>
      </c>
      <c s="34" t="s">
        <v>74</v>
      </c>
      <c s="34" t="s">
        <v>2172</v>
      </c>
      <c s="35" t="s">
        <v>5</v>
      </c>
      <c s="6" t="s">
        <v>2173</v>
      </c>
      <c s="36" t="s">
        <v>68</v>
      </c>
      <c s="37">
        <v>61.1</v>
      </c>
      <c s="36">
        <v>0</v>
      </c>
      <c s="36">
        <f>ROUND(G560*H560,6)</f>
      </c>
      <c r="L560" s="38">
        <v>0</v>
      </c>
      <c s="32">
        <f>ROUND(ROUND(L560,2)*ROUND(G560,3),2)</f>
      </c>
      <c s="36" t="s">
        <v>56</v>
      </c>
      <c>
        <f>(M560*21)/100</f>
      </c>
      <c t="s">
        <v>27</v>
      </c>
    </row>
    <row r="561" spans="1:5" ht="12.75">
      <c r="A561" s="35" t="s">
        <v>57</v>
      </c>
      <c r="E561" s="39" t="s">
        <v>5</v>
      </c>
    </row>
    <row r="562" spans="1:5" ht="12.75">
      <c r="A562" s="35" t="s">
        <v>58</v>
      </c>
      <c r="E562" s="40" t="s">
        <v>2174</v>
      </c>
    </row>
    <row r="563" spans="1:5" ht="255">
      <c r="A563" t="s">
        <v>59</v>
      </c>
      <c r="E563" s="39" t="s">
        <v>2120</v>
      </c>
    </row>
    <row r="564" spans="1:16" ht="12.75">
      <c r="A564" t="s">
        <v>52</v>
      </c>
      <c s="34" t="s">
        <v>79</v>
      </c>
      <c s="34" t="s">
        <v>2175</v>
      </c>
      <c s="35" t="s">
        <v>5</v>
      </c>
      <c s="6" t="s">
        <v>2176</v>
      </c>
      <c s="36" t="s">
        <v>83</v>
      </c>
      <c s="37">
        <v>2</v>
      </c>
      <c s="36">
        <v>0</v>
      </c>
      <c s="36">
        <f>ROUND(G564*H564,6)</f>
      </c>
      <c r="L564" s="38">
        <v>0</v>
      </c>
      <c s="32">
        <f>ROUND(ROUND(L564,2)*ROUND(G564,3),2)</f>
      </c>
      <c s="36" t="s">
        <v>56</v>
      </c>
      <c>
        <f>(M564*21)/100</f>
      </c>
      <c t="s">
        <v>27</v>
      </c>
    </row>
    <row r="565" spans="1:5" ht="12.75">
      <c r="A565" s="35" t="s">
        <v>57</v>
      </c>
      <c r="E565" s="39" t="s">
        <v>5</v>
      </c>
    </row>
    <row r="566" spans="1:5" ht="12.75">
      <c r="A566" s="35" t="s">
        <v>58</v>
      </c>
      <c r="E566" s="40" t="s">
        <v>5</v>
      </c>
    </row>
    <row r="567" spans="1:5" ht="25.5">
      <c r="A567" t="s">
        <v>59</v>
      </c>
      <c r="E567" s="39" t="s">
        <v>2139</v>
      </c>
    </row>
    <row r="568" spans="1:16" ht="12.75">
      <c r="A568" t="s">
        <v>52</v>
      </c>
      <c s="34" t="s">
        <v>85</v>
      </c>
      <c s="34" t="s">
        <v>2177</v>
      </c>
      <c s="35" t="s">
        <v>5</v>
      </c>
      <c s="6" t="s">
        <v>2178</v>
      </c>
      <c s="36" t="s">
        <v>83</v>
      </c>
      <c s="37">
        <v>2</v>
      </c>
      <c s="36">
        <v>0</v>
      </c>
      <c s="36">
        <f>ROUND(G568*H568,6)</f>
      </c>
      <c r="L568" s="38">
        <v>0</v>
      </c>
      <c s="32">
        <f>ROUND(ROUND(L568,2)*ROUND(G568,3),2)</f>
      </c>
      <c s="36" t="s">
        <v>56</v>
      </c>
      <c>
        <f>(M568*21)/100</f>
      </c>
      <c t="s">
        <v>27</v>
      </c>
    </row>
    <row r="569" spans="1:5" ht="12.75">
      <c r="A569" s="35" t="s">
        <v>57</v>
      </c>
      <c r="E569" s="39" t="s">
        <v>5</v>
      </c>
    </row>
    <row r="570" spans="1:5" ht="12.75">
      <c r="A570" s="35" t="s">
        <v>58</v>
      </c>
      <c r="E570" s="40" t="s">
        <v>5</v>
      </c>
    </row>
    <row r="571" spans="1:5" ht="25.5">
      <c r="A571" t="s">
        <v>59</v>
      </c>
      <c r="E571" s="39" t="s">
        <v>2139</v>
      </c>
    </row>
    <row r="572" spans="1:16" ht="12.75">
      <c r="A572" t="s">
        <v>52</v>
      </c>
      <c s="34" t="s">
        <v>89</v>
      </c>
      <c s="34" t="s">
        <v>2179</v>
      </c>
      <c s="35" t="s">
        <v>5</v>
      </c>
      <c s="6" t="s">
        <v>2180</v>
      </c>
      <c s="36" t="s">
        <v>83</v>
      </c>
      <c s="37">
        <v>2</v>
      </c>
      <c s="36">
        <v>0</v>
      </c>
      <c s="36">
        <f>ROUND(G572*H572,6)</f>
      </c>
      <c r="L572" s="38">
        <v>0</v>
      </c>
      <c s="32">
        <f>ROUND(ROUND(L572,2)*ROUND(G572,3),2)</f>
      </c>
      <c s="36" t="s">
        <v>56</v>
      </c>
      <c>
        <f>(M572*21)/100</f>
      </c>
      <c t="s">
        <v>27</v>
      </c>
    </row>
    <row r="573" spans="1:5" ht="12.75">
      <c r="A573" s="35" t="s">
        <v>57</v>
      </c>
      <c r="E573" s="39" t="s">
        <v>5</v>
      </c>
    </row>
    <row r="574" spans="1:5" ht="12.75">
      <c r="A574" s="35" t="s">
        <v>58</v>
      </c>
      <c r="E574" s="40" t="s">
        <v>5</v>
      </c>
    </row>
    <row r="575" spans="1:5" ht="25.5">
      <c r="A575" t="s">
        <v>59</v>
      </c>
      <c r="E575" s="39" t="s">
        <v>2139</v>
      </c>
    </row>
    <row r="576" spans="1:16" ht="12.75">
      <c r="A576" t="s">
        <v>52</v>
      </c>
      <c s="34" t="s">
        <v>93</v>
      </c>
      <c s="34" t="s">
        <v>2148</v>
      </c>
      <c s="35" t="s">
        <v>5</v>
      </c>
      <c s="6" t="s">
        <v>2149</v>
      </c>
      <c s="36" t="s">
        <v>68</v>
      </c>
      <c s="37">
        <v>61.1</v>
      </c>
      <c s="36">
        <v>0</v>
      </c>
      <c s="36">
        <f>ROUND(G576*H576,6)</f>
      </c>
      <c r="L576" s="38">
        <v>0</v>
      </c>
      <c s="32">
        <f>ROUND(ROUND(L576,2)*ROUND(G576,3),2)</f>
      </c>
      <c s="36" t="s">
        <v>56</v>
      </c>
      <c>
        <f>(M576*21)/100</f>
      </c>
      <c t="s">
        <v>27</v>
      </c>
    </row>
    <row r="577" spans="1:5" ht="12.75">
      <c r="A577" s="35" t="s">
        <v>57</v>
      </c>
      <c r="E577" s="39" t="s">
        <v>5</v>
      </c>
    </row>
    <row r="578" spans="1:5" ht="12.75">
      <c r="A578" s="35" t="s">
        <v>58</v>
      </c>
      <c r="E578" s="40" t="s">
        <v>5</v>
      </c>
    </row>
    <row r="579" spans="1:5" ht="63.75">
      <c r="A579" t="s">
        <v>59</v>
      </c>
      <c r="E579" s="39" t="s">
        <v>2150</v>
      </c>
    </row>
    <row r="580" spans="1:16" ht="12.75">
      <c r="A580" t="s">
        <v>52</v>
      </c>
      <c s="34" t="s">
        <v>97</v>
      </c>
      <c s="34" t="s">
        <v>2151</v>
      </c>
      <c s="35" t="s">
        <v>5</v>
      </c>
      <c s="6" t="s">
        <v>2152</v>
      </c>
      <c s="36" t="s">
        <v>68</v>
      </c>
      <c s="37">
        <v>61.1</v>
      </c>
      <c s="36">
        <v>0</v>
      </c>
      <c s="36">
        <f>ROUND(G580*H580,6)</f>
      </c>
      <c r="L580" s="38">
        <v>0</v>
      </c>
      <c s="32">
        <f>ROUND(ROUND(L580,2)*ROUND(G580,3),2)</f>
      </c>
      <c s="36" t="s">
        <v>56</v>
      </c>
      <c>
        <f>(M580*21)/100</f>
      </c>
      <c t="s">
        <v>27</v>
      </c>
    </row>
    <row r="581" spans="1:5" ht="12.75">
      <c r="A581" s="35" t="s">
        <v>57</v>
      </c>
      <c r="E581" s="39" t="s">
        <v>5</v>
      </c>
    </row>
    <row r="582" spans="1:5" ht="12.75">
      <c r="A582" s="35" t="s">
        <v>58</v>
      </c>
      <c r="E582" s="40" t="s">
        <v>5</v>
      </c>
    </row>
    <row r="583" spans="1:5" ht="51">
      <c r="A583" t="s">
        <v>59</v>
      </c>
      <c r="E583" s="39" t="s">
        <v>2153</v>
      </c>
    </row>
    <row r="584" spans="1:16" ht="12.75">
      <c r="A584" t="s">
        <v>52</v>
      </c>
      <c s="34" t="s">
        <v>100</v>
      </c>
      <c s="34" t="s">
        <v>2154</v>
      </c>
      <c s="35" t="s">
        <v>5</v>
      </c>
      <c s="6" t="s">
        <v>2155</v>
      </c>
      <c s="36" t="s">
        <v>68</v>
      </c>
      <c s="37">
        <v>61.1</v>
      </c>
      <c s="36">
        <v>0</v>
      </c>
      <c s="36">
        <f>ROUND(G584*H584,6)</f>
      </c>
      <c r="L584" s="38">
        <v>0</v>
      </c>
      <c s="32">
        <f>ROUND(ROUND(L584,2)*ROUND(G584,3),2)</f>
      </c>
      <c s="36" t="s">
        <v>56</v>
      </c>
      <c>
        <f>(M584*21)/100</f>
      </c>
      <c t="s">
        <v>27</v>
      </c>
    </row>
    <row r="585" spans="1:5" ht="12.75">
      <c r="A585" s="35" t="s">
        <v>57</v>
      </c>
      <c r="E585" s="39" t="s">
        <v>5</v>
      </c>
    </row>
    <row r="586" spans="1:5" ht="12.75">
      <c r="A586" s="35" t="s">
        <v>58</v>
      </c>
      <c r="E586" s="40" t="s">
        <v>5</v>
      </c>
    </row>
    <row r="587" spans="1:5" ht="63.75">
      <c r="A587" t="s">
        <v>59</v>
      </c>
      <c r="E587" s="39" t="s">
        <v>2064</v>
      </c>
    </row>
    <row r="588" spans="1:16" ht="12.75">
      <c r="A588" t="s">
        <v>52</v>
      </c>
      <c s="34" t="s">
        <v>104</v>
      </c>
      <c s="34" t="s">
        <v>2181</v>
      </c>
      <c s="35" t="s">
        <v>5</v>
      </c>
      <c s="6" t="s">
        <v>2182</v>
      </c>
      <c s="36" t="s">
        <v>83</v>
      </c>
      <c s="37">
        <v>1</v>
      </c>
      <c s="36">
        <v>0</v>
      </c>
      <c s="36">
        <f>ROUND(G588*H588,6)</f>
      </c>
      <c r="L588" s="38">
        <v>0</v>
      </c>
      <c s="32">
        <f>ROUND(ROUND(L588,2)*ROUND(G588,3),2)</f>
      </c>
      <c s="36" t="s">
        <v>56</v>
      </c>
      <c>
        <f>(M588*21)/100</f>
      </c>
      <c t="s">
        <v>27</v>
      </c>
    </row>
    <row r="589" spans="1:5" ht="12.75">
      <c r="A589" s="35" t="s">
        <v>57</v>
      </c>
      <c r="E589" s="39" t="s">
        <v>5</v>
      </c>
    </row>
    <row r="590" spans="1:5" ht="12.75">
      <c r="A590" s="35" t="s">
        <v>58</v>
      </c>
      <c r="E590" s="40" t="s">
        <v>5</v>
      </c>
    </row>
    <row r="591" spans="1:5" ht="242.25">
      <c r="A591" t="s">
        <v>59</v>
      </c>
      <c r="E591" s="39" t="s">
        <v>2183</v>
      </c>
    </row>
    <row r="592" spans="1:13" ht="12.75">
      <c r="A592" t="s">
        <v>49</v>
      </c>
      <c r="C592" s="31" t="s">
        <v>89</v>
      </c>
      <c r="E592" s="33" t="s">
        <v>1127</v>
      </c>
      <c r="J592" s="32">
        <f>0</f>
      </c>
      <c s="32">
        <f>0</f>
      </c>
      <c s="32">
        <f>0+L593</f>
      </c>
      <c s="32">
        <f>0+M593</f>
      </c>
    </row>
    <row r="593" spans="1:16" ht="12.75">
      <c r="A593" t="s">
        <v>52</v>
      </c>
      <c s="34" t="s">
        <v>108</v>
      </c>
      <c s="34" t="s">
        <v>2083</v>
      </c>
      <c s="35" t="s">
        <v>5</v>
      </c>
      <c s="6" t="s">
        <v>2084</v>
      </c>
      <c s="36" t="s">
        <v>55</v>
      </c>
      <c s="37">
        <v>2</v>
      </c>
      <c s="36">
        <v>0</v>
      </c>
      <c s="36">
        <f>ROUND(G593*H593,6)</f>
      </c>
      <c r="L593" s="38">
        <v>0</v>
      </c>
      <c s="32">
        <f>ROUND(ROUND(L593,2)*ROUND(G593,3),2)</f>
      </c>
      <c s="36" t="s">
        <v>56</v>
      </c>
      <c>
        <f>(M593*21)/100</f>
      </c>
      <c t="s">
        <v>27</v>
      </c>
    </row>
    <row r="594" spans="1:5" ht="12.75">
      <c r="A594" s="35" t="s">
        <v>57</v>
      </c>
      <c r="E594" s="39" t="s">
        <v>5</v>
      </c>
    </row>
    <row r="595" spans="1:5" ht="12.75">
      <c r="A595" s="35" t="s">
        <v>58</v>
      </c>
      <c r="E595" s="40" t="s">
        <v>5</v>
      </c>
    </row>
    <row r="596" spans="1:5" ht="76.5">
      <c r="A596" t="s">
        <v>59</v>
      </c>
      <c r="E596" s="39" t="s">
        <v>2085</v>
      </c>
    </row>
    <row r="597" spans="1:13" ht="12.75">
      <c r="A597" t="s">
        <v>49</v>
      </c>
      <c r="C597" s="31" t="s">
        <v>649</v>
      </c>
      <c r="E597" s="33" t="s">
        <v>650</v>
      </c>
      <c r="J597" s="32">
        <f>0</f>
      </c>
      <c s="32">
        <f>0</f>
      </c>
      <c s="32">
        <f>0+L598+L602</f>
      </c>
      <c s="32">
        <f>0+M598+M602</f>
      </c>
    </row>
    <row r="598" spans="1:16" ht="25.5">
      <c r="A598" t="s">
        <v>52</v>
      </c>
      <c s="34" t="s">
        <v>112</v>
      </c>
      <c s="34" t="s">
        <v>1715</v>
      </c>
      <c s="35" t="s">
        <v>652</v>
      </c>
      <c s="6" t="s">
        <v>1716</v>
      </c>
      <c s="36" t="s">
        <v>654</v>
      </c>
      <c s="37">
        <v>229.37</v>
      </c>
      <c s="36">
        <v>0</v>
      </c>
      <c s="36">
        <f>ROUND(G598*H598,6)</f>
      </c>
      <c r="L598" s="38">
        <v>0</v>
      </c>
      <c s="32">
        <f>ROUND(ROUND(L598,2)*ROUND(G598,3),2)</f>
      </c>
      <c s="36" t="s">
        <v>655</v>
      </c>
      <c>
        <f>(M598*21)/100</f>
      </c>
      <c t="s">
        <v>27</v>
      </c>
    </row>
    <row r="599" spans="1:5" ht="12.75">
      <c r="A599" s="35" t="s">
        <v>57</v>
      </c>
      <c r="E599" s="39" t="s">
        <v>656</v>
      </c>
    </row>
    <row r="600" spans="1:5" ht="12.75">
      <c r="A600" s="35" t="s">
        <v>58</v>
      </c>
      <c r="E600" s="40" t="s">
        <v>5</v>
      </c>
    </row>
    <row r="601" spans="1:5" ht="165.75">
      <c r="A601" t="s">
        <v>59</v>
      </c>
      <c r="E601" s="39" t="s">
        <v>657</v>
      </c>
    </row>
    <row r="602" spans="1:16" ht="25.5">
      <c r="A602" t="s">
        <v>52</v>
      </c>
      <c s="34" t="s">
        <v>116</v>
      </c>
      <c s="34" t="s">
        <v>1371</v>
      </c>
      <c s="35" t="s">
        <v>652</v>
      </c>
      <c s="6" t="s">
        <v>1372</v>
      </c>
      <c s="36" t="s">
        <v>654</v>
      </c>
      <c s="37">
        <v>5.2</v>
      </c>
      <c s="36">
        <v>0</v>
      </c>
      <c s="36">
        <f>ROUND(G602*H602,6)</f>
      </c>
      <c r="L602" s="38">
        <v>0</v>
      </c>
      <c s="32">
        <f>ROUND(ROUND(L602,2)*ROUND(G602,3),2)</f>
      </c>
      <c s="36" t="s">
        <v>655</v>
      </c>
      <c>
        <f>(M602*21)/100</f>
      </c>
      <c t="s">
        <v>27</v>
      </c>
    </row>
    <row r="603" spans="1:5" ht="12.75">
      <c r="A603" s="35" t="s">
        <v>57</v>
      </c>
      <c r="E603" s="39" t="s">
        <v>656</v>
      </c>
    </row>
    <row r="604" spans="1:5" ht="12.75">
      <c r="A604" s="35" t="s">
        <v>58</v>
      </c>
      <c r="E604" s="40" t="s">
        <v>5</v>
      </c>
    </row>
    <row r="605" spans="1:5" ht="165.75">
      <c r="A605" t="s">
        <v>59</v>
      </c>
      <c r="E605" s="39" t="s">
        <v>657</v>
      </c>
    </row>
    <row r="606" spans="1:13" ht="12.75">
      <c r="A606" t="s">
        <v>46</v>
      </c>
      <c r="C606" s="31" t="s">
        <v>2184</v>
      </c>
      <c r="E606" s="33" t="s">
        <v>2185</v>
      </c>
      <c r="J606" s="32">
        <f>0+J607+J612+J629+J638</f>
      </c>
      <c s="32">
        <f>0+K607+K612+K629+K638</f>
      </c>
      <c s="32">
        <f>0+L607+L612+L629+L638</f>
      </c>
      <c s="32">
        <f>0+M607+M612+M629+M638</f>
      </c>
    </row>
    <row r="607" spans="1:13" ht="12.75">
      <c r="A607" t="s">
        <v>49</v>
      </c>
      <c r="C607" s="31" t="s">
        <v>334</v>
      </c>
      <c r="E607" s="33" t="s">
        <v>1222</v>
      </c>
      <c r="J607" s="32">
        <f>0</f>
      </c>
      <c s="32">
        <f>0</f>
      </c>
      <c s="32">
        <f>0+L608</f>
      </c>
      <c s="32">
        <f>0+M608</f>
      </c>
    </row>
    <row r="608" spans="1:16" ht="12.75">
      <c r="A608" t="s">
        <v>52</v>
      </c>
      <c s="34" t="s">
        <v>50</v>
      </c>
      <c s="34" t="s">
        <v>2186</v>
      </c>
      <c s="35" t="s">
        <v>5</v>
      </c>
      <c s="6" t="s">
        <v>2187</v>
      </c>
      <c s="36" t="s">
        <v>83</v>
      </c>
      <c s="37">
        <v>1</v>
      </c>
      <c s="36">
        <v>0</v>
      </c>
      <c s="36">
        <f>ROUND(G608*H608,6)</f>
      </c>
      <c r="L608" s="38">
        <v>0</v>
      </c>
      <c s="32">
        <f>ROUND(ROUND(L608,2)*ROUND(G608,3),2)</f>
      </c>
      <c s="36" t="s">
        <v>56</v>
      </c>
      <c>
        <f>(M608*21)/100</f>
      </c>
      <c t="s">
        <v>27</v>
      </c>
    </row>
    <row r="609" spans="1:5" ht="12.75">
      <c r="A609" s="35" t="s">
        <v>57</v>
      </c>
      <c r="E609" s="39" t="s">
        <v>5</v>
      </c>
    </row>
    <row r="610" spans="1:5" ht="12.75">
      <c r="A610" s="35" t="s">
        <v>58</v>
      </c>
      <c r="E610" s="40" t="s">
        <v>5</v>
      </c>
    </row>
    <row r="611" spans="1:5" ht="12.75">
      <c r="A611" t="s">
        <v>59</v>
      </c>
      <c r="E611" s="39" t="s">
        <v>1493</v>
      </c>
    </row>
    <row r="612" spans="1:13" ht="12.75">
      <c r="A612" t="s">
        <v>49</v>
      </c>
      <c r="C612" s="31" t="s">
        <v>79</v>
      </c>
      <c r="E612" s="33" t="s">
        <v>80</v>
      </c>
      <c r="J612" s="32">
        <f>0</f>
      </c>
      <c s="32">
        <f>0</f>
      </c>
      <c s="32">
        <f>0+L613+L617+L621+L625</f>
      </c>
      <c s="32">
        <f>0+M613+M617+M621+M625</f>
      </c>
    </row>
    <row r="613" spans="1:16" ht="12.75">
      <c r="A613" t="s">
        <v>52</v>
      </c>
      <c s="34" t="s">
        <v>27</v>
      </c>
      <c s="34" t="s">
        <v>2188</v>
      </c>
      <c s="35" t="s">
        <v>5</v>
      </c>
      <c s="6" t="s">
        <v>2189</v>
      </c>
      <c s="36" t="s">
        <v>68</v>
      </c>
      <c s="37">
        <v>2</v>
      </c>
      <c s="36">
        <v>0</v>
      </c>
      <c s="36">
        <f>ROUND(G613*H613,6)</f>
      </c>
      <c r="L613" s="38">
        <v>0</v>
      </c>
      <c s="32">
        <f>ROUND(ROUND(L613,2)*ROUND(G613,3),2)</f>
      </c>
      <c s="36" t="s">
        <v>56</v>
      </c>
      <c>
        <f>(M613*21)/100</f>
      </c>
      <c t="s">
        <v>27</v>
      </c>
    </row>
    <row r="614" spans="1:5" ht="12.75">
      <c r="A614" s="35" t="s">
        <v>57</v>
      </c>
      <c r="E614" s="39" t="s">
        <v>5</v>
      </c>
    </row>
    <row r="615" spans="1:5" ht="12.75">
      <c r="A615" s="35" t="s">
        <v>58</v>
      </c>
      <c r="E615" s="40" t="s">
        <v>5</v>
      </c>
    </row>
    <row r="616" spans="1:5" ht="191.25">
      <c r="A616" t="s">
        <v>59</v>
      </c>
      <c r="E616" s="39" t="s">
        <v>2190</v>
      </c>
    </row>
    <row r="617" spans="1:16" ht="12.75">
      <c r="A617" t="s">
        <v>52</v>
      </c>
      <c s="34" t="s">
        <v>26</v>
      </c>
      <c s="34" t="s">
        <v>2191</v>
      </c>
      <c s="35" t="s">
        <v>5</v>
      </c>
      <c s="6" t="s">
        <v>2192</v>
      </c>
      <c s="36" t="s">
        <v>83</v>
      </c>
      <c s="37">
        <v>2</v>
      </c>
      <c s="36">
        <v>0</v>
      </c>
      <c s="36">
        <f>ROUND(G617*H617,6)</f>
      </c>
      <c r="L617" s="38">
        <v>0</v>
      </c>
      <c s="32">
        <f>ROUND(ROUND(L617,2)*ROUND(G617,3),2)</f>
      </c>
      <c s="36" t="s">
        <v>417</v>
      </c>
      <c>
        <f>(M617*21)/100</f>
      </c>
      <c t="s">
        <v>27</v>
      </c>
    </row>
    <row r="618" spans="1:5" ht="12.75">
      <c r="A618" s="35" t="s">
        <v>57</v>
      </c>
      <c r="E618" s="39" t="s">
        <v>2193</v>
      </c>
    </row>
    <row r="619" spans="1:5" ht="12.75">
      <c r="A619" s="35" t="s">
        <v>58</v>
      </c>
      <c r="E619" s="40" t="s">
        <v>5</v>
      </c>
    </row>
    <row r="620" spans="1:5" ht="191.25">
      <c r="A620" t="s">
        <v>59</v>
      </c>
      <c r="E620" s="39" t="s">
        <v>2194</v>
      </c>
    </row>
    <row r="621" spans="1:16" ht="12.75">
      <c r="A621" t="s">
        <v>52</v>
      </c>
      <c s="34" t="s">
        <v>65</v>
      </c>
      <c s="34" t="s">
        <v>2195</v>
      </c>
      <c s="35" t="s">
        <v>5</v>
      </c>
      <c s="6" t="s">
        <v>2196</v>
      </c>
      <c s="36" t="s">
        <v>83</v>
      </c>
      <c s="37">
        <v>1</v>
      </c>
      <c s="36">
        <v>0</v>
      </c>
      <c s="36">
        <f>ROUND(G621*H621,6)</f>
      </c>
      <c r="L621" s="38">
        <v>0</v>
      </c>
      <c s="32">
        <f>ROUND(ROUND(L621,2)*ROUND(G621,3),2)</f>
      </c>
      <c s="36" t="s">
        <v>417</v>
      </c>
      <c>
        <f>(M621*21)/100</f>
      </c>
      <c t="s">
        <v>27</v>
      </c>
    </row>
    <row r="622" spans="1:5" ht="12.75">
      <c r="A622" s="35" t="s">
        <v>57</v>
      </c>
      <c r="E622" s="39" t="s">
        <v>2197</v>
      </c>
    </row>
    <row r="623" spans="1:5" ht="12.75">
      <c r="A623" s="35" t="s">
        <v>58</v>
      </c>
      <c r="E623" s="40" t="s">
        <v>5</v>
      </c>
    </row>
    <row r="624" spans="1:5" ht="165.75">
      <c r="A624" t="s">
        <v>59</v>
      </c>
      <c r="E624" s="39" t="s">
        <v>2198</v>
      </c>
    </row>
    <row r="625" spans="1:16" ht="12.75">
      <c r="A625" t="s">
        <v>52</v>
      </c>
      <c s="34" t="s">
        <v>70</v>
      </c>
      <c s="34" t="s">
        <v>2199</v>
      </c>
      <c s="35" t="s">
        <v>5</v>
      </c>
      <c s="6" t="s">
        <v>2200</v>
      </c>
      <c s="36" t="s">
        <v>77</v>
      </c>
      <c s="37">
        <v>4</v>
      </c>
      <c s="36">
        <v>0</v>
      </c>
      <c s="36">
        <f>ROUND(G625*H625,6)</f>
      </c>
      <c r="L625" s="38">
        <v>0</v>
      </c>
      <c s="32">
        <f>ROUND(ROUND(L625,2)*ROUND(G625,3),2)</f>
      </c>
      <c s="36" t="s">
        <v>417</v>
      </c>
      <c>
        <f>(M625*21)/100</f>
      </c>
      <c t="s">
        <v>27</v>
      </c>
    </row>
    <row r="626" spans="1:5" ht="12.75">
      <c r="A626" s="35" t="s">
        <v>57</v>
      </c>
      <c r="E626" s="39" t="s">
        <v>5</v>
      </c>
    </row>
    <row r="627" spans="1:5" ht="12.75">
      <c r="A627" s="35" t="s">
        <v>58</v>
      </c>
      <c r="E627" s="40" t="s">
        <v>5</v>
      </c>
    </row>
    <row r="628" spans="1:5" ht="51">
      <c r="A628" t="s">
        <v>59</v>
      </c>
      <c r="E628" s="39" t="s">
        <v>2201</v>
      </c>
    </row>
    <row r="629" spans="1:13" ht="12.75">
      <c r="A629" t="s">
        <v>49</v>
      </c>
      <c r="C629" s="31" t="s">
        <v>89</v>
      </c>
      <c r="E629" s="33" t="s">
        <v>1127</v>
      </c>
      <c r="J629" s="32">
        <f>0</f>
      </c>
      <c s="32">
        <f>0</f>
      </c>
      <c s="32">
        <f>0+L630+L634</f>
      </c>
      <c s="32">
        <f>0+M630+M634</f>
      </c>
    </row>
    <row r="630" spans="1:16" ht="12.75">
      <c r="A630" t="s">
        <v>52</v>
      </c>
      <c s="34" t="s">
        <v>74</v>
      </c>
      <c s="34" t="s">
        <v>2202</v>
      </c>
      <c s="35" t="s">
        <v>5</v>
      </c>
      <c s="6" t="s">
        <v>2203</v>
      </c>
      <c s="36" t="s">
        <v>68</v>
      </c>
      <c s="37">
        <v>15</v>
      </c>
      <c s="36">
        <v>0</v>
      </c>
      <c s="36">
        <f>ROUND(G630*H630,6)</f>
      </c>
      <c r="L630" s="38">
        <v>0</v>
      </c>
      <c s="32">
        <f>ROUND(ROUND(L630,2)*ROUND(G630,3),2)</f>
      </c>
      <c s="36" t="s">
        <v>56</v>
      </c>
      <c>
        <f>(M630*21)/100</f>
      </c>
      <c t="s">
        <v>27</v>
      </c>
    </row>
    <row r="631" spans="1:5" ht="25.5">
      <c r="A631" s="35" t="s">
        <v>57</v>
      </c>
      <c r="E631" s="39" t="s">
        <v>2204</v>
      </c>
    </row>
    <row r="632" spans="1:5" ht="12.75">
      <c r="A632" s="35" t="s">
        <v>58</v>
      </c>
      <c r="E632" s="40" t="s">
        <v>5</v>
      </c>
    </row>
    <row r="633" spans="1:5" ht="89.25">
      <c r="A633" t="s">
        <v>59</v>
      </c>
      <c r="E633" s="39" t="s">
        <v>2205</v>
      </c>
    </row>
    <row r="634" spans="1:16" ht="12.75">
      <c r="A634" t="s">
        <v>52</v>
      </c>
      <c s="34" t="s">
        <v>79</v>
      </c>
      <c s="34" t="s">
        <v>2206</v>
      </c>
      <c s="35" t="s">
        <v>5</v>
      </c>
      <c s="6" t="s">
        <v>2207</v>
      </c>
      <c s="36" t="s">
        <v>68</v>
      </c>
      <c s="37">
        <v>10</v>
      </c>
      <c s="36">
        <v>0</v>
      </c>
      <c s="36">
        <f>ROUND(G634*H634,6)</f>
      </c>
      <c r="L634" s="38">
        <v>0</v>
      </c>
      <c s="32">
        <f>ROUND(ROUND(L634,2)*ROUND(G634,3),2)</f>
      </c>
      <c s="36" t="s">
        <v>417</v>
      </c>
      <c>
        <f>(M634*21)/100</f>
      </c>
      <c t="s">
        <v>27</v>
      </c>
    </row>
    <row r="635" spans="1:5" ht="12.75">
      <c r="A635" s="35" t="s">
        <v>57</v>
      </c>
      <c r="E635" s="39" t="s">
        <v>5</v>
      </c>
    </row>
    <row r="636" spans="1:5" ht="12.75">
      <c r="A636" s="35" t="s">
        <v>58</v>
      </c>
      <c r="E636" s="40" t="s">
        <v>5</v>
      </c>
    </row>
    <row r="637" spans="1:5" ht="76.5">
      <c r="A637" t="s">
        <v>59</v>
      </c>
      <c r="E637" s="39" t="s">
        <v>2208</v>
      </c>
    </row>
    <row r="638" spans="1:13" ht="12.75">
      <c r="A638" t="s">
        <v>49</v>
      </c>
      <c r="C638" s="31" t="s">
        <v>649</v>
      </c>
      <c r="E638" s="33" t="s">
        <v>650</v>
      </c>
      <c r="J638" s="32">
        <f>0</f>
      </c>
      <c s="32">
        <f>0</f>
      </c>
      <c s="32">
        <f>0+L639</f>
      </c>
      <c s="32">
        <f>0+M639</f>
      </c>
    </row>
    <row r="639" spans="1:16" ht="25.5">
      <c r="A639" t="s">
        <v>52</v>
      </c>
      <c s="34" t="s">
        <v>85</v>
      </c>
      <c s="34" t="s">
        <v>1371</v>
      </c>
      <c s="35" t="s">
        <v>652</v>
      </c>
      <c s="6" t="s">
        <v>1372</v>
      </c>
      <c s="36" t="s">
        <v>654</v>
      </c>
      <c s="37">
        <v>0.15</v>
      </c>
      <c s="36">
        <v>0</v>
      </c>
      <c s="36">
        <f>ROUND(G639*H639,6)</f>
      </c>
      <c r="L639" s="38">
        <v>0</v>
      </c>
      <c s="32">
        <f>ROUND(ROUND(L639,2)*ROUND(G639,3),2)</f>
      </c>
      <c s="36" t="s">
        <v>655</v>
      </c>
      <c>
        <f>(M639*21)/100</f>
      </c>
      <c t="s">
        <v>27</v>
      </c>
    </row>
    <row r="640" spans="1:5" ht="12.75">
      <c r="A640" s="35" t="s">
        <v>57</v>
      </c>
      <c r="E640" s="39" t="s">
        <v>656</v>
      </c>
    </row>
    <row r="641" spans="1:5" ht="12.75">
      <c r="A641" s="35" t="s">
        <v>58</v>
      </c>
      <c r="E641" s="40" t="s">
        <v>5</v>
      </c>
    </row>
    <row r="642" spans="1:5" ht="165.75">
      <c r="A642" t="s">
        <v>59</v>
      </c>
      <c r="E642" s="39" t="s">
        <v>657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